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p5mssrv57\HomeDirectory\veronika.hilasova\Dokumenty\DUHA_realizace\Podklady pro VŘ\"/>
    </mc:Choice>
  </mc:AlternateContent>
  <xr:revisionPtr revIDLastSave="0" documentId="13_ncr:1_{7D3FADBE-800B-44F9-9D61-126B66ED0D3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kapitulace stavby" sheetId="1" r:id="rId1"/>
    <sheet name="01 - Stavební část" sheetId="2" r:id="rId2"/>
    <sheet name="02_1 - EL SLN - osvětlení" sheetId="3" r:id="rId3"/>
    <sheet name="02_2 - EL SLN - rozvody a..." sheetId="4" r:id="rId4"/>
    <sheet name="03 - VZT" sheetId="5" r:id="rId5"/>
    <sheet name="04 - ÚT" sheetId="6" r:id="rId6"/>
    <sheet name="05 - FVE" sheetId="7" r:id="rId7"/>
    <sheet name="06 - VRN" sheetId="8" r:id="rId8"/>
  </sheets>
  <definedNames>
    <definedName name="_xlnm._FilterDatabase" localSheetId="1" hidden="1">'01 - Stavební část'!$C$137:$K$1112</definedName>
    <definedName name="_xlnm._FilterDatabase" localSheetId="2" hidden="1">'02_1 - EL SLN - osvětlení'!$C$126:$K$155</definedName>
    <definedName name="_xlnm._FilterDatabase" localSheetId="3" hidden="1">'02_2 - EL SLN - rozvody a...'!$C$124:$K$177</definedName>
    <definedName name="_xlnm._FilterDatabase" localSheetId="4" hidden="1">'03 - VZT'!$C$118:$K$154</definedName>
    <definedName name="_xlnm._FilterDatabase" localSheetId="5" hidden="1">'04 - ÚT'!$C$123:$K$300</definedName>
    <definedName name="_xlnm._FilterDatabase" localSheetId="6" hidden="1">'05 - FVE'!$C$115:$K$144</definedName>
    <definedName name="_xlnm._FilterDatabase" localSheetId="7" hidden="1">'06 - VRN'!$C$122:$K$143</definedName>
    <definedName name="_xlnm.Print_Titles" localSheetId="1">'01 - Stavební část'!$137:$137</definedName>
    <definedName name="_xlnm.Print_Titles" localSheetId="2">'02_1 - EL SLN - osvětlení'!$126:$126</definedName>
    <definedName name="_xlnm.Print_Titles" localSheetId="3">'02_2 - EL SLN - rozvody a...'!$124:$124</definedName>
    <definedName name="_xlnm.Print_Titles" localSheetId="4">'03 - VZT'!$118:$118</definedName>
    <definedName name="_xlnm.Print_Titles" localSheetId="5">'04 - ÚT'!$123:$123</definedName>
    <definedName name="_xlnm.Print_Titles" localSheetId="6">'05 - FVE'!$115:$115</definedName>
    <definedName name="_xlnm.Print_Titles" localSheetId="7">'06 - VRN'!$122:$122</definedName>
    <definedName name="_xlnm.Print_Titles" localSheetId="0">'Rekapitulace stavby'!$92:$92</definedName>
    <definedName name="_xlnm.Print_Area" localSheetId="1">'01 - Stavební část'!$C$4:$J$76,'01 - Stavební část'!$C$82:$J$119,'01 - Stavební část'!$C$125:$K$1112</definedName>
    <definedName name="_xlnm.Print_Area" localSheetId="2">'02_1 - EL SLN - osvětlení'!$C$4:$J$76,'02_1 - EL SLN - osvětlení'!$C$82:$J$106,'02_1 - EL SLN - osvětlení'!$C$112:$K$155</definedName>
    <definedName name="_xlnm.Print_Area" localSheetId="3">'02_2 - EL SLN - rozvody a...'!$C$4:$J$76,'02_2 - EL SLN - rozvody a...'!$C$82:$J$104,'02_2 - EL SLN - rozvody a...'!$C$110:$K$177</definedName>
    <definedName name="_xlnm.Print_Area" localSheetId="4">'03 - VZT'!$C$4:$J$76,'03 - VZT'!$C$82:$J$100,'03 - VZT'!$C$106:$K$154</definedName>
    <definedName name="_xlnm.Print_Area" localSheetId="5">'04 - ÚT'!$C$4:$J$76,'04 - ÚT'!$C$82:$J$105,'04 - ÚT'!$C$111:$K$300</definedName>
    <definedName name="_xlnm.Print_Area" localSheetId="6">'05 - FVE'!$C$4:$J$76,'05 - FVE'!$C$82:$J$97,'05 - FVE'!$C$103:$K$144</definedName>
    <definedName name="_xlnm.Print_Area" localSheetId="7">'06 - VRN'!$C$4:$J$76,'06 - VRN'!$C$82:$J$104,'06 - VRN'!$C$110:$K$143</definedName>
    <definedName name="_xlnm.Print_Area" localSheetId="0">'Rekapitulace stavby'!$D$4:$AO$76,'Rekapitulace stavby'!$C$82:$AQ$103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/>
  <c r="BI143" i="8"/>
  <c r="BH143" i="8"/>
  <c r="BG143" i="8"/>
  <c r="BF143" i="8"/>
  <c r="T143" i="8"/>
  <c r="T142" i="8"/>
  <c r="R143" i="8"/>
  <c r="R142" i="8" s="1"/>
  <c r="P143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T129" i="8"/>
  <c r="R130" i="8"/>
  <c r="R129" i="8" s="1"/>
  <c r="P130" i="8"/>
  <c r="P129" i="8" s="1"/>
  <c r="BI128" i="8"/>
  <c r="BH128" i="8"/>
  <c r="BG128" i="8"/>
  <c r="BF128" i="8"/>
  <c r="T128" i="8"/>
  <c r="T127" i="8" s="1"/>
  <c r="R128" i="8"/>
  <c r="R127" i="8"/>
  <c r="P128" i="8"/>
  <c r="P127" i="8" s="1"/>
  <c r="BI126" i="8"/>
  <c r="BH126" i="8"/>
  <c r="BG126" i="8"/>
  <c r="BF126" i="8"/>
  <c r="T126" i="8"/>
  <c r="T125" i="8" s="1"/>
  <c r="R126" i="8"/>
  <c r="R125" i="8" s="1"/>
  <c r="P126" i="8"/>
  <c r="P125" i="8"/>
  <c r="J120" i="8"/>
  <c r="J119" i="8"/>
  <c r="F119" i="8"/>
  <c r="F117" i="8"/>
  <c r="E115" i="8"/>
  <c r="J92" i="8"/>
  <c r="J91" i="8"/>
  <c r="F91" i="8"/>
  <c r="F89" i="8"/>
  <c r="E87" i="8"/>
  <c r="J18" i="8"/>
  <c r="E18" i="8"/>
  <c r="F120" i="8" s="1"/>
  <c r="J17" i="8"/>
  <c r="J12" i="8"/>
  <c r="J117" i="8" s="1"/>
  <c r="E7" i="8"/>
  <c r="E113" i="8" s="1"/>
  <c r="J37" i="7"/>
  <c r="J36" i="7"/>
  <c r="AY101" i="1"/>
  <c r="J35" i="7"/>
  <c r="AX101" i="1" s="1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J112" i="7"/>
  <c r="F112" i="7"/>
  <c r="F110" i="7"/>
  <c r="E108" i="7"/>
  <c r="J91" i="7"/>
  <c r="F91" i="7"/>
  <c r="F89" i="7"/>
  <c r="E87" i="7"/>
  <c r="J24" i="7"/>
  <c r="E24" i="7"/>
  <c r="J113" i="7" s="1"/>
  <c r="J23" i="7"/>
  <c r="J18" i="7"/>
  <c r="E18" i="7"/>
  <c r="F92" i="7" s="1"/>
  <c r="J17" i="7"/>
  <c r="J12" i="7"/>
  <c r="J110" i="7"/>
  <c r="E7" i="7"/>
  <c r="E106" i="7" s="1"/>
  <c r="J37" i="6"/>
  <c r="J36" i="6"/>
  <c r="AY100" i="1" s="1"/>
  <c r="J35" i="6"/>
  <c r="AX100" i="1" s="1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J121" i="6"/>
  <c r="J120" i="6"/>
  <c r="F120" i="6"/>
  <c r="F118" i="6"/>
  <c r="E116" i="6"/>
  <c r="J92" i="6"/>
  <c r="J91" i="6"/>
  <c r="F91" i="6"/>
  <c r="F89" i="6"/>
  <c r="E87" i="6"/>
  <c r="J18" i="6"/>
  <c r="E18" i="6"/>
  <c r="F121" i="6"/>
  <c r="J17" i="6"/>
  <c r="J12" i="6"/>
  <c r="J118" i="6" s="1"/>
  <c r="E7" i="6"/>
  <c r="E85" i="6" s="1"/>
  <c r="J37" i="5"/>
  <c r="J36" i="5"/>
  <c r="AY99" i="1"/>
  <c r="J35" i="5"/>
  <c r="AX99" i="1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92" i="5" s="1"/>
  <c r="J17" i="5"/>
  <c r="J12" i="5"/>
  <c r="J113" i="5"/>
  <c r="E7" i="5"/>
  <c r="E109" i="5"/>
  <c r="J39" i="4"/>
  <c r="J38" i="4"/>
  <c r="AY98" i="1"/>
  <c r="J37" i="4"/>
  <c r="AX98" i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T152" i="4"/>
  <c r="R153" i="4"/>
  <c r="R152" i="4" s="1"/>
  <c r="P153" i="4"/>
  <c r="P152" i="4" s="1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2" i="4"/>
  <c r="J121" i="4"/>
  <c r="F121" i="4"/>
  <c r="F119" i="4"/>
  <c r="E117" i="4"/>
  <c r="J94" i="4"/>
  <c r="J93" i="4"/>
  <c r="F93" i="4"/>
  <c r="F91" i="4"/>
  <c r="E89" i="4"/>
  <c r="J20" i="4"/>
  <c r="E20" i="4"/>
  <c r="F122" i="4"/>
  <c r="J19" i="4"/>
  <c r="J14" i="4"/>
  <c r="J91" i="4" s="1"/>
  <c r="E7" i="4"/>
  <c r="E85" i="4" s="1"/>
  <c r="J39" i="3"/>
  <c r="J38" i="3"/>
  <c r="AY97" i="1"/>
  <c r="J37" i="3"/>
  <c r="AX97" i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/>
  <c r="R135" i="3"/>
  <c r="R134" i="3" s="1"/>
  <c r="P135" i="3"/>
  <c r="P134" i="3" s="1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/>
  <c r="J19" i="3"/>
  <c r="J14" i="3"/>
  <c r="J121" i="3" s="1"/>
  <c r="E7" i="3"/>
  <c r="E85" i="3"/>
  <c r="J37" i="2"/>
  <c r="J36" i="2"/>
  <c r="AY95" i="1"/>
  <c r="J35" i="2"/>
  <c r="AX95" i="1"/>
  <c r="BI1110" i="2"/>
  <c r="BH1110" i="2"/>
  <c r="BG1110" i="2"/>
  <c r="BF1110" i="2"/>
  <c r="T1110" i="2"/>
  <c r="R1110" i="2"/>
  <c r="P1110" i="2"/>
  <c r="BI1107" i="2"/>
  <c r="BH1107" i="2"/>
  <c r="BG1107" i="2"/>
  <c r="BF1107" i="2"/>
  <c r="T1107" i="2"/>
  <c r="R1107" i="2"/>
  <c r="P1107" i="2"/>
  <c r="BI1103" i="2"/>
  <c r="BH1103" i="2"/>
  <c r="BG1103" i="2"/>
  <c r="BF1103" i="2"/>
  <c r="T1103" i="2"/>
  <c r="R1103" i="2"/>
  <c r="P1103" i="2"/>
  <c r="BI1101" i="2"/>
  <c r="BH1101" i="2"/>
  <c r="BG1101" i="2"/>
  <c r="BF1101" i="2"/>
  <c r="T1101" i="2"/>
  <c r="R1101" i="2"/>
  <c r="P1101" i="2"/>
  <c r="BI1100" i="2"/>
  <c r="BH1100" i="2"/>
  <c r="BG1100" i="2"/>
  <c r="BF1100" i="2"/>
  <c r="T1100" i="2"/>
  <c r="R1100" i="2"/>
  <c r="P1100" i="2"/>
  <c r="BI1097" i="2"/>
  <c r="BH1097" i="2"/>
  <c r="BG1097" i="2"/>
  <c r="BF1097" i="2"/>
  <c r="T1097" i="2"/>
  <c r="R1097" i="2"/>
  <c r="P1097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7" i="2"/>
  <c r="BH1087" i="2"/>
  <c r="BG1087" i="2"/>
  <c r="BF1087" i="2"/>
  <c r="T1087" i="2"/>
  <c r="R1087" i="2"/>
  <c r="P1087" i="2"/>
  <c r="BI1082" i="2"/>
  <c r="BH1082" i="2"/>
  <c r="BG1082" i="2"/>
  <c r="BF1082" i="2"/>
  <c r="T1082" i="2"/>
  <c r="R1082" i="2"/>
  <c r="P1082" i="2"/>
  <c r="BI1079" i="2"/>
  <c r="BH1079" i="2"/>
  <c r="BG1079" i="2"/>
  <c r="BF1079" i="2"/>
  <c r="T1079" i="2"/>
  <c r="R1079" i="2"/>
  <c r="P1079" i="2"/>
  <c r="BI1076" i="2"/>
  <c r="BH1076" i="2"/>
  <c r="BG1076" i="2"/>
  <c r="BF1076" i="2"/>
  <c r="T1076" i="2"/>
  <c r="R1076" i="2"/>
  <c r="P1076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60" i="2"/>
  <c r="BH1060" i="2"/>
  <c r="BG1060" i="2"/>
  <c r="BF1060" i="2"/>
  <c r="T1060" i="2"/>
  <c r="R1060" i="2"/>
  <c r="P1060" i="2"/>
  <c r="BI1056" i="2"/>
  <c r="BH1056" i="2"/>
  <c r="BG1056" i="2"/>
  <c r="BF1056" i="2"/>
  <c r="T1056" i="2"/>
  <c r="R1056" i="2"/>
  <c r="P1056" i="2"/>
  <c r="BI1049" i="2"/>
  <c r="BH1049" i="2"/>
  <c r="BG1049" i="2"/>
  <c r="BF1049" i="2"/>
  <c r="T1049" i="2"/>
  <c r="R1049" i="2"/>
  <c r="P1049" i="2"/>
  <c r="BI1046" i="2"/>
  <c r="BH1046" i="2"/>
  <c r="BG1046" i="2"/>
  <c r="BF1046" i="2"/>
  <c r="T1046" i="2"/>
  <c r="R1046" i="2"/>
  <c r="P1046" i="2"/>
  <c r="BI1041" i="2"/>
  <c r="BH1041" i="2"/>
  <c r="BG1041" i="2"/>
  <c r="BF1041" i="2"/>
  <c r="T1041" i="2"/>
  <c r="R1041" i="2"/>
  <c r="P1041" i="2"/>
  <c r="BI1038" i="2"/>
  <c r="BH1038" i="2"/>
  <c r="BG1038" i="2"/>
  <c r="BF1038" i="2"/>
  <c r="T1038" i="2"/>
  <c r="R1038" i="2"/>
  <c r="P1038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3" i="2"/>
  <c r="BH1013" i="2"/>
  <c r="BG1013" i="2"/>
  <c r="BF1013" i="2"/>
  <c r="T1013" i="2"/>
  <c r="R1013" i="2"/>
  <c r="P1013" i="2"/>
  <c r="BI1010" i="2"/>
  <c r="BH1010" i="2"/>
  <c r="BG1010" i="2"/>
  <c r="BF1010" i="2"/>
  <c r="T1010" i="2"/>
  <c r="R1010" i="2"/>
  <c r="P1010" i="2"/>
  <c r="BI1006" i="2"/>
  <c r="BH1006" i="2"/>
  <c r="BG1006" i="2"/>
  <c r="BF1006" i="2"/>
  <c r="T1006" i="2"/>
  <c r="R1006" i="2"/>
  <c r="P1006" i="2"/>
  <c r="BI1001" i="2"/>
  <c r="BH1001" i="2"/>
  <c r="BG1001" i="2"/>
  <c r="BF1001" i="2"/>
  <c r="T1001" i="2"/>
  <c r="R1001" i="2"/>
  <c r="P1001" i="2"/>
  <c r="BI998" i="2"/>
  <c r="BH998" i="2"/>
  <c r="BG998" i="2"/>
  <c r="BF998" i="2"/>
  <c r="T998" i="2"/>
  <c r="R998" i="2"/>
  <c r="P998" i="2"/>
  <c r="BI994" i="2"/>
  <c r="BH994" i="2"/>
  <c r="BG994" i="2"/>
  <c r="BF994" i="2"/>
  <c r="T994" i="2"/>
  <c r="R994" i="2"/>
  <c r="P994" i="2"/>
  <c r="BI989" i="2"/>
  <c r="BH989" i="2"/>
  <c r="BG989" i="2"/>
  <c r="BF989" i="2"/>
  <c r="T989" i="2"/>
  <c r="R989" i="2"/>
  <c r="P989" i="2"/>
  <c r="BI986" i="2"/>
  <c r="BH986" i="2"/>
  <c r="BG986" i="2"/>
  <c r="BF986" i="2"/>
  <c r="T986" i="2"/>
  <c r="R986" i="2"/>
  <c r="P986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2" i="2"/>
  <c r="BH982" i="2"/>
  <c r="BG982" i="2"/>
  <c r="BF982" i="2"/>
  <c r="T982" i="2"/>
  <c r="R982" i="2"/>
  <c r="P982" i="2"/>
  <c r="BI975" i="2"/>
  <c r="BH975" i="2"/>
  <c r="BG975" i="2"/>
  <c r="BF975" i="2"/>
  <c r="T975" i="2"/>
  <c r="R975" i="2"/>
  <c r="P975" i="2"/>
  <c r="BI973" i="2"/>
  <c r="BH973" i="2"/>
  <c r="BG973" i="2"/>
  <c r="BF973" i="2"/>
  <c r="T973" i="2"/>
  <c r="T972" i="2"/>
  <c r="R973" i="2"/>
  <c r="R972" i="2"/>
  <c r="P973" i="2"/>
  <c r="P972" i="2"/>
  <c r="BI971" i="2"/>
  <c r="BH971" i="2"/>
  <c r="BG971" i="2"/>
  <c r="BF971" i="2"/>
  <c r="T971" i="2"/>
  <c r="R971" i="2"/>
  <c r="P971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50" i="2"/>
  <c r="BH950" i="2"/>
  <c r="BG950" i="2"/>
  <c r="BF950" i="2"/>
  <c r="T950" i="2"/>
  <c r="R950" i="2"/>
  <c r="P950" i="2"/>
  <c r="BI946" i="2"/>
  <c r="BH946" i="2"/>
  <c r="BG946" i="2"/>
  <c r="BF946" i="2"/>
  <c r="T946" i="2"/>
  <c r="R946" i="2"/>
  <c r="P946" i="2"/>
  <c r="BI938" i="2"/>
  <c r="BH938" i="2"/>
  <c r="BG938" i="2"/>
  <c r="BF938" i="2"/>
  <c r="T938" i="2"/>
  <c r="R938" i="2"/>
  <c r="P938" i="2"/>
  <c r="BI927" i="2"/>
  <c r="BH927" i="2"/>
  <c r="BG927" i="2"/>
  <c r="BF927" i="2"/>
  <c r="T927" i="2"/>
  <c r="R927" i="2"/>
  <c r="P927" i="2"/>
  <c r="BI921" i="2"/>
  <c r="BH921" i="2"/>
  <c r="BG921" i="2"/>
  <c r="BF921" i="2"/>
  <c r="T921" i="2"/>
  <c r="R921" i="2"/>
  <c r="P921" i="2"/>
  <c r="BI914" i="2"/>
  <c r="BH914" i="2"/>
  <c r="BG914" i="2"/>
  <c r="BF914" i="2"/>
  <c r="T914" i="2"/>
  <c r="R914" i="2"/>
  <c r="P914" i="2"/>
  <c r="BI906" i="2"/>
  <c r="BH906" i="2"/>
  <c r="BG906" i="2"/>
  <c r="BF906" i="2"/>
  <c r="T906" i="2"/>
  <c r="R906" i="2"/>
  <c r="P906" i="2"/>
  <c r="BI897" i="2"/>
  <c r="BH897" i="2"/>
  <c r="BG897" i="2"/>
  <c r="BF897" i="2"/>
  <c r="T897" i="2"/>
  <c r="R897" i="2"/>
  <c r="P897" i="2"/>
  <c r="BI892" i="2"/>
  <c r="BH892" i="2"/>
  <c r="BG892" i="2"/>
  <c r="BF892" i="2"/>
  <c r="T892" i="2"/>
  <c r="R892" i="2"/>
  <c r="P892" i="2"/>
  <c r="BI886" i="2"/>
  <c r="BH886" i="2"/>
  <c r="BG886" i="2"/>
  <c r="BF886" i="2"/>
  <c r="T886" i="2"/>
  <c r="R886" i="2"/>
  <c r="P886" i="2"/>
  <c r="BI882" i="2"/>
  <c r="BH882" i="2"/>
  <c r="BG882" i="2"/>
  <c r="BF882" i="2"/>
  <c r="T882" i="2"/>
  <c r="R882" i="2"/>
  <c r="P882" i="2"/>
  <c r="BI877" i="2"/>
  <c r="BH877" i="2"/>
  <c r="BG877" i="2"/>
  <c r="BF877" i="2"/>
  <c r="T877" i="2"/>
  <c r="R877" i="2"/>
  <c r="P877" i="2"/>
  <c r="BI873" i="2"/>
  <c r="BH873" i="2"/>
  <c r="BG873" i="2"/>
  <c r="BF873" i="2"/>
  <c r="T873" i="2"/>
  <c r="R873" i="2"/>
  <c r="P873" i="2"/>
  <c r="BI868" i="2"/>
  <c r="BH868" i="2"/>
  <c r="BG868" i="2"/>
  <c r="BF868" i="2"/>
  <c r="T868" i="2"/>
  <c r="R868" i="2"/>
  <c r="P868" i="2"/>
  <c r="BI865" i="2"/>
  <c r="BH865" i="2"/>
  <c r="BG865" i="2"/>
  <c r="BF865" i="2"/>
  <c r="T865" i="2"/>
  <c r="R865" i="2"/>
  <c r="P865" i="2"/>
  <c r="BI861" i="2"/>
  <c r="BH861" i="2"/>
  <c r="BG861" i="2"/>
  <c r="BF861" i="2"/>
  <c r="T861" i="2"/>
  <c r="R861" i="2"/>
  <c r="P861" i="2"/>
  <c r="BI855" i="2"/>
  <c r="BH855" i="2"/>
  <c r="BG855" i="2"/>
  <c r="BF855" i="2"/>
  <c r="T855" i="2"/>
  <c r="R855" i="2"/>
  <c r="P855" i="2"/>
  <c r="BI848" i="2"/>
  <c r="BH848" i="2"/>
  <c r="BG848" i="2"/>
  <c r="BF848" i="2"/>
  <c r="T848" i="2"/>
  <c r="R848" i="2"/>
  <c r="P848" i="2"/>
  <c r="BI842" i="2"/>
  <c r="BH842" i="2"/>
  <c r="BG842" i="2"/>
  <c r="BF842" i="2"/>
  <c r="T842" i="2"/>
  <c r="R842" i="2"/>
  <c r="P842" i="2"/>
  <c r="BI835" i="2"/>
  <c r="BH835" i="2"/>
  <c r="BG835" i="2"/>
  <c r="BF835" i="2"/>
  <c r="T835" i="2"/>
  <c r="R835" i="2"/>
  <c r="P835" i="2"/>
  <c r="BI834" i="2"/>
  <c r="BH834" i="2"/>
  <c r="BG834" i="2"/>
  <c r="BF834" i="2"/>
  <c r="T834" i="2"/>
  <c r="R834" i="2"/>
  <c r="P834" i="2"/>
  <c r="BI830" i="2"/>
  <c r="BH830" i="2"/>
  <c r="BG830" i="2"/>
  <c r="BF830" i="2"/>
  <c r="T830" i="2"/>
  <c r="R830" i="2"/>
  <c r="P830" i="2"/>
  <c r="BI829" i="2"/>
  <c r="BH829" i="2"/>
  <c r="BG829" i="2"/>
  <c r="BF829" i="2"/>
  <c r="T829" i="2"/>
  <c r="R829" i="2"/>
  <c r="P829" i="2"/>
  <c r="BI818" i="2"/>
  <c r="BH818" i="2"/>
  <c r="BG818" i="2"/>
  <c r="BF818" i="2"/>
  <c r="T818" i="2"/>
  <c r="R818" i="2"/>
  <c r="P818" i="2"/>
  <c r="BI817" i="2"/>
  <c r="BH817" i="2"/>
  <c r="BG817" i="2"/>
  <c r="BF817" i="2"/>
  <c r="T817" i="2"/>
  <c r="R817" i="2"/>
  <c r="P817" i="2"/>
  <c r="BI811" i="2"/>
  <c r="BH811" i="2"/>
  <c r="BG811" i="2"/>
  <c r="BF811" i="2"/>
  <c r="T811" i="2"/>
  <c r="R811" i="2"/>
  <c r="P811" i="2"/>
  <c r="BI810" i="2"/>
  <c r="BH810" i="2"/>
  <c r="BG810" i="2"/>
  <c r="BF810" i="2"/>
  <c r="T810" i="2"/>
  <c r="R810" i="2"/>
  <c r="P810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3" i="2"/>
  <c r="BH793" i="2"/>
  <c r="BG793" i="2"/>
  <c r="BF793" i="2"/>
  <c r="T793" i="2"/>
  <c r="R793" i="2"/>
  <c r="P793" i="2"/>
  <c r="BI772" i="2"/>
  <c r="BH772" i="2"/>
  <c r="BG772" i="2"/>
  <c r="BF772" i="2"/>
  <c r="T772" i="2"/>
  <c r="R772" i="2"/>
  <c r="P772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60" i="2"/>
  <c r="BH760" i="2"/>
  <c r="BG760" i="2"/>
  <c r="BF760" i="2"/>
  <c r="T760" i="2"/>
  <c r="R760" i="2"/>
  <c r="P760" i="2"/>
  <c r="BI754" i="2"/>
  <c r="BH754" i="2"/>
  <c r="BG754" i="2"/>
  <c r="BF754" i="2"/>
  <c r="T754" i="2"/>
  <c r="R754" i="2"/>
  <c r="P754" i="2"/>
  <c r="BI749" i="2"/>
  <c r="BH749" i="2"/>
  <c r="BG749" i="2"/>
  <c r="BF749" i="2"/>
  <c r="T749" i="2"/>
  <c r="R749" i="2"/>
  <c r="P749" i="2"/>
  <c r="P743" i="2"/>
  <c r="BI744" i="2"/>
  <c r="BH744" i="2"/>
  <c r="BG744" i="2"/>
  <c r="BF744" i="2"/>
  <c r="T744" i="2"/>
  <c r="T743" i="2" s="1"/>
  <c r="R744" i="2"/>
  <c r="R743" i="2" s="1"/>
  <c r="P744" i="2"/>
  <c r="BI742" i="2"/>
  <c r="BH742" i="2"/>
  <c r="BG742" i="2"/>
  <c r="BF742" i="2"/>
  <c r="T742" i="2"/>
  <c r="T741" i="2" s="1"/>
  <c r="R742" i="2"/>
  <c r="R741" i="2"/>
  <c r="P742" i="2"/>
  <c r="P741" i="2"/>
  <c r="BI740" i="2"/>
  <c r="BH740" i="2"/>
  <c r="BG740" i="2"/>
  <c r="BF740" i="2"/>
  <c r="T740" i="2"/>
  <c r="R740" i="2"/>
  <c r="P740" i="2"/>
  <c r="BI739" i="2"/>
  <c r="BH739" i="2"/>
  <c r="BG739" i="2"/>
  <c r="BF739" i="2"/>
  <c r="T739" i="2"/>
  <c r="R739" i="2"/>
  <c r="P739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08" i="2"/>
  <c r="BH708" i="2"/>
  <c r="BG708" i="2"/>
  <c r="BF708" i="2"/>
  <c r="T708" i="2"/>
  <c r="R708" i="2"/>
  <c r="P708" i="2"/>
  <c r="BI702" i="2"/>
  <c r="BH702" i="2"/>
  <c r="BG702" i="2"/>
  <c r="BF702" i="2"/>
  <c r="T702" i="2"/>
  <c r="R702" i="2"/>
  <c r="P702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06" i="2"/>
  <c r="BH606" i="2"/>
  <c r="BG606" i="2"/>
  <c r="BF606" i="2"/>
  <c r="T606" i="2"/>
  <c r="R606" i="2"/>
  <c r="P606" i="2"/>
  <c r="BI600" i="2"/>
  <c r="BH600" i="2"/>
  <c r="BG600" i="2"/>
  <c r="BF600" i="2"/>
  <c r="T600" i="2"/>
  <c r="R600" i="2"/>
  <c r="P600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4" i="2"/>
  <c r="BH584" i="2"/>
  <c r="BG584" i="2"/>
  <c r="BF584" i="2"/>
  <c r="T584" i="2"/>
  <c r="R584" i="2"/>
  <c r="P584" i="2"/>
  <c r="BI574" i="2"/>
  <c r="BH574" i="2"/>
  <c r="BG574" i="2"/>
  <c r="BF574" i="2"/>
  <c r="T574" i="2"/>
  <c r="R574" i="2"/>
  <c r="P574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54" i="2"/>
  <c r="BH554" i="2"/>
  <c r="BG554" i="2"/>
  <c r="BF554" i="2"/>
  <c r="T554" i="2"/>
  <c r="R554" i="2"/>
  <c r="P554" i="2"/>
  <c r="BI548" i="2"/>
  <c r="BH548" i="2"/>
  <c r="BG548" i="2"/>
  <c r="BF548" i="2"/>
  <c r="T548" i="2"/>
  <c r="R548" i="2"/>
  <c r="P548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45" i="2"/>
  <c r="BH445" i="2"/>
  <c r="BG445" i="2"/>
  <c r="BF445" i="2"/>
  <c r="T445" i="2"/>
  <c r="R445" i="2"/>
  <c r="P445" i="2"/>
  <c r="BI440" i="2"/>
  <c r="BH440" i="2"/>
  <c r="BG440" i="2"/>
  <c r="BF440" i="2"/>
  <c r="T440" i="2"/>
  <c r="R440" i="2"/>
  <c r="P440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19" i="2"/>
  <c r="BH419" i="2"/>
  <c r="BG419" i="2"/>
  <c r="BF419" i="2"/>
  <c r="T419" i="2"/>
  <c r="R419" i="2"/>
  <c r="P419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17" i="2"/>
  <c r="BH317" i="2"/>
  <c r="BG317" i="2"/>
  <c r="BF317" i="2"/>
  <c r="T317" i="2"/>
  <c r="R317" i="2"/>
  <c r="P317" i="2"/>
  <c r="BI302" i="2"/>
  <c r="BH302" i="2"/>
  <c r="BG302" i="2"/>
  <c r="BF302" i="2"/>
  <c r="T302" i="2"/>
  <c r="R302" i="2"/>
  <c r="P302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67" i="2"/>
  <c r="BH167" i="2"/>
  <c r="BG167" i="2"/>
  <c r="BF167" i="2"/>
  <c r="T167" i="2"/>
  <c r="T166" i="2" s="1"/>
  <c r="R167" i="2"/>
  <c r="R166" i="2" s="1"/>
  <c r="P167" i="2"/>
  <c r="P166" i="2" s="1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J135" i="2"/>
  <c r="J134" i="2"/>
  <c r="F134" i="2"/>
  <c r="F132" i="2"/>
  <c r="E130" i="2"/>
  <c r="J92" i="2"/>
  <c r="J91" i="2"/>
  <c r="F91" i="2"/>
  <c r="F89" i="2"/>
  <c r="E87" i="2"/>
  <c r="J18" i="2"/>
  <c r="E18" i="2"/>
  <c r="F135" i="2" s="1"/>
  <c r="J17" i="2"/>
  <c r="J12" i="2"/>
  <c r="J132" i="2" s="1"/>
  <c r="E7" i="2"/>
  <c r="E128" i="2" s="1"/>
  <c r="L90" i="1"/>
  <c r="AM90" i="1"/>
  <c r="AM89" i="1"/>
  <c r="L89" i="1"/>
  <c r="AM87" i="1"/>
  <c r="L87" i="1"/>
  <c r="L85" i="1"/>
  <c r="L84" i="1"/>
  <c r="BK1103" i="2"/>
  <c r="J1031" i="2"/>
  <c r="J1010" i="2"/>
  <c r="BK989" i="2"/>
  <c r="BK968" i="2"/>
  <c r="BK958" i="2"/>
  <c r="BK938" i="2"/>
  <c r="BK886" i="2"/>
  <c r="J861" i="2"/>
  <c r="J829" i="2"/>
  <c r="BK805" i="2"/>
  <c r="BK761" i="2"/>
  <c r="BK740" i="2"/>
  <c r="J723" i="2"/>
  <c r="BK693" i="2"/>
  <c r="J664" i="2"/>
  <c r="BK649" i="2"/>
  <c r="BK594" i="2"/>
  <c r="BK571" i="2"/>
  <c r="BK548" i="2"/>
  <c r="BK523" i="2"/>
  <c r="J487" i="2"/>
  <c r="BK476" i="2"/>
  <c r="J465" i="2"/>
  <c r="BK426" i="2"/>
  <c r="J408" i="2"/>
  <c r="J387" i="2"/>
  <c r="J371" i="2"/>
  <c r="J361" i="2"/>
  <c r="BK352" i="2"/>
  <c r="BK337" i="2"/>
  <c r="BK292" i="2"/>
  <c r="J273" i="2"/>
  <c r="BK211" i="2"/>
  <c r="BK193" i="2"/>
  <c r="J167" i="2"/>
  <c r="BK150" i="2"/>
  <c r="J1100" i="2"/>
  <c r="J1082" i="2"/>
  <c r="J1066" i="2"/>
  <c r="BK1056" i="2"/>
  <c r="BK1041" i="2"/>
  <c r="J1021" i="2"/>
  <c r="BK1013" i="2"/>
  <c r="J998" i="2"/>
  <c r="J983" i="2"/>
  <c r="BK970" i="2"/>
  <c r="J958" i="2"/>
  <c r="J938" i="2"/>
  <c r="J892" i="2"/>
  <c r="J865" i="2"/>
  <c r="BK835" i="2"/>
  <c r="J810" i="2"/>
  <c r="J793" i="2"/>
  <c r="BK764" i="2"/>
  <c r="BK744" i="2"/>
  <c r="BK739" i="2"/>
  <c r="BK723" i="2"/>
  <c r="J675" i="2"/>
  <c r="J665" i="2"/>
  <c r="J649" i="2"/>
  <c r="J600" i="2"/>
  <c r="BK570" i="2"/>
  <c r="J539" i="2"/>
  <c r="J519" i="2"/>
  <c r="J499" i="2"/>
  <c r="J481" i="2"/>
  <c r="BK473" i="2"/>
  <c r="J460" i="2"/>
  <c r="BK408" i="2"/>
  <c r="BK387" i="2"/>
  <c r="BK371" i="2"/>
  <c r="BK357" i="2"/>
  <c r="BK342" i="2"/>
  <c r="BK317" i="2"/>
  <c r="J292" i="2"/>
  <c r="BK273" i="2"/>
  <c r="J231" i="2"/>
  <c r="BK202" i="2"/>
  <c r="J184" i="2"/>
  <c r="J150" i="2"/>
  <c r="BK1110" i="2"/>
  <c r="J1107" i="2"/>
  <c r="J1093" i="2"/>
  <c r="BK1087" i="2"/>
  <c r="BK1076" i="2"/>
  <c r="J1049" i="2"/>
  <c r="BK1031" i="2"/>
  <c r="J1006" i="2"/>
  <c r="J982" i="2"/>
  <c r="BK960" i="2"/>
  <c r="J950" i="2"/>
  <c r="BK914" i="2"/>
  <c r="BK877" i="2"/>
  <c r="BK861" i="2"/>
  <c r="BK829" i="2"/>
  <c r="BK799" i="2"/>
  <c r="J772" i="2"/>
  <c r="J754" i="2"/>
  <c r="BK734" i="2"/>
  <c r="J716" i="2"/>
  <c r="J696" i="2"/>
  <c r="BK675" i="2"/>
  <c r="J619" i="2"/>
  <c r="BK584" i="2"/>
  <c r="J571" i="2"/>
  <c r="BK519" i="2"/>
  <c r="BK500" i="2"/>
  <c r="BK481" i="2"/>
  <c r="BK469" i="2"/>
  <c r="J419" i="2"/>
  <c r="BK366" i="2"/>
  <c r="J352" i="2"/>
  <c r="BK276" i="2"/>
  <c r="BK232" i="2"/>
  <c r="J203" i="2"/>
  <c r="BK187" i="2"/>
  <c r="BK161" i="2"/>
  <c r="BK151" i="3"/>
  <c r="BK147" i="3"/>
  <c r="BK141" i="3"/>
  <c r="J150" i="3"/>
  <c r="BK146" i="3"/>
  <c r="J143" i="3"/>
  <c r="BK138" i="3"/>
  <c r="J130" i="3"/>
  <c r="BK140" i="3"/>
  <c r="BK130" i="3"/>
  <c r="BK170" i="4"/>
  <c r="J164" i="4"/>
  <c r="J155" i="4"/>
  <c r="J146" i="4"/>
  <c r="J132" i="4"/>
  <c r="BK175" i="4"/>
  <c r="BK166" i="4"/>
  <c r="J161" i="4"/>
  <c r="BK149" i="4"/>
  <c r="BK140" i="4"/>
  <c r="BK132" i="4"/>
  <c r="BK176" i="4"/>
  <c r="BK159" i="4"/>
  <c r="BK157" i="4"/>
  <c r="J148" i="4"/>
  <c r="J143" i="4"/>
  <c r="BK138" i="4"/>
  <c r="BK127" i="4"/>
  <c r="BK167" i="4"/>
  <c r="J153" i="4"/>
  <c r="J138" i="4"/>
  <c r="J129" i="4"/>
  <c r="BK152" i="5"/>
  <c r="BK143" i="5"/>
  <c r="BK137" i="5"/>
  <c r="BK133" i="5"/>
  <c r="BK128" i="5"/>
  <c r="BK125" i="5"/>
  <c r="J147" i="5"/>
  <c r="BK142" i="5"/>
  <c r="J137" i="5"/>
  <c r="J133" i="5"/>
  <c r="BK129" i="5"/>
  <c r="J126" i="5"/>
  <c r="BK250" i="6"/>
  <c r="J237" i="6"/>
  <c r="J224" i="6"/>
  <c r="BK217" i="6"/>
  <c r="J210" i="6"/>
  <c r="BK197" i="6"/>
  <c r="J176" i="6"/>
  <c r="BK163" i="6"/>
  <c r="BK159" i="6"/>
  <c r="BK152" i="6"/>
  <c r="BK144" i="6"/>
  <c r="J127" i="6"/>
  <c r="J295" i="6"/>
  <c r="J287" i="6"/>
  <c r="J271" i="6"/>
  <c r="BK266" i="6"/>
  <c r="J253" i="6"/>
  <c r="BK224" i="6"/>
  <c r="BK214" i="6"/>
  <c r="BK204" i="6"/>
  <c r="BK194" i="6"/>
  <c r="BK174" i="6"/>
  <c r="J171" i="6"/>
  <c r="BK164" i="6"/>
  <c r="J159" i="6"/>
  <c r="BK156" i="6"/>
  <c r="BK150" i="6"/>
  <c r="BK137" i="6"/>
  <c r="BK127" i="6"/>
  <c r="BK292" i="6"/>
  <c r="J286" i="6"/>
  <c r="BK274" i="6"/>
  <c r="J257" i="6"/>
  <c r="BK252" i="6"/>
  <c r="BK244" i="6"/>
  <c r="BK235" i="6"/>
  <c r="BK219" i="6"/>
  <c r="BK203" i="6"/>
  <c r="J189" i="6"/>
  <c r="BK180" i="6"/>
  <c r="BK171" i="6"/>
  <c r="BK165" i="6"/>
  <c r="BK160" i="6"/>
  <c r="J152" i="6"/>
  <c r="J145" i="6"/>
  <c r="BK134" i="6"/>
  <c r="J289" i="6"/>
  <c r="J252" i="6"/>
  <c r="J235" i="6"/>
  <c r="J231" i="6"/>
  <c r="J215" i="6"/>
  <c r="J207" i="6"/>
  <c r="J200" i="6"/>
  <c r="BK177" i="6"/>
  <c r="J142" i="7"/>
  <c r="BK129" i="7"/>
  <c r="BK124" i="7"/>
  <c r="BK121" i="7"/>
  <c r="BK117" i="7"/>
  <c r="BK138" i="7"/>
  <c r="BK131" i="7"/>
  <c r="J122" i="7"/>
  <c r="J144" i="7"/>
  <c r="BK140" i="7"/>
  <c r="J137" i="7"/>
  <c r="BK136" i="7"/>
  <c r="J131" i="7"/>
  <c r="J129" i="7"/>
  <c r="BK119" i="7"/>
  <c r="BK140" i="8"/>
  <c r="J130" i="8"/>
  <c r="BK134" i="8"/>
  <c r="J140" i="8"/>
  <c r="J134" i="8"/>
  <c r="J1038" i="2"/>
  <c r="BK1021" i="2"/>
  <c r="BK998" i="2"/>
  <c r="BK983" i="2"/>
  <c r="BK964" i="2"/>
  <c r="BK954" i="2"/>
  <c r="BK906" i="2"/>
  <c r="BK873" i="2"/>
  <c r="J835" i="2"/>
  <c r="BK818" i="2"/>
  <c r="BK802" i="2"/>
  <c r="J760" i="2"/>
  <c r="J732" i="2"/>
  <c r="BK716" i="2"/>
  <c r="BK671" i="2"/>
  <c r="BK652" i="2"/>
  <c r="BK606" i="2"/>
  <c r="BK574" i="2"/>
  <c r="J554" i="2"/>
  <c r="J516" i="2"/>
  <c r="BK499" i="2"/>
  <c r="J477" i="2"/>
  <c r="BK460" i="2"/>
  <c r="BK414" i="2"/>
  <c r="J393" i="2"/>
  <c r="BK376" i="2"/>
  <c r="BK362" i="2"/>
  <c r="J342" i="2"/>
  <c r="J296" i="2"/>
  <c r="J276" i="2"/>
  <c r="J232" i="2"/>
  <c r="BK190" i="2"/>
  <c r="BK162" i="2"/>
  <c r="J149" i="2"/>
  <c r="BK1097" i="2"/>
  <c r="BK1093" i="2"/>
  <c r="J1076" i="2"/>
  <c r="J1060" i="2"/>
  <c r="BK1046" i="2"/>
  <c r="BK1024" i="2"/>
  <c r="BK1010" i="2"/>
  <c r="J994" i="2"/>
  <c r="J985" i="2"/>
  <c r="BK971" i="2"/>
  <c r="J960" i="2"/>
  <c r="BK946" i="2"/>
  <c r="J886" i="2"/>
  <c r="BK848" i="2"/>
  <c r="J830" i="2"/>
  <c r="J802" i="2"/>
  <c r="BK772" i="2"/>
  <c r="BK760" i="2"/>
  <c r="J740" i="2"/>
  <c r="BK731" i="2"/>
  <c r="BK702" i="2"/>
  <c r="J667" i="2"/>
  <c r="J652" i="2"/>
  <c r="J606" i="2"/>
  <c r="J584" i="2"/>
  <c r="J542" i="2"/>
  <c r="BK524" i="2"/>
  <c r="J500" i="2"/>
  <c r="BK484" i="2"/>
  <c r="J467" i="2"/>
  <c r="J426" i="2"/>
  <c r="BK377" i="2"/>
  <c r="J367" i="2"/>
  <c r="J355" i="2"/>
  <c r="J340" i="2"/>
  <c r="BK296" i="2"/>
  <c r="J286" i="2"/>
  <c r="J247" i="2"/>
  <c r="J210" i="2"/>
  <c r="J193" i="2"/>
  <c r="J161" i="2"/>
  <c r="BK149" i="2"/>
  <c r="J1110" i="2"/>
  <c r="J1103" i="2"/>
  <c r="BK1090" i="2"/>
  <c r="J1087" i="2"/>
  <c r="BK1066" i="2"/>
  <c r="J1046" i="2"/>
  <c r="BK1028" i="2"/>
  <c r="J986" i="2"/>
  <c r="J970" i="2"/>
  <c r="J956" i="2"/>
  <c r="J927" i="2"/>
  <c r="J906" i="2"/>
  <c r="J873" i="2"/>
  <c r="BK855" i="2"/>
  <c r="J811" i="2"/>
  <c r="BK793" i="2"/>
  <c r="BK762" i="2"/>
  <c r="J749" i="2"/>
  <c r="J730" i="2"/>
  <c r="BK708" i="2"/>
  <c r="J678" i="2"/>
  <c r="J639" i="2"/>
  <c r="BK600" i="2"/>
  <c r="J574" i="2"/>
  <c r="BK526" i="2"/>
  <c r="BK503" i="2"/>
  <c r="BK487" i="2"/>
  <c r="BK477" i="2"/>
  <c r="BK445" i="2"/>
  <c r="BK401" i="2"/>
  <c r="BK361" i="2"/>
  <c r="BK286" i="2"/>
  <c r="BK250" i="2"/>
  <c r="BK231" i="2"/>
  <c r="J190" i="2"/>
  <c r="J162" i="2"/>
  <c r="J154" i="3"/>
  <c r="BK148" i="3"/>
  <c r="BK144" i="3"/>
  <c r="BK155" i="3"/>
  <c r="J149" i="3"/>
  <c r="BK145" i="3"/>
  <c r="J140" i="3"/>
  <c r="BK132" i="3"/>
  <c r="BK143" i="3"/>
  <c r="J138" i="3"/>
  <c r="J137" i="3"/>
  <c r="J176" i="4"/>
  <c r="J168" i="4"/>
  <c r="BK162" i="4"/>
  <c r="BK150" i="4"/>
  <c r="BK135" i="4"/>
  <c r="J131" i="4"/>
  <c r="J172" i="4"/>
  <c r="BK164" i="4"/>
  <c r="J151" i="4"/>
  <c r="J145" i="4"/>
  <c r="BK137" i="4"/>
  <c r="BK133" i="4"/>
  <c r="BK129" i="4"/>
  <c r="J174" i="4"/>
  <c r="BK161" i="4"/>
  <c r="BK155" i="4"/>
  <c r="J147" i="4"/>
  <c r="J142" i="4"/>
  <c r="BK134" i="4"/>
  <c r="BK128" i="4"/>
  <c r="J170" i="4"/>
  <c r="BK158" i="4"/>
  <c r="J140" i="4"/>
  <c r="BK131" i="4"/>
  <c r="BK151" i="5"/>
  <c r="BK147" i="5"/>
  <c r="J139" i="5"/>
  <c r="J135" i="5"/>
  <c r="BK130" i="5"/>
  <c r="BK127" i="5"/>
  <c r="J148" i="5"/>
  <c r="J145" i="5"/>
  <c r="BK141" i="5"/>
  <c r="J136" i="5"/>
  <c r="J132" i="5"/>
  <c r="J127" i="5"/>
  <c r="J122" i="5"/>
  <c r="J142" i="5"/>
  <c r="J138" i="5"/>
  <c r="BK278" i="6"/>
  <c r="BK270" i="6"/>
  <c r="J244" i="6"/>
  <c r="J233" i="6"/>
  <c r="J220" i="6"/>
  <c r="J216" i="6"/>
  <c r="BK202" i="6"/>
  <c r="J194" i="6"/>
  <c r="J177" i="6"/>
  <c r="J165" i="6"/>
  <c r="J160" i="6"/>
  <c r="BK153" i="6"/>
  <c r="BK148" i="6"/>
  <c r="J142" i="6"/>
  <c r="J300" i="6"/>
  <c r="BK291" i="6"/>
  <c r="J282" i="6"/>
  <c r="BK263" i="6"/>
  <c r="BK238" i="6"/>
  <c r="BK221" i="6"/>
  <c r="J213" i="6"/>
  <c r="BK201" i="6"/>
  <c r="J185" i="6"/>
  <c r="BK173" i="6"/>
  <c r="J169" i="6"/>
  <c r="J161" i="6"/>
  <c r="J157" i="6"/>
  <c r="J151" i="6"/>
  <c r="BK141" i="6"/>
  <c r="J299" i="6"/>
  <c r="BK290" i="6"/>
  <c r="J279" i="6"/>
  <c r="J270" i="6"/>
  <c r="BK254" i="6"/>
  <c r="J247" i="6"/>
  <c r="BK236" i="6"/>
  <c r="BK222" i="6"/>
  <c r="BK212" i="6"/>
  <c r="J202" i="6"/>
  <c r="BK184" i="6"/>
  <c r="BK176" i="6"/>
  <c r="J168" i="6"/>
  <c r="J162" i="6"/>
  <c r="BK155" i="6"/>
  <c r="BK149" i="6"/>
  <c r="BK146" i="6"/>
  <c r="J137" i="6"/>
  <c r="J292" i="6"/>
  <c r="BK275" i="6"/>
  <c r="J263" i="6"/>
  <c r="BK234" i="6"/>
  <c r="J222" i="6"/>
  <c r="BK210" i="6"/>
  <c r="J201" i="6"/>
  <c r="BK185" i="6"/>
  <c r="J174" i="6"/>
  <c r="J136" i="7"/>
  <c r="J130" i="7"/>
  <c r="BK125" i="7"/>
  <c r="BK120" i="7"/>
  <c r="J143" i="7"/>
  <c r="J135" i="7"/>
  <c r="BK130" i="7"/>
  <c r="J121" i="7"/>
  <c r="BK143" i="7"/>
  <c r="BK139" i="7"/>
  <c r="J127" i="7"/>
  <c r="J128" i="7"/>
  <c r="J118" i="7"/>
  <c r="J143" i="8"/>
  <c r="J137" i="8"/>
  <c r="BK138" i="8"/>
  <c r="BK130" i="8"/>
  <c r="BK143" i="8"/>
  <c r="BK135" i="8"/>
  <c r="BK126" i="8"/>
  <c r="J1024" i="2"/>
  <c r="J1001" i="2"/>
  <c r="BK985" i="2"/>
  <c r="J971" i="2"/>
  <c r="J962" i="2"/>
  <c r="J946" i="2"/>
  <c r="BK897" i="2"/>
  <c r="J868" i="2"/>
  <c r="BK834" i="2"/>
  <c r="BK817" i="2"/>
  <c r="J796" i="2"/>
  <c r="J742" i="2"/>
  <c r="BK724" i="2"/>
  <c r="BK696" i="2"/>
  <c r="BK665" i="2"/>
  <c r="BK655" i="2"/>
  <c r="BK616" i="2"/>
  <c r="BK590" i="2"/>
  <c r="J567" i="2"/>
  <c r="J524" i="2"/>
  <c r="J508" i="2"/>
  <c r="J480" i="2"/>
  <c r="J473" i="2"/>
  <c r="J445" i="2"/>
  <c r="BK419" i="2"/>
  <c r="J398" i="2"/>
  <c r="J382" i="2"/>
  <c r="BK370" i="2"/>
  <c r="J357" i="2"/>
  <c r="BK341" i="2"/>
  <c r="J317" i="2"/>
  <c r="J289" i="2"/>
  <c r="J265" i="2"/>
  <c r="BK203" i="2"/>
  <c r="J179" i="2"/>
  <c r="BK158" i="2"/>
  <c r="J145" i="2"/>
  <c r="BK1101" i="2"/>
  <c r="BK1079" i="2"/>
  <c r="BK1060" i="2"/>
  <c r="BK1049" i="2"/>
  <c r="J1028" i="2"/>
  <c r="J1020" i="2"/>
  <c r="BK1006" i="2"/>
  <c r="J989" i="2"/>
  <c r="BK982" i="2"/>
  <c r="J964" i="2"/>
  <c r="BK950" i="2"/>
  <c r="J914" i="2"/>
  <c r="J877" i="2"/>
  <c r="J842" i="2"/>
  <c r="BK811" i="2"/>
  <c r="J799" i="2"/>
  <c r="J761" i="2"/>
  <c r="BK742" i="2"/>
  <c r="BK732" i="2"/>
  <c r="BK678" i="2"/>
  <c r="J661" i="2"/>
  <c r="BK639" i="2"/>
  <c r="J590" i="2"/>
  <c r="BK554" i="2"/>
  <c r="J523" i="2"/>
  <c r="J503" i="2"/>
  <c r="J491" i="2"/>
  <c r="J476" i="2"/>
  <c r="BK465" i="2"/>
  <c r="J433" i="2"/>
  <c r="BK393" i="2"/>
  <c r="J376" i="2"/>
  <c r="J362" i="2"/>
  <c r="BK346" i="2"/>
  <c r="J337" i="2"/>
  <c r="BK295" i="2"/>
  <c r="J283" i="2"/>
  <c r="J250" i="2"/>
  <c r="J207" i="2"/>
  <c r="J187" i="2"/>
  <c r="BK154" i="2"/>
  <c r="AS96" i="1"/>
  <c r="J1035" i="2"/>
  <c r="J1013" i="2"/>
  <c r="J975" i="2"/>
  <c r="BK966" i="2"/>
  <c r="J954" i="2"/>
  <c r="J921" i="2"/>
  <c r="BK892" i="2"/>
  <c r="BK865" i="2"/>
  <c r="J818" i="2"/>
  <c r="BK796" i="2"/>
  <c r="J768" i="2"/>
  <c r="J739" i="2"/>
  <c r="J724" i="2"/>
  <c r="J702" i="2"/>
  <c r="J655" i="2"/>
  <c r="J594" i="2"/>
  <c r="J548" i="2"/>
  <c r="BK516" i="2"/>
  <c r="BK494" i="2"/>
  <c r="BK480" i="2"/>
  <c r="BK467" i="2"/>
  <c r="J414" i="2"/>
  <c r="BK367" i="2"/>
  <c r="BK355" i="2"/>
  <c r="J295" i="2"/>
  <c r="BK247" i="2"/>
  <c r="J202" i="2"/>
  <c r="BK179" i="2"/>
  <c r="J141" i="2"/>
  <c r="BK150" i="3"/>
  <c r="J146" i="3"/>
  <c r="J141" i="3"/>
  <c r="J151" i="3"/>
  <c r="J147" i="3"/>
  <c r="BK142" i="3"/>
  <c r="BK137" i="3"/>
  <c r="BK131" i="3"/>
  <c r="J139" i="3"/>
  <c r="BK135" i="3"/>
  <c r="BK172" i="4"/>
  <c r="J165" i="4"/>
  <c r="BK160" i="4"/>
  <c r="BK151" i="4"/>
  <c r="J136" i="4"/>
  <c r="J177" i="4"/>
  <c r="BK168" i="4"/>
  <c r="BK163" i="4"/>
  <c r="J157" i="4"/>
  <c r="BK148" i="4"/>
  <c r="J141" i="4"/>
  <c r="BK136" i="4"/>
  <c r="BK130" i="4"/>
  <c r="BK177" i="4"/>
  <c r="J171" i="4"/>
  <c r="J158" i="4"/>
  <c r="J150" i="4"/>
  <c r="BK145" i="4"/>
  <c r="BK139" i="4"/>
  <c r="J130" i="4"/>
  <c r="BK173" i="4"/>
  <c r="J163" i="4"/>
  <c r="BK143" i="4"/>
  <c r="J137" i="4"/>
  <c r="J153" i="5"/>
  <c r="BK150" i="5"/>
  <c r="J144" i="5"/>
  <c r="BK136" i="5"/>
  <c r="BK132" i="5"/>
  <c r="J129" i="5"/>
  <c r="BK126" i="5"/>
  <c r="J149" i="5"/>
  <c r="BK145" i="5"/>
  <c r="BK140" i="5"/>
  <c r="BK135" i="5"/>
  <c r="J131" i="5"/>
  <c r="J128" i="5"/>
  <c r="J123" i="5"/>
  <c r="BK144" i="5"/>
  <c r="BK139" i="5"/>
  <c r="BK279" i="6"/>
  <c r="BK257" i="6"/>
  <c r="J238" i="6"/>
  <c r="BK232" i="6"/>
  <c r="J219" i="6"/>
  <c r="J214" i="6"/>
  <c r="J198" i="6"/>
  <c r="BK189" i="6"/>
  <c r="BK172" i="6"/>
  <c r="BK161" i="6"/>
  <c r="J155" i="6"/>
  <c r="J149" i="6"/>
  <c r="BK145" i="6"/>
  <c r="BK299" i="6"/>
  <c r="BK288" i="6"/>
  <c r="BK286" i="6"/>
  <c r="BK267" i="6"/>
  <c r="J254" i="6"/>
  <c r="BK233" i="6"/>
  <c r="BK216" i="6"/>
  <c r="BK207" i="6"/>
  <c r="BK199" i="6"/>
  <c r="J184" i="6"/>
  <c r="BK170" i="6"/>
  <c r="BK166" i="6"/>
  <c r="BK158" i="6"/>
  <c r="J153" i="6"/>
  <c r="BK142" i="6"/>
  <c r="BK130" i="6"/>
  <c r="BK295" i="6"/>
  <c r="J288" i="6"/>
  <c r="J278" i="6"/>
  <c r="J267" i="6"/>
  <c r="BK253" i="6"/>
  <c r="J250" i="6"/>
  <c r="BK237" i="6"/>
  <c r="BK228" i="6"/>
  <c r="BK220" i="6"/>
  <c r="J211" i="6"/>
  <c r="BK190" i="6"/>
  <c r="J175" i="6"/>
  <c r="BK169" i="6"/>
  <c r="J164" i="6"/>
  <c r="J158" i="6"/>
  <c r="J154" i="6"/>
  <c r="J148" i="6"/>
  <c r="J144" i="6"/>
  <c r="J130" i="6"/>
  <c r="BK287" i="6"/>
  <c r="J266" i="6"/>
  <c r="BK251" i="6"/>
  <c r="J232" i="6"/>
  <c r="J221" i="6"/>
  <c r="J212" i="6"/>
  <c r="J203" i="6"/>
  <c r="J197" i="6"/>
  <c r="BK175" i="6"/>
  <c r="J140" i="7"/>
  <c r="J132" i="7"/>
  <c r="BK126" i="7"/>
  <c r="J123" i="7"/>
  <c r="BK118" i="7"/>
  <c r="J139" i="7"/>
  <c r="BK134" i="7"/>
  <c r="BK123" i="7"/>
  <c r="J119" i="7"/>
  <c r="J141" i="7"/>
  <c r="J138" i="7"/>
  <c r="BK132" i="7"/>
  <c r="BK133" i="7"/>
  <c r="J125" i="7"/>
  <c r="BK141" i="8"/>
  <c r="BK132" i="8"/>
  <c r="J141" i="8"/>
  <c r="BK136" i="8"/>
  <c r="J128" i="8"/>
  <c r="J136" i="8"/>
  <c r="J132" i="8"/>
  <c r="J1101" i="2"/>
  <c r="BK1035" i="2"/>
  <c r="BK1020" i="2"/>
  <c r="BK994" i="2"/>
  <c r="J973" i="2"/>
  <c r="J966" i="2"/>
  <c r="BK956" i="2"/>
  <c r="BK921" i="2"/>
  <c r="J882" i="2"/>
  <c r="BK842" i="2"/>
  <c r="BK830" i="2"/>
  <c r="BK810" i="2"/>
  <c r="J762" i="2"/>
  <c r="BK754" i="2"/>
  <c r="BK730" i="2"/>
  <c r="J708" i="2"/>
  <c r="BK667" i="2"/>
  <c r="BK661" i="2"/>
  <c r="BK619" i="2"/>
  <c r="BK591" i="2"/>
  <c r="J570" i="2"/>
  <c r="BK539" i="2"/>
  <c r="J511" i="2"/>
  <c r="BK491" i="2"/>
  <c r="BK471" i="2"/>
  <c r="J440" i="2"/>
  <c r="J401" i="2"/>
  <c r="J377" i="2"/>
  <c r="J366" i="2"/>
  <c r="BK356" i="2"/>
  <c r="BK340" i="2"/>
  <c r="J302" i="2"/>
  <c r="BK283" i="2"/>
  <c r="BK268" i="2"/>
  <c r="BK210" i="2"/>
  <c r="BK184" i="2"/>
  <c r="J154" i="2"/>
  <c r="BK141" i="2"/>
  <c r="J1097" i="2"/>
  <c r="J1079" i="2"/>
  <c r="BK1063" i="2"/>
  <c r="J1056" i="2"/>
  <c r="BK1038" i="2"/>
  <c r="BK1017" i="2"/>
  <c r="BK1001" i="2"/>
  <c r="BK986" i="2"/>
  <c r="BK975" i="2"/>
  <c r="J968" i="2"/>
  <c r="BK953" i="2"/>
  <c r="BK927" i="2"/>
  <c r="BK882" i="2"/>
  <c r="J855" i="2"/>
  <c r="J834" i="2"/>
  <c r="J805" i="2"/>
  <c r="BK794" i="2"/>
  <c r="BK768" i="2"/>
  <c r="BK749" i="2"/>
  <c r="J734" i="2"/>
  <c r="J715" i="2"/>
  <c r="J671" i="2"/>
  <c r="BK664" i="2"/>
  <c r="J642" i="2"/>
  <c r="J591" i="2"/>
  <c r="BK567" i="2"/>
  <c r="J526" i="2"/>
  <c r="BK508" i="2"/>
  <c r="J494" i="2"/>
  <c r="J469" i="2"/>
  <c r="BK440" i="2"/>
  <c r="BK398" i="2"/>
  <c r="BK382" i="2"/>
  <c r="J365" i="2"/>
  <c r="J356" i="2"/>
  <c r="J341" i="2"/>
  <c r="BK302" i="2"/>
  <c r="BK289" i="2"/>
  <c r="J268" i="2"/>
  <c r="J211" i="2"/>
  <c r="BK198" i="2"/>
  <c r="J158" i="2"/>
  <c r="BK145" i="2"/>
  <c r="BK1107" i="2"/>
  <c r="BK1100" i="2"/>
  <c r="J1090" i="2"/>
  <c r="BK1082" i="2"/>
  <c r="J1063" i="2"/>
  <c r="J1041" i="2"/>
  <c r="J1017" i="2"/>
  <c r="BK973" i="2"/>
  <c r="BK962" i="2"/>
  <c r="J953" i="2"/>
  <c r="J897" i="2"/>
  <c r="BK868" i="2"/>
  <c r="J848" i="2"/>
  <c r="J817" i="2"/>
  <c r="J794" i="2"/>
  <c r="J764" i="2"/>
  <c r="J744" i="2"/>
  <c r="J731" i="2"/>
  <c r="BK715" i="2"/>
  <c r="J693" i="2"/>
  <c r="BK642" i="2"/>
  <c r="J616" i="2"/>
  <c r="BK542" i="2"/>
  <c r="BK511" i="2"/>
  <c r="J484" i="2"/>
  <c r="J471" i="2"/>
  <c r="BK433" i="2"/>
  <c r="J370" i="2"/>
  <c r="BK365" i="2"/>
  <c r="J346" i="2"/>
  <c r="BK265" i="2"/>
  <c r="BK207" i="2"/>
  <c r="J198" i="2"/>
  <c r="BK167" i="2"/>
  <c r="J155" i="3"/>
  <c r="BK149" i="3"/>
  <c r="J145" i="3"/>
  <c r="BK154" i="3"/>
  <c r="J148" i="3"/>
  <c r="J144" i="3"/>
  <c r="BK139" i="3"/>
  <c r="J135" i="3"/>
  <c r="J142" i="3"/>
  <c r="J132" i="3"/>
  <c r="J131" i="3"/>
  <c r="BK171" i="4"/>
  <c r="J167" i="4"/>
  <c r="J159" i="4"/>
  <c r="J149" i="4"/>
  <c r="J134" i="4"/>
  <c r="J127" i="4"/>
  <c r="BK174" i="4"/>
  <c r="BK165" i="4"/>
  <c r="J162" i="4"/>
  <c r="BK153" i="4"/>
  <c r="BK147" i="4"/>
  <c r="J139" i="4"/>
  <c r="J135" i="4"/>
  <c r="J128" i="4"/>
  <c r="J173" i="4"/>
  <c r="J160" i="4"/>
  <c r="BK156" i="4"/>
  <c r="BK146" i="4"/>
  <c r="BK141" i="4"/>
  <c r="J133" i="4"/>
  <c r="J175" i="4"/>
  <c r="J166" i="4"/>
  <c r="J156" i="4"/>
  <c r="BK142" i="4"/>
  <c r="J154" i="5"/>
  <c r="BK148" i="5"/>
  <c r="J141" i="5"/>
  <c r="BK134" i="5"/>
  <c r="BK131" i="5"/>
  <c r="BK123" i="5"/>
  <c r="BK122" i="5"/>
  <c r="BK154" i="5"/>
  <c r="BK153" i="5"/>
  <c r="J152" i="5"/>
  <c r="J151" i="5"/>
  <c r="J150" i="5"/>
  <c r="BK149" i="5"/>
  <c r="BK146" i="5"/>
  <c r="J143" i="5"/>
  <c r="BK138" i="5"/>
  <c r="J134" i="5"/>
  <c r="J130" i="5"/>
  <c r="J125" i="5"/>
  <c r="J146" i="5"/>
  <c r="J140" i="5"/>
  <c r="J285" i="6"/>
  <c r="J275" i="6"/>
  <c r="BK247" i="6"/>
  <c r="J234" i="6"/>
  <c r="J228" i="6"/>
  <c r="J218" i="6"/>
  <c r="BK215" i="6"/>
  <c r="J199" i="6"/>
  <c r="BK191" i="6"/>
  <c r="J183" i="6"/>
  <c r="J170" i="6"/>
  <c r="BK157" i="6"/>
  <c r="BK151" i="6"/>
  <c r="BK147" i="6"/>
  <c r="J141" i="6"/>
  <c r="J298" i="6"/>
  <c r="BK289" i="6"/>
  <c r="BK285" i="6"/>
  <c r="BK260" i="6"/>
  <c r="J236" i="6"/>
  <c r="J217" i="6"/>
  <c r="BK211" i="6"/>
  <c r="BK200" i="6"/>
  <c r="J190" i="6"/>
  <c r="J172" i="6"/>
  <c r="BK168" i="6"/>
  <c r="BK162" i="6"/>
  <c r="BK154" i="6"/>
  <c r="J146" i="6"/>
  <c r="J134" i="6"/>
  <c r="BK300" i="6"/>
  <c r="J291" i="6"/>
  <c r="BK282" i="6"/>
  <c r="BK271" i="6"/>
  <c r="J260" i="6"/>
  <c r="J251" i="6"/>
  <c r="J241" i="6"/>
  <c r="BK231" i="6"/>
  <c r="J223" i="6"/>
  <c r="BK218" i="6"/>
  <c r="J191" i="6"/>
  <c r="BK183" i="6"/>
  <c r="J173" i="6"/>
  <c r="J166" i="6"/>
  <c r="J163" i="6"/>
  <c r="J156" i="6"/>
  <c r="J150" i="6"/>
  <c r="J147" i="6"/>
  <c r="BK298" i="6"/>
  <c r="J290" i="6"/>
  <c r="J274" i="6"/>
  <c r="BK241" i="6"/>
  <c r="BK223" i="6"/>
  <c r="BK213" i="6"/>
  <c r="J204" i="6"/>
  <c r="BK198" i="6"/>
  <c r="J180" i="6"/>
  <c r="BK141" i="7"/>
  <c r="BK135" i="7"/>
  <c r="BK128" i="7"/>
  <c r="BK122" i="7"/>
  <c r="BK144" i="7"/>
  <c r="BK137" i="7"/>
  <c r="BK127" i="7"/>
  <c r="J120" i="7"/>
  <c r="BK142" i="7"/>
  <c r="J134" i="7"/>
  <c r="J133" i="7"/>
  <c r="J124" i="7"/>
  <c r="J117" i="7"/>
  <c r="J126" i="7"/>
  <c r="J138" i="8"/>
  <c r="BK128" i="8"/>
  <c r="J135" i="8"/>
  <c r="BK133" i="8"/>
  <c r="J126" i="8"/>
  <c r="BK137" i="8"/>
  <c r="J133" i="8"/>
  <c r="P140" i="2" l="1"/>
  <c r="BK178" i="2"/>
  <c r="J178" i="2" s="1"/>
  <c r="J100" i="2" s="1"/>
  <c r="T360" i="2"/>
  <c r="P475" i="2"/>
  <c r="R498" i="2"/>
  <c r="R502" i="2"/>
  <c r="T525" i="2"/>
  <c r="T666" i="2"/>
  <c r="T733" i="2"/>
  <c r="P753" i="2"/>
  <c r="BK763" i="2"/>
  <c r="J763" i="2"/>
  <c r="J112" i="2" s="1"/>
  <c r="P795" i="2"/>
  <c r="R955" i="2"/>
  <c r="BK974" i="2"/>
  <c r="J974" i="2" s="1"/>
  <c r="J116" i="2" s="1"/>
  <c r="BK984" i="2"/>
  <c r="J984" i="2"/>
  <c r="J117" i="2"/>
  <c r="T1102" i="2"/>
  <c r="P129" i="3"/>
  <c r="P128" i="3"/>
  <c r="P136" i="3"/>
  <c r="P133" i="3"/>
  <c r="T153" i="3"/>
  <c r="T152" i="3" s="1"/>
  <c r="P126" i="4"/>
  <c r="BK144" i="4"/>
  <c r="J144" i="4"/>
  <c r="J100" i="4"/>
  <c r="BK154" i="4"/>
  <c r="BK125" i="4" s="1"/>
  <c r="J125" i="4" s="1"/>
  <c r="J32" i="4" s="1"/>
  <c r="BK169" i="4"/>
  <c r="J169" i="4" s="1"/>
  <c r="J103" i="4" s="1"/>
  <c r="P121" i="5"/>
  <c r="R124" i="5"/>
  <c r="P126" i="6"/>
  <c r="BK143" i="6"/>
  <c r="J143" i="6"/>
  <c r="J101" i="6"/>
  <c r="BK167" i="6"/>
  <c r="J167" i="6" s="1"/>
  <c r="J102" i="6" s="1"/>
  <c r="R167" i="6"/>
  <c r="R188" i="6"/>
  <c r="BK116" i="7"/>
  <c r="J116" i="7" s="1"/>
  <c r="R140" i="2"/>
  <c r="T178" i="2"/>
  <c r="R360" i="2"/>
  <c r="R475" i="2"/>
  <c r="P498" i="2"/>
  <c r="P502" i="2"/>
  <c r="P525" i="2"/>
  <c r="P666" i="2"/>
  <c r="R733" i="2"/>
  <c r="T763" i="2"/>
  <c r="T795" i="2"/>
  <c r="T955" i="2"/>
  <c r="R974" i="2"/>
  <c r="P984" i="2"/>
  <c r="BK1102" i="2"/>
  <c r="J1102" i="2"/>
  <c r="J118" i="2"/>
  <c r="T129" i="3"/>
  <c r="T128" i="3" s="1"/>
  <c r="R136" i="3"/>
  <c r="R133" i="3" s="1"/>
  <c r="R153" i="3"/>
  <c r="R152" i="3" s="1"/>
  <c r="BK126" i="4"/>
  <c r="J126" i="4" s="1"/>
  <c r="J99" i="4" s="1"/>
  <c r="P144" i="4"/>
  <c r="R154" i="4"/>
  <c r="P169" i="4"/>
  <c r="R121" i="5"/>
  <c r="R120" i="5" s="1"/>
  <c r="R119" i="5" s="1"/>
  <c r="T124" i="5"/>
  <c r="T126" i="6"/>
  <c r="R133" i="6"/>
  <c r="P140" i="6"/>
  <c r="P143" i="6"/>
  <c r="BK188" i="6"/>
  <c r="J188" i="6" s="1"/>
  <c r="J103" i="6" s="1"/>
  <c r="T188" i="6"/>
  <c r="T116" i="7"/>
  <c r="T140" i="2"/>
  <c r="P178" i="2"/>
  <c r="P360" i="2"/>
  <c r="T475" i="2"/>
  <c r="T498" i="2"/>
  <c r="T502" i="2"/>
  <c r="BK525" i="2"/>
  <c r="J525" i="2"/>
  <c r="J106" i="2" s="1"/>
  <c r="BK666" i="2"/>
  <c r="J666" i="2"/>
  <c r="J107" i="2" s="1"/>
  <c r="BK733" i="2"/>
  <c r="J733" i="2"/>
  <c r="J108" i="2" s="1"/>
  <c r="BK753" i="2"/>
  <c r="J753" i="2" s="1"/>
  <c r="J111" i="2" s="1"/>
  <c r="T753" i="2"/>
  <c r="P763" i="2"/>
  <c r="BK795" i="2"/>
  <c r="J795" i="2"/>
  <c r="J113" i="2"/>
  <c r="BK955" i="2"/>
  <c r="J955" i="2" s="1"/>
  <c r="J114" i="2" s="1"/>
  <c r="T974" i="2"/>
  <c r="T984" i="2"/>
  <c r="P1102" i="2"/>
  <c r="BK129" i="3"/>
  <c r="BK128" i="3"/>
  <c r="J128" i="3"/>
  <c r="J99" i="3"/>
  <c r="T136" i="3"/>
  <c r="T133" i="3"/>
  <c r="BK153" i="3"/>
  <c r="BK152" i="3" s="1"/>
  <c r="J152" i="3" s="1"/>
  <c r="J104" i="3" s="1"/>
  <c r="T126" i="4"/>
  <c r="T144" i="4"/>
  <c r="T154" i="4"/>
  <c r="T169" i="4"/>
  <c r="BK121" i="5"/>
  <c r="J121" i="5"/>
  <c r="J98" i="5"/>
  <c r="P124" i="5"/>
  <c r="BK126" i="6"/>
  <c r="J126" i="6" s="1"/>
  <c r="J98" i="6" s="1"/>
  <c r="BK133" i="6"/>
  <c r="J133" i="6"/>
  <c r="J99" i="6" s="1"/>
  <c r="T133" i="6"/>
  <c r="R140" i="6"/>
  <c r="R143" i="6"/>
  <c r="P167" i="6"/>
  <c r="P188" i="6"/>
  <c r="P227" i="6"/>
  <c r="T227" i="6"/>
  <c r="P116" i="7"/>
  <c r="AU101" i="1"/>
  <c r="P131" i="8"/>
  <c r="P124" i="8"/>
  <c r="P123" i="8" s="1"/>
  <c r="AU102" i="1" s="1"/>
  <c r="BK140" i="2"/>
  <c r="R178" i="2"/>
  <c r="BK360" i="2"/>
  <c r="J360" i="2"/>
  <c r="J101" i="2"/>
  <c r="BK475" i="2"/>
  <c r="J475" i="2" s="1"/>
  <c r="J102" i="2" s="1"/>
  <c r="BK498" i="2"/>
  <c r="J498" i="2"/>
  <c r="J103" i="2" s="1"/>
  <c r="BK502" i="2"/>
  <c r="J502" i="2"/>
  <c r="J105" i="2"/>
  <c r="R525" i="2"/>
  <c r="R666" i="2"/>
  <c r="P733" i="2"/>
  <c r="R753" i="2"/>
  <c r="R763" i="2"/>
  <c r="R795" i="2"/>
  <c r="P955" i="2"/>
  <c r="P974" i="2"/>
  <c r="R984" i="2"/>
  <c r="R1102" i="2"/>
  <c r="R129" i="3"/>
  <c r="R128" i="3"/>
  <c r="BK136" i="3"/>
  <c r="J136" i="3"/>
  <c r="J103" i="3"/>
  <c r="P153" i="3"/>
  <c r="P152" i="3" s="1"/>
  <c r="R126" i="4"/>
  <c r="R144" i="4"/>
  <c r="P154" i="4"/>
  <c r="R169" i="4"/>
  <c r="T121" i="5"/>
  <c r="T120" i="5"/>
  <c r="T119" i="5"/>
  <c r="BK124" i="5"/>
  <c r="J124" i="5"/>
  <c r="J99" i="5"/>
  <c r="R126" i="6"/>
  <c r="P133" i="6"/>
  <c r="BK140" i="6"/>
  <c r="J140" i="6" s="1"/>
  <c r="J100" i="6" s="1"/>
  <c r="T140" i="6"/>
  <c r="T143" i="6"/>
  <c r="T167" i="6"/>
  <c r="BK227" i="6"/>
  <c r="J227" i="6"/>
  <c r="J104" i="6"/>
  <c r="R227" i="6"/>
  <c r="R116" i="7"/>
  <c r="BK131" i="8"/>
  <c r="J131" i="8"/>
  <c r="J101" i="8" s="1"/>
  <c r="R131" i="8"/>
  <c r="R124" i="8" s="1"/>
  <c r="R123" i="8" s="1"/>
  <c r="T131" i="8"/>
  <c r="T124" i="8"/>
  <c r="T123" i="8"/>
  <c r="BK139" i="8"/>
  <c r="J139" i="8"/>
  <c r="J102" i="8" s="1"/>
  <c r="P139" i="8"/>
  <c r="R139" i="8"/>
  <c r="T139" i="8"/>
  <c r="BK972" i="2"/>
  <c r="J972" i="2" s="1"/>
  <c r="J115" i="2" s="1"/>
  <c r="BK152" i="4"/>
  <c r="J152" i="4"/>
  <c r="J101" i="4"/>
  <c r="BK125" i="8"/>
  <c r="J125" i="8"/>
  <c r="J98" i="8" s="1"/>
  <c r="BK166" i="2"/>
  <c r="J166" i="2"/>
  <c r="J99" i="2" s="1"/>
  <c r="BK743" i="2"/>
  <c r="J743" i="2" s="1"/>
  <c r="J110" i="2" s="1"/>
  <c r="BK134" i="3"/>
  <c r="J134" i="3"/>
  <c r="J102" i="3"/>
  <c r="BK741" i="2"/>
  <c r="J741" i="2"/>
  <c r="J109" i="2" s="1"/>
  <c r="BK127" i="8"/>
  <c r="J127" i="8"/>
  <c r="J99" i="8" s="1"/>
  <c r="BK129" i="8"/>
  <c r="J129" i="8" s="1"/>
  <c r="J100" i="8" s="1"/>
  <c r="BK142" i="8"/>
  <c r="J142" i="8"/>
  <c r="J103" i="8"/>
  <c r="E85" i="8"/>
  <c r="J89" i="8"/>
  <c r="BE130" i="8"/>
  <c r="BE132" i="8"/>
  <c r="BE133" i="8"/>
  <c r="BE134" i="8"/>
  <c r="BE138" i="8"/>
  <c r="BE141" i="8"/>
  <c r="BE143" i="8"/>
  <c r="F92" i="8"/>
  <c r="BE126" i="8"/>
  <c r="BE128" i="8"/>
  <c r="BE135" i="8"/>
  <c r="BE136" i="8"/>
  <c r="BE137" i="8"/>
  <c r="BE140" i="8"/>
  <c r="J89" i="7"/>
  <c r="J92" i="7"/>
  <c r="F113" i="7"/>
  <c r="BE121" i="7"/>
  <c r="BE122" i="7"/>
  <c r="BE123" i="7"/>
  <c r="BE126" i="7"/>
  <c r="BE129" i="7"/>
  <c r="BE131" i="7"/>
  <c r="E85" i="7"/>
  <c r="BE124" i="7"/>
  <c r="BE128" i="7"/>
  <c r="BE138" i="7"/>
  <c r="BE139" i="7"/>
  <c r="BE143" i="7"/>
  <c r="BE144" i="7"/>
  <c r="BE117" i="7"/>
  <c r="BE118" i="7"/>
  <c r="BE120" i="7"/>
  <c r="BE125" i="7"/>
  <c r="BE135" i="7"/>
  <c r="BE136" i="7"/>
  <c r="BE137" i="7"/>
  <c r="BE141" i="7"/>
  <c r="BE142" i="7"/>
  <c r="BE119" i="7"/>
  <c r="BE127" i="7"/>
  <c r="BE130" i="7"/>
  <c r="BE132" i="7"/>
  <c r="BE133" i="7"/>
  <c r="BE134" i="7"/>
  <c r="BE140" i="7"/>
  <c r="BE183" i="6"/>
  <c r="BE190" i="6"/>
  <c r="BE191" i="6"/>
  <c r="BE201" i="6"/>
  <c r="BE214" i="6"/>
  <c r="BE216" i="6"/>
  <c r="BE217" i="6"/>
  <c r="BE224" i="6"/>
  <c r="BE233" i="6"/>
  <c r="BE236" i="6"/>
  <c r="BE237" i="6"/>
  <c r="BE238" i="6"/>
  <c r="BE253" i="6"/>
  <c r="BE254" i="6"/>
  <c r="BE257" i="6"/>
  <c r="BE267" i="6"/>
  <c r="BE270" i="6"/>
  <c r="BE278" i="6"/>
  <c r="BE279" i="6"/>
  <c r="BE282" i="6"/>
  <c r="BE285" i="6"/>
  <c r="BE286" i="6"/>
  <c r="BE290" i="6"/>
  <c r="BE291" i="6"/>
  <c r="BE292" i="6"/>
  <c r="BE295" i="6"/>
  <c r="BE299" i="6"/>
  <c r="E114" i="6"/>
  <c r="BE137" i="6"/>
  <c r="BE142" i="6"/>
  <c r="BE145" i="6"/>
  <c r="BE146" i="6"/>
  <c r="BE147" i="6"/>
  <c r="BE148" i="6"/>
  <c r="BE151" i="6"/>
  <c r="BE153" i="6"/>
  <c r="BE154" i="6"/>
  <c r="BE156" i="6"/>
  <c r="BE157" i="6"/>
  <c r="BE159" i="6"/>
  <c r="BE164" i="6"/>
  <c r="BE166" i="6"/>
  <c r="BE168" i="6"/>
  <c r="BE171" i="6"/>
  <c r="BE172" i="6"/>
  <c r="BE173" i="6"/>
  <c r="BE194" i="6"/>
  <c r="BE198" i="6"/>
  <c r="BE199" i="6"/>
  <c r="BE200" i="6"/>
  <c r="BE207" i="6"/>
  <c r="BE213" i="6"/>
  <c r="BE223" i="6"/>
  <c r="BE231" i="6"/>
  <c r="BE232" i="6"/>
  <c r="BE287" i="6"/>
  <c r="BE289" i="6"/>
  <c r="J89" i="6"/>
  <c r="BE127" i="6"/>
  <c r="BE130" i="6"/>
  <c r="BE134" i="6"/>
  <c r="BE141" i="6"/>
  <c r="BE144" i="6"/>
  <c r="BE149" i="6"/>
  <c r="BE150" i="6"/>
  <c r="BE152" i="6"/>
  <c r="BE155" i="6"/>
  <c r="BE158" i="6"/>
  <c r="BE160" i="6"/>
  <c r="BE161" i="6"/>
  <c r="BE163" i="6"/>
  <c r="BE165" i="6"/>
  <c r="BE169" i="6"/>
  <c r="BE170" i="6"/>
  <c r="BE175" i="6"/>
  <c r="BE176" i="6"/>
  <c r="BE185" i="6"/>
  <c r="BE197" i="6"/>
  <c r="BE203" i="6"/>
  <c r="BE212" i="6"/>
  <c r="BE215" i="6"/>
  <c r="BE218" i="6"/>
  <c r="BE219" i="6"/>
  <c r="BE220" i="6"/>
  <c r="BE228" i="6"/>
  <c r="BE234" i="6"/>
  <c r="BE241" i="6"/>
  <c r="BE244" i="6"/>
  <c r="BE247" i="6"/>
  <c r="BE250" i="6"/>
  <c r="BE274" i="6"/>
  <c r="BE275" i="6"/>
  <c r="BE288" i="6"/>
  <c r="BE298" i="6"/>
  <c r="BE300" i="6"/>
  <c r="F92" i="6"/>
  <c r="BE162" i="6"/>
  <c r="BE174" i="6"/>
  <c r="BE177" i="6"/>
  <c r="BE180" i="6"/>
  <c r="BE184" i="6"/>
  <c r="BE189" i="6"/>
  <c r="BE202" i="6"/>
  <c r="BE204" i="6"/>
  <c r="BE210" i="6"/>
  <c r="BE211" i="6"/>
  <c r="BE221" i="6"/>
  <c r="BE222" i="6"/>
  <c r="BE235" i="6"/>
  <c r="BE251" i="6"/>
  <c r="BE252" i="6"/>
  <c r="BE260" i="6"/>
  <c r="BE263" i="6"/>
  <c r="BE266" i="6"/>
  <c r="BE271" i="6"/>
  <c r="BE137" i="5"/>
  <c r="BE141" i="5"/>
  <c r="E85" i="5"/>
  <c r="F116" i="5"/>
  <c r="BE122" i="5"/>
  <c r="BE126" i="5"/>
  <c r="BE128" i="5"/>
  <c r="BE129" i="5"/>
  <c r="BE130" i="5"/>
  <c r="BE132" i="5"/>
  <c r="BE134" i="5"/>
  <c r="BE138" i="5"/>
  <c r="BE139" i="5"/>
  <c r="BE144" i="5"/>
  <c r="BE145" i="5"/>
  <c r="BE148" i="5"/>
  <c r="BE149" i="5"/>
  <c r="BE150" i="5"/>
  <c r="BE153" i="5"/>
  <c r="J89" i="5"/>
  <c r="BE123" i="5"/>
  <c r="BE125" i="5"/>
  <c r="BE127" i="5"/>
  <c r="BE131" i="5"/>
  <c r="BE133" i="5"/>
  <c r="BE135" i="5"/>
  <c r="BE136" i="5"/>
  <c r="BE140" i="5"/>
  <c r="BE142" i="5"/>
  <c r="BE143" i="5"/>
  <c r="BE146" i="5"/>
  <c r="BE147" i="5"/>
  <c r="BE151" i="5"/>
  <c r="BE152" i="5"/>
  <c r="BE154" i="5"/>
  <c r="J129" i="3"/>
  <c r="J100" i="3"/>
  <c r="J153" i="3"/>
  <c r="J105" i="3"/>
  <c r="F94" i="4"/>
  <c r="E113" i="4"/>
  <c r="BE127" i="4"/>
  <c r="BE132" i="4"/>
  <c r="BE133" i="4"/>
  <c r="BE134" i="4"/>
  <c r="BE135" i="4"/>
  <c r="BE140" i="4"/>
  <c r="BE145" i="4"/>
  <c r="BE146" i="4"/>
  <c r="BE147" i="4"/>
  <c r="BE149" i="4"/>
  <c r="BE150" i="4"/>
  <c r="BE156" i="4"/>
  <c r="BE159" i="4"/>
  <c r="BE160" i="4"/>
  <c r="BE161" i="4"/>
  <c r="BE163" i="4"/>
  <c r="BE164" i="4"/>
  <c r="BE168" i="4"/>
  <c r="J119" i="4"/>
  <c r="BE130" i="4"/>
  <c r="BE131" i="4"/>
  <c r="BE136" i="4"/>
  <c r="BE151" i="4"/>
  <c r="BE158" i="4"/>
  <c r="BE162" i="4"/>
  <c r="BE166" i="4"/>
  <c r="BE171" i="4"/>
  <c r="BE174" i="4"/>
  <c r="BE177" i="4"/>
  <c r="BE141" i="4"/>
  <c r="BE142" i="4"/>
  <c r="BE155" i="4"/>
  <c r="BE157" i="4"/>
  <c r="BE170" i="4"/>
  <c r="BE172" i="4"/>
  <c r="BE173" i="4"/>
  <c r="BE176" i="4"/>
  <c r="BE128" i="4"/>
  <c r="BE129" i="4"/>
  <c r="BE137" i="4"/>
  <c r="BE138" i="4"/>
  <c r="BE139" i="4"/>
  <c r="BE143" i="4"/>
  <c r="BE148" i="4"/>
  <c r="BE153" i="4"/>
  <c r="BE165" i="4"/>
  <c r="BE167" i="4"/>
  <c r="BE175" i="4"/>
  <c r="J140" i="2"/>
  <c r="J98" i="2"/>
  <c r="E115" i="3"/>
  <c r="BE135" i="3"/>
  <c r="BE139" i="3"/>
  <c r="BE140" i="3"/>
  <c r="BE142" i="3"/>
  <c r="J91" i="3"/>
  <c r="F94" i="3"/>
  <c r="BE130" i="3"/>
  <c r="BE131" i="3"/>
  <c r="BE132" i="3"/>
  <c r="BE137" i="3"/>
  <c r="BE138" i="3"/>
  <c r="BE141" i="3"/>
  <c r="BE143" i="3"/>
  <c r="BE144" i="3"/>
  <c r="BE146" i="3"/>
  <c r="BE147" i="3"/>
  <c r="BE150" i="3"/>
  <c r="BE154" i="3"/>
  <c r="BE145" i="3"/>
  <c r="BE148" i="3"/>
  <c r="BE149" i="3"/>
  <c r="BE151" i="3"/>
  <c r="BE155" i="3"/>
  <c r="E85" i="2"/>
  <c r="F92" i="2"/>
  <c r="BE184" i="2"/>
  <c r="BE210" i="2"/>
  <c r="BE302" i="2"/>
  <c r="BE337" i="2"/>
  <c r="BE341" i="2"/>
  <c r="BE382" i="2"/>
  <c r="BE393" i="2"/>
  <c r="BE398" i="2"/>
  <c r="BE426" i="2"/>
  <c r="BE491" i="2"/>
  <c r="BE649" i="2"/>
  <c r="BE661" i="2"/>
  <c r="BE740" i="2"/>
  <c r="BE744" i="2"/>
  <c r="BE772" i="2"/>
  <c r="BE802" i="2"/>
  <c r="BE835" i="2"/>
  <c r="BE938" i="2"/>
  <c r="BE946" i="2"/>
  <c r="BE958" i="2"/>
  <c r="BE968" i="2"/>
  <c r="BE985" i="2"/>
  <c r="BE994" i="2"/>
  <c r="BE1010" i="2"/>
  <c r="BE1056" i="2"/>
  <c r="BE1060" i="2"/>
  <c r="BE1079" i="2"/>
  <c r="BE1082" i="2"/>
  <c r="BE1087" i="2"/>
  <c r="BE1090" i="2"/>
  <c r="BE1100" i="2"/>
  <c r="BE1101" i="2"/>
  <c r="BE1103" i="2"/>
  <c r="BE1107" i="2"/>
  <c r="BE1110" i="2"/>
  <c r="J89" i="2"/>
  <c r="BE141" i="2"/>
  <c r="BE149" i="2"/>
  <c r="BE150" i="2"/>
  <c r="BE154" i="2"/>
  <c r="BE158" i="2"/>
  <c r="BE193" i="2"/>
  <c r="BE198" i="2"/>
  <c r="BE203" i="2"/>
  <c r="BE207" i="2"/>
  <c r="BE211" i="2"/>
  <c r="BE232" i="2"/>
  <c r="BE247" i="2"/>
  <c r="BE268" i="2"/>
  <c r="BE283" i="2"/>
  <c r="BE292" i="2"/>
  <c r="BE342" i="2"/>
  <c r="BE352" i="2"/>
  <c r="BE355" i="2"/>
  <c r="BE361" i="2"/>
  <c r="BE362" i="2"/>
  <c r="BE365" i="2"/>
  <c r="BE366" i="2"/>
  <c r="BE370" i="2"/>
  <c r="BE371" i="2"/>
  <c r="BE387" i="2"/>
  <c r="BE419" i="2"/>
  <c r="BE465" i="2"/>
  <c r="BE467" i="2"/>
  <c r="BE469" i="2"/>
  <c r="BE471" i="2"/>
  <c r="BE473" i="2"/>
  <c r="BE477" i="2"/>
  <c r="BE480" i="2"/>
  <c r="BE481" i="2"/>
  <c r="BE487" i="2"/>
  <c r="BE494" i="2"/>
  <c r="BE499" i="2"/>
  <c r="BE500" i="2"/>
  <c r="BE524" i="2"/>
  <c r="BE526" i="2"/>
  <c r="BE539" i="2"/>
  <c r="BE548" i="2"/>
  <c r="BE574" i="2"/>
  <c r="BE590" i="2"/>
  <c r="BE594" i="2"/>
  <c r="BE600" i="2"/>
  <c r="BE619" i="2"/>
  <c r="BE642" i="2"/>
  <c r="BE665" i="2"/>
  <c r="BE667" i="2"/>
  <c r="BE671" i="2"/>
  <c r="BE675" i="2"/>
  <c r="BE708" i="2"/>
  <c r="BE716" i="2"/>
  <c r="BE732" i="2"/>
  <c r="BE734" i="2"/>
  <c r="BE739" i="2"/>
  <c r="BE754" i="2"/>
  <c r="BE764" i="2"/>
  <c r="BE768" i="2"/>
  <c r="BE793" i="2"/>
  <c r="BE796" i="2"/>
  <c r="BE799" i="2"/>
  <c r="BE810" i="2"/>
  <c r="BE830" i="2"/>
  <c r="BE834" i="2"/>
  <c r="BE842" i="2"/>
  <c r="BE848" i="2"/>
  <c r="BE861" i="2"/>
  <c r="BE873" i="2"/>
  <c r="BE877" i="2"/>
  <c r="BE886" i="2"/>
  <c r="BE906" i="2"/>
  <c r="BE921" i="2"/>
  <c r="BE950" i="2"/>
  <c r="BE954" i="2"/>
  <c r="BE956" i="2"/>
  <c r="BE962" i="2"/>
  <c r="BE966" i="2"/>
  <c r="BE973" i="2"/>
  <c r="BE975" i="2"/>
  <c r="BE986" i="2"/>
  <c r="BE1001" i="2"/>
  <c r="BE1006" i="2"/>
  <c r="BE1013" i="2"/>
  <c r="BE1020" i="2"/>
  <c r="BE1024" i="2"/>
  <c r="BE1028" i="2"/>
  <c r="BE1038" i="2"/>
  <c r="BE1041" i="2"/>
  <c r="BE1046" i="2"/>
  <c r="BE1049" i="2"/>
  <c r="BE1063" i="2"/>
  <c r="BE1066" i="2"/>
  <c r="BE1076" i="2"/>
  <c r="BE1093" i="2"/>
  <c r="BE1097" i="2"/>
  <c r="BE145" i="2"/>
  <c r="BE161" i="2"/>
  <c r="BE162" i="2"/>
  <c r="BE167" i="2"/>
  <c r="BE179" i="2"/>
  <c r="BE187" i="2"/>
  <c r="BE190" i="2"/>
  <c r="BE202" i="2"/>
  <c r="BE231" i="2"/>
  <c r="BE250" i="2"/>
  <c r="BE265" i="2"/>
  <c r="BE273" i="2"/>
  <c r="BE276" i="2"/>
  <c r="BE286" i="2"/>
  <c r="BE289" i="2"/>
  <c r="BE295" i="2"/>
  <c r="BE296" i="2"/>
  <c r="BE317" i="2"/>
  <c r="BE340" i="2"/>
  <c r="BE346" i="2"/>
  <c r="BE356" i="2"/>
  <c r="BE357" i="2"/>
  <c r="BE367" i="2"/>
  <c r="BE376" i="2"/>
  <c r="BE377" i="2"/>
  <c r="BE401" i="2"/>
  <c r="BE408" i="2"/>
  <c r="BE414" i="2"/>
  <c r="BE433" i="2"/>
  <c r="BE440" i="2"/>
  <c r="BE445" i="2"/>
  <c r="BE460" i="2"/>
  <c r="BE476" i="2"/>
  <c r="BE484" i="2"/>
  <c r="BE503" i="2"/>
  <c r="BE508" i="2"/>
  <c r="BE511" i="2"/>
  <c r="BE516" i="2"/>
  <c r="BE519" i="2"/>
  <c r="BE523" i="2"/>
  <c r="BE542" i="2"/>
  <c r="BE554" i="2"/>
  <c r="BE567" i="2"/>
  <c r="BE570" i="2"/>
  <c r="BE571" i="2"/>
  <c r="BE584" i="2"/>
  <c r="BE591" i="2"/>
  <c r="BE606" i="2"/>
  <c r="BE616" i="2"/>
  <c r="BE639" i="2"/>
  <c r="BE652" i="2"/>
  <c r="BE655" i="2"/>
  <c r="BE664" i="2"/>
  <c r="BE678" i="2"/>
  <c r="BE693" i="2"/>
  <c r="BE696" i="2"/>
  <c r="BE702" i="2"/>
  <c r="BE715" i="2"/>
  <c r="BE723" i="2"/>
  <c r="BE724" i="2"/>
  <c r="BE730" i="2"/>
  <c r="BE731" i="2"/>
  <c r="BE742" i="2"/>
  <c r="BE749" i="2"/>
  <c r="BE760" i="2"/>
  <c r="BE761" i="2"/>
  <c r="BE762" i="2"/>
  <c r="BE794" i="2"/>
  <c r="BE805" i="2"/>
  <c r="BE811" i="2"/>
  <c r="BE817" i="2"/>
  <c r="BE818" i="2"/>
  <c r="BE829" i="2"/>
  <c r="BE855" i="2"/>
  <c r="BE865" i="2"/>
  <c r="BE868" i="2"/>
  <c r="BE882" i="2"/>
  <c r="BE892" i="2"/>
  <c r="BE897" i="2"/>
  <c r="BE914" i="2"/>
  <c r="BE927" i="2"/>
  <c r="BE953" i="2"/>
  <c r="BE960" i="2"/>
  <c r="BE964" i="2"/>
  <c r="BE970" i="2"/>
  <c r="BE971" i="2"/>
  <c r="BE982" i="2"/>
  <c r="BE983" i="2"/>
  <c r="BE989" i="2"/>
  <c r="BE998" i="2"/>
  <c r="BE1017" i="2"/>
  <c r="BE1021" i="2"/>
  <c r="BE1031" i="2"/>
  <c r="BE1035" i="2"/>
  <c r="F36" i="2"/>
  <c r="BC95" i="1" s="1"/>
  <c r="F37" i="3"/>
  <c r="BB97" i="1" s="1"/>
  <c r="F38" i="3"/>
  <c r="BC97" i="1"/>
  <c r="F39" i="4"/>
  <c r="BD98" i="1"/>
  <c r="F35" i="5"/>
  <c r="BB99" i="1" s="1"/>
  <c r="F37" i="6"/>
  <c r="BD100" i="1" s="1"/>
  <c r="F36" i="7"/>
  <c r="BC101" i="1" s="1"/>
  <c r="F35" i="7"/>
  <c r="BB101" i="1" s="1"/>
  <c r="F35" i="8"/>
  <c r="BB102" i="1"/>
  <c r="AS94" i="1"/>
  <c r="F37" i="2"/>
  <c r="BD95" i="1" s="1"/>
  <c r="J36" i="3"/>
  <c r="AW97" i="1"/>
  <c r="F39" i="3"/>
  <c r="BD97" i="1"/>
  <c r="F37" i="4"/>
  <c r="BB98" i="1"/>
  <c r="F36" i="5"/>
  <c r="BC99" i="1"/>
  <c r="F34" i="6"/>
  <c r="BA100" i="1" s="1"/>
  <c r="F36" i="6"/>
  <c r="BC100" i="1"/>
  <c r="F35" i="2"/>
  <c r="BB95" i="1" s="1"/>
  <c r="F36" i="3"/>
  <c r="BA97" i="1"/>
  <c r="F36" i="4"/>
  <c r="BA98" i="1"/>
  <c r="J36" i="4"/>
  <c r="AW98" i="1"/>
  <c r="J34" i="5"/>
  <c r="AW99" i="1"/>
  <c r="J34" i="6"/>
  <c r="AW100" i="1" s="1"/>
  <c r="J34" i="7"/>
  <c r="AW101" i="1" s="1"/>
  <c r="J34" i="8"/>
  <c r="AW102" i="1" s="1"/>
  <c r="F37" i="8"/>
  <c r="BD102" i="1" s="1"/>
  <c r="F36" i="8"/>
  <c r="BC102" i="1"/>
  <c r="J34" i="2"/>
  <c r="AW95" i="1" s="1"/>
  <c r="F34" i="2"/>
  <c r="BA95" i="1" s="1"/>
  <c r="F38" i="4"/>
  <c r="BC98" i="1" s="1"/>
  <c r="F34" i="5"/>
  <c r="BA99" i="1" s="1"/>
  <c r="F37" i="5"/>
  <c r="BD99" i="1" s="1"/>
  <c r="F35" i="6"/>
  <c r="BB100" i="1" s="1"/>
  <c r="F34" i="7"/>
  <c r="BA101" i="1"/>
  <c r="F37" i="7"/>
  <c r="BD101" i="1" s="1"/>
  <c r="F34" i="8"/>
  <c r="BA102" i="1" s="1"/>
  <c r="J30" i="7" l="1"/>
  <c r="J96" i="7"/>
  <c r="J154" i="4"/>
  <c r="J102" i="4" s="1"/>
  <c r="R125" i="6"/>
  <c r="R124" i="6" s="1"/>
  <c r="P125" i="4"/>
  <c r="AU98" i="1"/>
  <c r="P127" i="3"/>
  <c r="AU97" i="1"/>
  <c r="R125" i="4"/>
  <c r="R127" i="3"/>
  <c r="BK139" i="2"/>
  <c r="J139" i="2" s="1"/>
  <c r="J97" i="2" s="1"/>
  <c r="T125" i="4"/>
  <c r="T501" i="2"/>
  <c r="T125" i="6"/>
  <c r="T124" i="6"/>
  <c r="T127" i="3"/>
  <c r="T139" i="2"/>
  <c r="R139" i="2"/>
  <c r="P125" i="6"/>
  <c r="P124" i="6"/>
  <c r="AU100" i="1"/>
  <c r="R501" i="2"/>
  <c r="P139" i="2"/>
  <c r="P501" i="2"/>
  <c r="P120" i="5"/>
  <c r="P119" i="5" s="1"/>
  <c r="AU99" i="1" s="1"/>
  <c r="BK133" i="3"/>
  <c r="J133" i="3"/>
  <c r="J101" i="3"/>
  <c r="BK125" i="6"/>
  <c r="J125" i="6"/>
  <c r="J97" i="6"/>
  <c r="BK124" i="8"/>
  <c r="J124" i="8" s="1"/>
  <c r="J97" i="8" s="1"/>
  <c r="BK501" i="2"/>
  <c r="J501" i="2" s="1"/>
  <c r="J104" i="2" s="1"/>
  <c r="BK120" i="5"/>
  <c r="J120" i="5"/>
  <c r="J97" i="5"/>
  <c r="AG101" i="1"/>
  <c r="AG98" i="1"/>
  <c r="AN98" i="1" s="1"/>
  <c r="J98" i="4"/>
  <c r="J33" i="2"/>
  <c r="AV95" i="1" s="1"/>
  <c r="AT95" i="1" s="1"/>
  <c r="F33" i="2"/>
  <c r="AZ95" i="1" s="1"/>
  <c r="F35" i="3"/>
  <c r="AZ97" i="1"/>
  <c r="BC96" i="1"/>
  <c r="AY96" i="1"/>
  <c r="BB96" i="1"/>
  <c r="AX96" i="1"/>
  <c r="BD96" i="1"/>
  <c r="F35" i="4"/>
  <c r="AZ98" i="1" s="1"/>
  <c r="F33" i="5"/>
  <c r="AZ99" i="1"/>
  <c r="J33" i="6"/>
  <c r="AV100" i="1"/>
  <c r="AT100" i="1"/>
  <c r="F33" i="7"/>
  <c r="AZ101" i="1"/>
  <c r="J33" i="8"/>
  <c r="AV102" i="1"/>
  <c r="AT102" i="1"/>
  <c r="J35" i="3"/>
  <c r="AV97" i="1" s="1"/>
  <c r="AT97" i="1" s="1"/>
  <c r="BA96" i="1"/>
  <c r="AW96" i="1" s="1"/>
  <c r="J35" i="4"/>
  <c r="AV98" i="1"/>
  <c r="AT98" i="1"/>
  <c r="J33" i="5"/>
  <c r="AV99" i="1" s="1"/>
  <c r="AT99" i="1" s="1"/>
  <c r="F33" i="6"/>
  <c r="AZ100" i="1" s="1"/>
  <c r="J33" i="7"/>
  <c r="AV101" i="1" s="1"/>
  <c r="AT101" i="1" s="1"/>
  <c r="F33" i="8"/>
  <c r="AZ102" i="1"/>
  <c r="AN101" i="1" l="1"/>
  <c r="P138" i="2"/>
  <c r="AU95" i="1"/>
  <c r="R138" i="2"/>
  <c r="T138" i="2"/>
  <c r="BK119" i="5"/>
  <c r="J119" i="5"/>
  <c r="J96" i="5"/>
  <c r="BK127" i="3"/>
  <c r="J127" i="3"/>
  <c r="J98" i="3"/>
  <c r="BK124" i="6"/>
  <c r="J124" i="6" s="1"/>
  <c r="J30" i="6" s="1"/>
  <c r="AG100" i="1" s="1"/>
  <c r="BK123" i="8"/>
  <c r="J123" i="8"/>
  <c r="J30" i="8" s="1"/>
  <c r="AG102" i="1" s="1"/>
  <c r="BK138" i="2"/>
  <c r="J138" i="2"/>
  <c r="J96" i="2"/>
  <c r="J39" i="7"/>
  <c r="J41" i="4"/>
  <c r="BC94" i="1"/>
  <c r="W32" i="1"/>
  <c r="AU96" i="1"/>
  <c r="AZ96" i="1"/>
  <c r="AV96" i="1" s="1"/>
  <c r="AT96" i="1" s="1"/>
  <c r="BB94" i="1"/>
  <c r="W31" i="1"/>
  <c r="BD94" i="1"/>
  <c r="W33" i="1"/>
  <c r="BA94" i="1"/>
  <c r="AW94" i="1" s="1"/>
  <c r="AK30" i="1" s="1"/>
  <c r="J39" i="8" l="1"/>
  <c r="J39" i="6"/>
  <c r="J96" i="6"/>
  <c r="J96" i="8"/>
  <c r="AN100" i="1"/>
  <c r="AN102" i="1"/>
  <c r="AU94" i="1"/>
  <c r="J30" i="2"/>
  <c r="AG95" i="1"/>
  <c r="AN95" i="1"/>
  <c r="J32" i="3"/>
  <c r="AG97" i="1"/>
  <c r="AG96" i="1" s="1"/>
  <c r="W30" i="1"/>
  <c r="AZ94" i="1"/>
  <c r="AV94" i="1"/>
  <c r="AK29" i="1"/>
  <c r="J30" i="5"/>
  <c r="AG99" i="1"/>
  <c r="AY94" i="1"/>
  <c r="AX94" i="1"/>
  <c r="J39" i="5" l="1"/>
  <c r="AN97" i="1"/>
  <c r="J41" i="3"/>
  <c r="J39" i="2"/>
  <c r="AN99" i="1"/>
  <c r="AN96" i="1"/>
  <c r="AG94" i="1"/>
  <c r="AK26" i="1"/>
  <c r="AT94" i="1"/>
  <c r="AN94" i="1" s="1"/>
  <c r="W29" i="1"/>
  <c r="AK35" i="1" l="1"/>
</calcChain>
</file>

<file path=xl/sharedStrings.xml><?xml version="1.0" encoding="utf-8"?>
<sst xmlns="http://schemas.openxmlformats.org/spreadsheetml/2006/main" count="15615" uniqueCount="2239">
  <si>
    <t>Export Komplet</t>
  </si>
  <si>
    <t/>
  </si>
  <si>
    <t>2.0</t>
  </si>
  <si>
    <t>ZAMOK</t>
  </si>
  <si>
    <t>False</t>
  </si>
  <si>
    <t>{3feba9a8-79ff-4bd6-936a-31e9e39e05d8}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</si>
  <si>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</si>
  <si>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</si>
  <si>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</si>
  <si>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</si>
  <si>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</si>
  <si>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</si>
  <si>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</si>
  <si>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</si>
  <si>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2022-011(1)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</si>
  <si>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</si>
  <si>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</si>
  <si>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objektu MŠ</t>
  </si>
  <si>
    <t>KSO:</t>
  </si>
  <si>
    <t>CC-CZ:</t>
  </si>
  <si>
    <t>Místo:</t>
  </si>
  <si>
    <t>Trojdílná 1117/18</t>
  </si>
  <si>
    <t>Datum: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</si>
  <si>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</si>
  <si>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</si>
  <si>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</si>
  <si>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</si>
  <si>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</si>
  <si>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</si>
  <si>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</si>
  <si>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RH-ARCHITEKTI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</si>
  <si>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</si>
  <si>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</si>
  <si>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</si>
  <si>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</si>
  <si>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</si>
  <si>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</si>
  <si>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</si>
  <si>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</si>
  <si>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</si>
  <si>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</si>
  <si>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</si>
  <si>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</si>
  <si>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</si>
  <si>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</si>
  <si>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</si>
  <si>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</si>
  <si>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</si>
  <si>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</si>
  <si>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</si>
  <si>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</si>
  <si>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</si>
  <si>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</si>
  <si>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</si>
  <si>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</si>
  <si>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</si>
  <si>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</si>
  <si>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</si>
  <si>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</si>
  <si>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</si>
  <si>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</si>
  <si>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</si>
  <si>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</si>
  <si>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</si>
  <si>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</si>
  <si>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</si>
  <si>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</si>
  <si>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</si>
  <si>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</si>
  <si>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</si>
  <si>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</si>
  <si>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</si>
  <si>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</si>
  <si>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</si>
  <si>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</si>
  <si>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</si>
  <si>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</si>
  <si>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</si>
  <si>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</si>
  <si>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</si>
  <si>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</si>
  <si>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</si>
  <si>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</si>
  <si>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</si>
  <si>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{d611d6e1-6b11-471d-a979-85415ef527d5}</t>
  </si>
  <si>
    <t>2</t>
  </si>
  <si>
    <t>02</t>
  </si>
  <si>
    <t>ELEKTRO</t>
  </si>
  <si>
    <t>{2f289652-9266-43b0-b0d9-9ecfb4321fba}</t>
  </si>
  <si>
    <t>02_1</t>
  </si>
  <si>
    <t>EL SLN - osvětlení</t>
  </si>
  <si>
    <t>Soupis</t>
  </si>
  <si>
    <t>{e470b7a7-3b93-4620-9425-7143334c2420}</t>
  </si>
  <si>
    <t>02_2</t>
  </si>
  <si>
    <t>EL SLN - rozvody a hromosvod</t>
  </si>
  <si>
    <t>{043a8c36-f8d6-4a54-a654-2810724d16bd}</t>
  </si>
  <si>
    <t>03</t>
  </si>
  <si>
    <t>VZT</t>
  </si>
  <si>
    <t>{5c185626-48db-4d93-afa2-97c0d715d09f}</t>
  </si>
  <si>
    <t>04</t>
  </si>
  <si>
    <t>ÚT</t>
  </si>
  <si>
    <t>{7ecd1309-96d0-4598-b8d4-90298998578d}</t>
  </si>
  <si>
    <t>05</t>
  </si>
  <si>
    <t>FVE</t>
  </si>
  <si>
    <t>{ae224ea0-6911-411e-9cbb-94042be9c473}</t>
  </si>
  <si>
    <t>06</t>
  </si>
  <si>
    <t>VRN</t>
  </si>
  <si>
    <t>{083132ea-5c86-422d-a46d-cf22d5181b6b}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</si>
  <si>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</si>
  <si>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</si>
  <si>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</si>
  <si>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</si>
  <si>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</si>
  <si>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</si>
  <si>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</si>
  <si>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</si>
  <si>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</si>
  <si>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</si>
  <si>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</si>
  <si>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</si>
  <si>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</si>
  <si>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</si>
  <si>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</si>
  <si>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</si>
  <si>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</si>
  <si>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</si>
  <si>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</si>
  <si>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</si>
  <si>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</si>
  <si>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</si>
  <si>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</si>
  <si>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</si>
  <si>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</si>
  <si>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</si>
  <si>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</si>
  <si>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</si>
  <si>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</si>
  <si>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</si>
  <si>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</si>
  <si>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</si>
  <si>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</si>
  <si>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</si>
  <si>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</si>
  <si>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</si>
  <si>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</si>
  <si>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</si>
  <si>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</si>
  <si>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</si>
  <si>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</si>
  <si>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</si>
  <si>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</si>
  <si>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</si>
  <si>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</si>
  <si>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</si>
  <si>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</si>
  <si>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</si>
  <si>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132212231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</si>
  <si>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</si>
  <si>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m3</t>
  </si>
  <si>
    <t>CS ÚRS 2023 01</t>
  </si>
  <si>
    <t>4</t>
  </si>
  <si>
    <t>-562606970</t>
  </si>
  <si>
    <t>VV</t>
  </si>
  <si>
    <t>měřeno dwg - odkopání perimetru objektu, šíře 500mm, hloubka 500mm</t>
  </si>
  <si>
    <t>"D-02, 03, 04" (25,88+4,8+8,35+14,4+25,25+15,08*2+2,4+10,17+6,0+29,38+13,88+20,1+11,32+9,87+2,4+15,08*2)*0,5*0,5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</si>
  <si>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</si>
  <si>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</si>
  <si>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</si>
  <si>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463817760</t>
  </si>
  <si>
    <t>měřeno dwg - odkopání perimetru objektu, šíře 360mm, hloubka 500mm - tam a zpět</t>
  </si>
  <si>
    <t>"D-02, 03, 04" (25,88+4,8+8,35+14,4+25,25+15,08*2+2,4+10,17+6,0+29,38+13,88+20,1+11,32+9,87+2,4+15,08*2)*0,36*0,5*2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</si>
  <si>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</si>
  <si>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</si>
  <si>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</si>
  <si>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2147038100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</si>
  <si>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</si>
  <si>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</si>
  <si>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-2079307448</t>
  </si>
  <si>
    <t>přebytečná zemina</t>
  </si>
  <si>
    <t>61,13-44,014</t>
  </si>
  <si>
    <t>5</t>
  </si>
  <si>
    <t>167111101</t>
  </si>
  <si>
    <t>Nakládání, skládání a překládání neulehlého výkopku nebo sypaniny ručně nakládání, z hornin třídy těžitelnosti I, skupiny 1 až 3</t>
  </si>
  <si>
    <t>-1949451981</t>
  </si>
  <si>
    <t>měřeno dwg - odkopání perimetru objektu, šíře 360mm, hloubka 500mm</t>
  </si>
  <si>
    <t>"D-02, 03 ,04" (25,88+4,8+8,35+14,4+25,25+15,08*2+2,4+10,17+6,0+29,38+13,88+20,1+11,32+9,87+2,4+15,08*2)*0,36*0,5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</si>
  <si>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</si>
  <si>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</si>
  <si>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</si>
  <si>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</si>
  <si>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1589288354</t>
  </si>
  <si>
    <t>17,116*1,65 "Přepočtené koeficientem množství</t>
  </si>
  <si>
    <t>7</t>
  </si>
  <si>
    <t>171251201</t>
  </si>
  <si>
    <t>Uložení sypaniny na skládky nebo meziskládky bez hutnění s upravením uložené sypaniny do předepsaného tvaru</t>
  </si>
  <si>
    <t>-1358542863</t>
  </si>
  <si>
    <t>8</t>
  </si>
  <si>
    <t>174111101</t>
  </si>
  <si>
    <t>Zásyp sypaninou z jakékoliv horniny ručně s uložením výkopku ve vrstvách se zhutněním jam, šachet, rýh nebo kolem objektů v těchto vykopávkách</t>
  </si>
  <si>
    <t>-590471542</t>
  </si>
  <si>
    <t>"D-02, 03, 04" (25,88+4,8+8,35+14,4+25,25+15,08*2+2,4+10,17+6,0+29,38+13,88+20,1+11,32+9,87+2,4+15,08*2)*0,36*0,5</t>
  </si>
  <si>
    <t>Svislé a kompletní konstrukce</t>
  </si>
  <si>
    <t>9</t>
  </si>
  <si>
    <t>310231035</t>
  </si>
  <si>
    <t>Zazdívka otvorů ve zdivu nadzákladovém děrovanými cihlami plochy přes 1 m2 do 4 m2 do P10, tl. zdiva 240 mm</t>
  </si>
  <si>
    <t>m2</t>
  </si>
  <si>
    <t>399968364</t>
  </si>
  <si>
    <t>Spojovací pavilon 1.NP - D-04</t>
  </si>
  <si>
    <t>2,2*1,7</t>
  </si>
  <si>
    <t>2,2*0,9</t>
  </si>
  <si>
    <t>2,2*1,1*2</t>
  </si>
  <si>
    <t>1,5*2,3</t>
  </si>
  <si>
    <t>Mezisoučet</t>
  </si>
  <si>
    <t>Jižní pavilon 1.NP - D-03</t>
  </si>
  <si>
    <t>0,9*2,0</t>
  </si>
  <si>
    <t>Úpravy povrchů, podlahy a osazování výplní</t>
  </si>
  <si>
    <t>10</t>
  </si>
  <si>
    <t>611325421</t>
  </si>
  <si>
    <t>Oprava vápenocementové omítky vnitřních ploch štukové dvouvrstvé, tloušťky do 20 mm a tloušťky štuku do 3 mm stropů, v rozsahu opravované plochy do 10%</t>
  </si>
  <si>
    <t>-741163832</t>
  </si>
  <si>
    <t>měřeno dwg</t>
  </si>
  <si>
    <t>"pavilony 1.NP" 322,6*2+198,9+324,73</t>
  </si>
  <si>
    <t>"pavilony 2.NP" 276,84+253,74</t>
  </si>
  <si>
    <t>11</t>
  </si>
  <si>
    <t>612325221</t>
  </si>
  <si>
    <t>Vápenocementová omítka jednotlivých malých ploch štuková na stěnách, plochy jednotlivě do 0,09 m2</t>
  </si>
  <si>
    <t>kus</t>
  </si>
  <si>
    <t>-1926240179</t>
  </si>
  <si>
    <t>"výměna oken" 150</t>
  </si>
  <si>
    <t>612325222</t>
  </si>
  <si>
    <t>Vápenocementová omítka jednotlivých malých ploch štuková na stěnách, plochy jednotlivě přes 0,09 do 0,25 m2</t>
  </si>
  <si>
    <t>1478420759</t>
  </si>
  <si>
    <t>"výměna oken" 100</t>
  </si>
  <si>
    <t>13</t>
  </si>
  <si>
    <t>612325223</t>
  </si>
  <si>
    <t>Vápenocementová omítka jednotlivých malých ploch štuková na stěnách, plochy jednotlivě přes 0,25 do 1 m2</t>
  </si>
  <si>
    <t>-1171668099</t>
  </si>
  <si>
    <t>"výměna oken" 50</t>
  </si>
  <si>
    <t>14</t>
  </si>
  <si>
    <t>612325225</t>
  </si>
  <si>
    <t>Vápenocementová omítka jednotlivých malých ploch štuková na stěnách, plochy jednotlivě přes 1,0 do 4 m2</t>
  </si>
  <si>
    <t>-1447650781</t>
  </si>
  <si>
    <t>zazdívky a dozdívky</t>
  </si>
  <si>
    <t>"spojovací pavilon 1.NP" 5</t>
  </si>
  <si>
    <t>"jižní pavilon" 1</t>
  </si>
  <si>
    <t>15</t>
  </si>
  <si>
    <t>619995001</t>
  </si>
  <si>
    <t>Začištění omítek (s dodáním hmot) kolem oken, dveří, podlah, obkladů apod.</t>
  </si>
  <si>
    <t>m</t>
  </si>
  <si>
    <t>1784249235</t>
  </si>
  <si>
    <t>výměna oken a dveří - interiér</t>
  </si>
  <si>
    <t>781,8</t>
  </si>
  <si>
    <t>16</t>
  </si>
  <si>
    <t>621151001</t>
  </si>
  <si>
    <t>Penetrační nátěr vnějších pastovitých tenkovrstvých omítek akrylátový podhledů</t>
  </si>
  <si>
    <t>-2125732687</t>
  </si>
  <si>
    <t>17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</si>
  <si>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</si>
  <si>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</si>
  <si>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-395096859</t>
  </si>
  <si>
    <t>měřeno dwg - podhled teras</t>
  </si>
  <si>
    <t>"D-02, 03, 04" 37,23*2</t>
  </si>
  <si>
    <t>18</t>
  </si>
  <si>
    <t>M</t>
  </si>
  <si>
    <t>63151540</t>
  </si>
  <si>
    <t>deska tepelně izolační minerální kontaktních fasád podélné vlákno λ=0,036 tl 200mm</t>
  </si>
  <si>
    <t>-577474961</t>
  </si>
  <si>
    <t>74,46*1,02 "Přepočtené koeficientem množství</t>
  </si>
  <si>
    <t>19</t>
  </si>
  <si>
    <t>621531012</t>
  </si>
  <si>
    <t>Omítka tenkovrstvá silikonová vnějších ploch probarvená bez penetrace zatíraná (škrábaná), zrnitost 1,5 mm podhledů</t>
  </si>
  <si>
    <t>1786560221</t>
  </si>
  <si>
    <t>20</t>
  </si>
  <si>
    <t>622151001</t>
  </si>
  <si>
    <t>Penetrační nátěr vnějších pastovitých tenkovrstvých omítek akrylátový stěn</t>
  </si>
  <si>
    <t>-519899813</t>
  </si>
  <si>
    <t>měřeno dwg - KZS - tabulka skladeb C</t>
  </si>
  <si>
    <t>"D-11" 74,32</t>
  </si>
  <si>
    <t>"D-12" 16,12</t>
  </si>
  <si>
    <t>"D-13" 91,21+33,97</t>
  </si>
  <si>
    <t>"D-14" 63,61+4,27+9,11</t>
  </si>
  <si>
    <t>"D-15" 95,1+8,18+5,19</t>
  </si>
  <si>
    <t>"D-16" 31,41+38,11</t>
  </si>
  <si>
    <t>"D-17" 100,75+8,18+5,19+15,41</t>
  </si>
  <si>
    <t>"D-18" 66,9+5,56</t>
  </si>
  <si>
    <t>"D-19" 90,56+34,0</t>
  </si>
  <si>
    <t>"D-20" 21,02</t>
  </si>
  <si>
    <t>"D-21" 45,24</t>
  </si>
  <si>
    <t>"D-22" 40,24</t>
  </si>
  <si>
    <t>ostění a nadpraží otvorů</t>
  </si>
  <si>
    <t>"nadpraží" 192,28*0,2</t>
  </si>
  <si>
    <t>"ostění" 397,24*0,2</t>
  </si>
  <si>
    <t>622151021</t>
  </si>
  <si>
    <t>Penetrační nátěr vnějších pastovitých tenkovrstvých omítek mozaikových akrylátový stěn</t>
  </si>
  <si>
    <t>2041091669</t>
  </si>
  <si>
    <t>22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</si>
  <si>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</si>
  <si>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</si>
  <si>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-1505988039</t>
  </si>
  <si>
    <t>měřeno dwg - zateplení soklu</t>
  </si>
  <si>
    <t>"D-11" 6,54</t>
  </si>
  <si>
    <t>"D-12" 2,42</t>
  </si>
  <si>
    <t>"D-13" 16,03</t>
  </si>
  <si>
    <t>"D-14" 7,5</t>
  </si>
  <si>
    <t>"D-15" 9,39</t>
  </si>
  <si>
    <t>"D-16" 4,93</t>
  </si>
  <si>
    <t>"D-17" 11,38+1,92</t>
  </si>
  <si>
    <t>"D-18" 6,22</t>
  </si>
  <si>
    <t>"D-19" 5,6+7,39</t>
  </si>
  <si>
    <t>"D-21" 8,31</t>
  </si>
  <si>
    <t>"D-20" 7,31</t>
  </si>
  <si>
    <t>"D-22" 7,43</t>
  </si>
  <si>
    <t>23</t>
  </si>
  <si>
    <t>28376021</t>
  </si>
  <si>
    <t>deska perimetrická fasádní soklová 150kPa λ=0,035 tl 160mm</t>
  </si>
  <si>
    <t>-861796307</t>
  </si>
  <si>
    <t>102,37*1,02 "Přepočtené koeficientem množství</t>
  </si>
  <si>
    <t>24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</si>
  <si>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</si>
  <si>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</si>
  <si>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723992778</t>
  </si>
  <si>
    <t>25</t>
  </si>
  <si>
    <t>-674727509</t>
  </si>
  <si>
    <t>903,65*1,02 "Přepočtené koeficientem množství</t>
  </si>
  <si>
    <t>26</t>
  </si>
  <si>
    <t>622252001</t>
  </si>
  <si>
    <t>Montáž profilů kontaktního zateplení zakládacích soklových připevněných hmoždinkami</t>
  </si>
  <si>
    <t>-912434356</t>
  </si>
  <si>
    <t>měřeno dwg - obvody budovy</t>
  </si>
  <si>
    <t>"1.NP" 25,88+4,8+8,35+14,4+25,25+15,08*2+2,4+10,17+6,0+29,38+13,88+20,1+11,32+9,87+2,4+15,08*2</t>
  </si>
  <si>
    <t>"2.NP" 10,21</t>
  </si>
  <si>
    <t>27</t>
  </si>
  <si>
    <t>59051657</t>
  </si>
  <si>
    <t>profil zakládací Al tl 0,7mm pro ETICS pro izolant tl 200mm</t>
  </si>
  <si>
    <t>1358713881</t>
  </si>
  <si>
    <t>254,73*1,05 "Přepočtené koeficientem množství</t>
  </si>
  <si>
    <t>28</t>
  </si>
  <si>
    <t>622252002</t>
  </si>
  <si>
    <t>Montáž profilů kontaktního zateplení ostatních stěnových, dilatačních apod. lepených do tmelu</t>
  </si>
  <si>
    <t>-368081537</t>
  </si>
  <si>
    <t>měřeno dwg - pohledy</t>
  </si>
  <si>
    <t>"rohové lišty" 98,8+397,24</t>
  </si>
  <si>
    <t>"APU lišty" 589,52</t>
  </si>
  <si>
    <t>"nadpraží" 192,28</t>
  </si>
  <si>
    <t>"parapetní" 161,14</t>
  </si>
  <si>
    <t>29</t>
  </si>
  <si>
    <t>63127466</t>
  </si>
  <si>
    <t>profil rohový Al 23x23mm s výztužnou tkaninou š 100mm pro ETICS</t>
  </si>
  <si>
    <t>-1955311325</t>
  </si>
  <si>
    <t>496,04*1,05 "Přepočtené koeficientem množství</t>
  </si>
  <si>
    <t>30</t>
  </si>
  <si>
    <t>59051476</t>
  </si>
  <si>
    <t>profil začišťovací PVC 9mm s výztužnou tkaninou pro ostění ETICS</t>
  </si>
  <si>
    <t>-1845499525</t>
  </si>
  <si>
    <t>589,25*1,05 "Přepočtené koeficientem množství</t>
  </si>
  <si>
    <t>31</t>
  </si>
  <si>
    <t>59051510</t>
  </si>
  <si>
    <t>profil začišťovací s okapnicí PVC s výztužnou tkaninou pro nadpraží ETICS</t>
  </si>
  <si>
    <t>-1251600424</t>
  </si>
  <si>
    <t>192,28*1,05 "Přepočtené koeficientem množství</t>
  </si>
  <si>
    <t>32</t>
  </si>
  <si>
    <t>59051512</t>
  </si>
  <si>
    <t>profil začišťovací s okapnicí PVC s výztužnou tkaninou pro parapet ETICS</t>
  </si>
  <si>
    <t>-983945066</t>
  </si>
  <si>
    <t>161,14*1,05 "Přepočtené koeficientem množství</t>
  </si>
  <si>
    <t>33</t>
  </si>
  <si>
    <t>622299R01</t>
  </si>
  <si>
    <t>Příplatek za roznášecí desky KZS v místě boxu žaluzie (detail D-53)</t>
  </si>
  <si>
    <t>2090979284</t>
  </si>
  <si>
    <t>34</t>
  </si>
  <si>
    <t>622321111</t>
  </si>
  <si>
    <t>Omítka vápenocementová vnějších ploch nanášená ručně jednovrstvá, tloušťky do 15 mm hrubá zatřená stěn</t>
  </si>
  <si>
    <t>-1058642096</t>
  </si>
  <si>
    <t>vyrovnávací omítka pod nové zateplení</t>
  </si>
  <si>
    <t>"KZS" 903,65</t>
  </si>
  <si>
    <t>"sokl" 102,37</t>
  </si>
  <si>
    <t>35</t>
  </si>
  <si>
    <t>622511112</t>
  </si>
  <si>
    <t>Omítka tenkovrstvá akrylátová vnějších ploch probarvená bez penetrace mozaiková střednězrnná stěn</t>
  </si>
  <si>
    <t>1573466350</t>
  </si>
  <si>
    <t>36</t>
  </si>
  <si>
    <t>622531012</t>
  </si>
  <si>
    <t>Omítka tenkovrstvá silikonová vnějších ploch probarvená bez penetrace zatíraná (škrábaná), zrnitost 1,5 mm stěn</t>
  </si>
  <si>
    <t>1672817417</t>
  </si>
  <si>
    <t>37</t>
  </si>
  <si>
    <t>623142001</t>
  </si>
  <si>
    <t>Potažení vnějších ploch pletivem v ploše nebo pruzích, na plném podkladu sklovláknitým vtlačením do tmelu pilířů nebo sloupů</t>
  </si>
  <si>
    <t>714214719</t>
  </si>
  <si>
    <t>0,42*4*4*2,97</t>
  </si>
  <si>
    <t>38</t>
  </si>
  <si>
    <t>623151001</t>
  </si>
  <si>
    <t>Penetrační nátěr vnějších pastovitých tenkovrstvých omítek akrylátový pilířů</t>
  </si>
  <si>
    <t>-1530740287</t>
  </si>
  <si>
    <t>39</t>
  </si>
  <si>
    <t>623531012</t>
  </si>
  <si>
    <t>Omítka tenkovrstvá silikonová vnějších ploch probarvená bez penetrace zatíraná (škrábaná), zrnitost 1,5 mm pilířů a sloupů</t>
  </si>
  <si>
    <t>765523392</t>
  </si>
  <si>
    <t>40</t>
  </si>
  <si>
    <t>629991012</t>
  </si>
  <si>
    <t>Zakrytí vnějších ploch před znečištěním včetně pozdějšího odkrytí výplní otvorů a svislých ploch fólií přilepenou na začišťovací lištu</t>
  </si>
  <si>
    <t>-2028846466</t>
  </si>
  <si>
    <t>měřeno dwg - pohledy a výkaz výplní otvorů</t>
  </si>
  <si>
    <t>357,012</t>
  </si>
  <si>
    <t>41</t>
  </si>
  <si>
    <t>629995101</t>
  </si>
  <si>
    <t>Očištění vnějších ploch tlakovou vodou omytím</t>
  </si>
  <si>
    <t>-782237644</t>
  </si>
  <si>
    <t>42</t>
  </si>
  <si>
    <t>644941112</t>
  </si>
  <si>
    <t>Montáž průvětrníků nebo mřížek odvětrávacích velikosti přes 150 x 200 do 300 x 300 mm</t>
  </si>
  <si>
    <t>-407941446</t>
  </si>
  <si>
    <t>"fasádní mřížka" 2</t>
  </si>
  <si>
    <t>43</t>
  </si>
  <si>
    <t>56245640</t>
  </si>
  <si>
    <t>mřížka větrací kruhová plast se síťovinou 160mm</t>
  </si>
  <si>
    <t>2101280660</t>
  </si>
  <si>
    <t>44</t>
  </si>
  <si>
    <t>644941121</t>
  </si>
  <si>
    <t>Montáž průvětrníků nebo mřížek odvětrávacích montáž průchodky (trubky) se zhotovením otvoru v tepelné izolaci</t>
  </si>
  <si>
    <t>439856672</t>
  </si>
  <si>
    <t>45</t>
  </si>
  <si>
    <t>28611199</t>
  </si>
  <si>
    <t>trubka kanalizační PPKGEM 200x6,2x500mm SN10</t>
  </si>
  <si>
    <t>-1266786786</t>
  </si>
  <si>
    <t>2*0,5</t>
  </si>
  <si>
    <t>Ostatní konstrukce a práce, bourání</t>
  </si>
  <si>
    <t>46</t>
  </si>
  <si>
    <t>941111121</t>
  </si>
  <si>
    <t>Montáž lešení řadového trubkového lehkého pracovního s podlahami s provozním zatížením tř. 3 do 200 kg/m2 šířky tř. W09 od 0,9 do 1,2 m, výšky do 10 m</t>
  </si>
  <si>
    <t>714529136</t>
  </si>
  <si>
    <t>47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</si>
  <si>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</si>
  <si>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</si>
  <si>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1397741424</t>
  </si>
  <si>
    <t>1600*60 "Přepočtené koeficientem množství</t>
  </si>
  <si>
    <t>48</t>
  </si>
  <si>
    <t>941111821</t>
  </si>
  <si>
    <t>Demontáž lešení řadového trubkového lehkého pracovního s podlahami s provozním zatížením tř. 3 do 200 kg/m2 šířky tř. W09 od 0,9 do 1,2 m, výšky do 10 m</t>
  </si>
  <si>
    <t>475309826</t>
  </si>
  <si>
    <t>49</t>
  </si>
  <si>
    <t>944511111</t>
  </si>
  <si>
    <t>Montáž ochranné sítě zavěšené na konstrukci lešení z textilie z umělých vláken</t>
  </si>
  <si>
    <t>-1030259903</t>
  </si>
  <si>
    <t>50</t>
  </si>
  <si>
    <t>944511211</t>
  </si>
  <si>
    <t>Montáž ochranné sítě Příplatek za první a každý další den použití sítě k ceně -1111</t>
  </si>
  <si>
    <t>302104488</t>
  </si>
  <si>
    <t>51</t>
  </si>
  <si>
    <t>944511811</t>
  </si>
  <si>
    <t>Demontáž ochranné sítě zavěšené na konstrukci lešení z textilie z umělých vláken</t>
  </si>
  <si>
    <t>1708231285</t>
  </si>
  <si>
    <t>52</t>
  </si>
  <si>
    <t>949101111</t>
  </si>
  <si>
    <t>Lešení pomocné pracovní pro objekty pozemních staveb pro zatížení do 150 kg/m2, o výšce lešeňové podlahy do 1,9 m</t>
  </si>
  <si>
    <t>-561659981</t>
  </si>
  <si>
    <t>53</t>
  </si>
  <si>
    <t>952901111</t>
  </si>
  <si>
    <t>Vyčištění budov nebo objektů před předáním do užívání budov bytové nebo občanské výstavby, světlé výšky podlaží do 4 m</t>
  </si>
  <si>
    <t>-1515060911</t>
  </si>
  <si>
    <t>54</t>
  </si>
  <si>
    <t>953921113</t>
  </si>
  <si>
    <t>Dlaždice betonové na sucho na ploché střechy kladené jednotlivě volně s mezerami např. pro schůdnost po měkké krytině, pro trvalé zatížení krytin, rozměru 400 x 400 mm</t>
  </si>
  <si>
    <t>348538696</t>
  </si>
  <si>
    <t>výkresy střechy</t>
  </si>
  <si>
    <t>"jižná pavilon" 115</t>
  </si>
  <si>
    <t>"spojovací pavilon" 42</t>
  </si>
  <si>
    <t>55</t>
  </si>
  <si>
    <t>962081141</t>
  </si>
  <si>
    <t>Bourání zdiva příček nebo vybourání otvorů ze skleněných tvárnic, tl. do 150 mm</t>
  </si>
  <si>
    <t>-1000712850</t>
  </si>
  <si>
    <t>měřeno deg - demontáž luxfer a copilitů</t>
  </si>
  <si>
    <t>"dveřní nadsvětlíky" 1,05*0,8*4</t>
  </si>
  <si>
    <t>"ohřev vody - okna 15 a 17" 2,2*2,8*2</t>
  </si>
  <si>
    <t>56</t>
  </si>
  <si>
    <t>965042141</t>
  </si>
  <si>
    <t>Bourání mazanin betonových nebo z litého asfaltu tl. do 100 mm, plochy přes 4 m2</t>
  </si>
  <si>
    <t>1301427345</t>
  </si>
  <si>
    <t>měřeno dwg - stávající skladba Y - mazanina 80mm</t>
  </si>
  <si>
    <t>"STST-06" (25,0*11,8+14,2*2,06)*0,08</t>
  </si>
  <si>
    <t>"STST-07" (25,0*11,8+14,2*2,06)*0,08</t>
  </si>
  <si>
    <t>"STST-08" 527,735*0,08</t>
  </si>
  <si>
    <t>57</t>
  </si>
  <si>
    <t>966080103</t>
  </si>
  <si>
    <t>Bourání kontaktního zateplení včetně povrchové úpravy omítkou nebo nátěrem z polystyrénových desek, tloušťky přes 60 do 120 mm</t>
  </si>
  <si>
    <t>1962882492</t>
  </si>
  <si>
    <t>Pohledy</t>
  </si>
  <si>
    <t>"měřeno dwg - stávající skladba Z" 903,65</t>
  </si>
  <si>
    <t>"měřeno dwg - zateplení soklu" 102,37</t>
  </si>
  <si>
    <t>58</t>
  </si>
  <si>
    <t>968062455</t>
  </si>
  <si>
    <t>Vybourání dřevěných rámů oken s křídly, dveřních zárubní, vrat, stěn, ostění nebo obkladů dveřních zárubní, plochy do 2 m2</t>
  </si>
  <si>
    <t>-796458404</t>
  </si>
  <si>
    <t>0,9*2,15*4</t>
  </si>
  <si>
    <t>59</t>
  </si>
  <si>
    <t>968062456</t>
  </si>
  <si>
    <t>Vybourání dřevěných rámů oken s křídly, dveřních zárubní, vrat, stěn, ostění nebo obkladů dveřních zárubní, plochy přes 2 m2</t>
  </si>
  <si>
    <t>1401132050</t>
  </si>
  <si>
    <t>3,6*2,85*2</t>
  </si>
  <si>
    <t>1,5*2,85*1</t>
  </si>
  <si>
    <t>1,85*2,85+1,75*0,6</t>
  </si>
  <si>
    <t>1,1*2,85*3</t>
  </si>
  <si>
    <t>1,1*2,6*1</t>
  </si>
  <si>
    <t>60</t>
  </si>
  <si>
    <t>968082015</t>
  </si>
  <si>
    <t>Vybourání plastových rámů oken s křídly, dveřních zárubní, vrat rámu oken s křídly, plochy do 1 m2</t>
  </si>
  <si>
    <t>-73840772</t>
  </si>
  <si>
    <t>0,9*0,6*6</t>
  </si>
  <si>
    <t>0,9*0,9*3</t>
  </si>
  <si>
    <t>0,9*1,1*1</t>
  </si>
  <si>
    <t>0,6*0,9*1</t>
  </si>
  <si>
    <t>61</t>
  </si>
  <si>
    <t>968082016</t>
  </si>
  <si>
    <t>Vybourání plastových rámů oken s křídly, dveřních zárubní, vrat rámu oken s křídly, plochy přes 1 do 2 m2</t>
  </si>
  <si>
    <t>-210506016</t>
  </si>
  <si>
    <t>0,9*1,8*11</t>
  </si>
  <si>
    <t>0,9*2,1*1</t>
  </si>
  <si>
    <t>1,7*1,1*1</t>
  </si>
  <si>
    <t>62</t>
  </si>
  <si>
    <t>968082017</t>
  </si>
  <si>
    <t>Vybourání plastových rámů oken s křídly, dveřních zárubní, vrat rámu oken s křídly, plochy přes 2 do 4 m2</t>
  </si>
  <si>
    <t>1476276662</t>
  </si>
  <si>
    <t>1,2*1,8*27</t>
  </si>
  <si>
    <t>1,5*1,5*4</t>
  </si>
  <si>
    <t>1,5*2,1*2</t>
  </si>
  <si>
    <t>2,4*1,5*2</t>
  </si>
  <si>
    <t>1,5*2,3*1</t>
  </si>
  <si>
    <t>63</t>
  </si>
  <si>
    <t>968082018</t>
  </si>
  <si>
    <t>Vybourání plastových rámů oken s křídly, dveřních zárubní, vrat rámu oken s křídly, plochy přes 4 m2</t>
  </si>
  <si>
    <t>-1347360088</t>
  </si>
  <si>
    <t>2,4*1,8*11</t>
  </si>
  <si>
    <t>3,6*1,8*14</t>
  </si>
  <si>
    <t>(2,15*2,8+1,5*2,35)*2</t>
  </si>
  <si>
    <t>2,2*2,6*1</t>
  </si>
  <si>
    <t>2,1*2,8*1</t>
  </si>
  <si>
    <t>64</t>
  </si>
  <si>
    <t>968082022</t>
  </si>
  <si>
    <t>Vybourání plastových rámů oken s křídly, dveřních zárubní, vrat dveřních zárubní, plochy přes 2 do 4 m2</t>
  </si>
  <si>
    <t>-350435118</t>
  </si>
  <si>
    <t>1,6*2,1*2</t>
  </si>
  <si>
    <t>1,5*2,25*1</t>
  </si>
  <si>
    <t>1,45*2,25*1</t>
  </si>
  <si>
    <t>2,97*2,25*2</t>
  </si>
  <si>
    <t>1,4*2,9*1</t>
  </si>
  <si>
    <t>65</t>
  </si>
  <si>
    <t>978011121</t>
  </si>
  <si>
    <t>Otlučení vápenných nebo vápenocementových omítek vnitřních ploch stropů, v rozsahu přes 5 do 10 %</t>
  </si>
  <si>
    <t>255843428</t>
  </si>
  <si>
    <t>66</t>
  </si>
  <si>
    <t>978059641</t>
  </si>
  <si>
    <t>Odsekání obkladů stěn včetně otlučení podkladní omítky až na zdivo z obkládaček vnějších, z jakýchkoliv materiálů, plochy přes 1 m2</t>
  </si>
  <si>
    <t>1648620591</t>
  </si>
  <si>
    <t>"STST-11" 6,54</t>
  </si>
  <si>
    <t>"STTS-12" 2,42</t>
  </si>
  <si>
    <t>"STST-13" 16,03</t>
  </si>
  <si>
    <t>"STST-14" 7,5</t>
  </si>
  <si>
    <t>"STST-15" 9,39</t>
  </si>
  <si>
    <t>"STST-16" 4,93</t>
  </si>
  <si>
    <t>"STST-17" 1,92+11,38</t>
  </si>
  <si>
    <t>"STST-18" 6,22</t>
  </si>
  <si>
    <t>"STST-19" 5,6+7,39</t>
  </si>
  <si>
    <t>"STST-20" 7,31</t>
  </si>
  <si>
    <t>"STST-21" 8,31</t>
  </si>
  <si>
    <t>"STST-22" 7,43</t>
  </si>
  <si>
    <t>67</t>
  </si>
  <si>
    <t>98800R101</t>
  </si>
  <si>
    <t>Dodávka a montáž sítě pro míčům včetně rámu a výpletu</t>
  </si>
  <si>
    <t>-144930403</t>
  </si>
  <si>
    <t>P</t>
  </si>
  <si>
    <t>Poznámka k položce:_x000D_
Poznámka k položce: kompletní provedení dle PD - okno ozn. 13</t>
  </si>
  <si>
    <t>2,15*2,8</t>
  </si>
  <si>
    <t>1,5*2,35</t>
  </si>
  <si>
    <t>68</t>
  </si>
  <si>
    <t>98800R102</t>
  </si>
  <si>
    <t>Demontáž a opětovná montáž textilní rolety (Pohled 5)</t>
  </si>
  <si>
    <t>soubor</t>
  </si>
  <si>
    <t>1549568882</t>
  </si>
  <si>
    <t>Poznámka k položce:_x000D_
Poznámka k položce: včetně uskladnění v průběhu stavby a potřebné manipulace - kompletní provedení</t>
  </si>
  <si>
    <t>69</t>
  </si>
  <si>
    <t>98800R103</t>
  </si>
  <si>
    <t>Demontáž a opětovná montáž dřevěného zahradního domku + kotvení</t>
  </si>
  <si>
    <t>1337533223</t>
  </si>
  <si>
    <t>Poznámka k položce:_x000D_
Poznámka k položce: včetně uskladnění v průběhu stavby a potřebné manipulace - kompletní provedení dle PD</t>
  </si>
  <si>
    <t>70</t>
  </si>
  <si>
    <t>98800R104</t>
  </si>
  <si>
    <t>Dodávka a montáž  - Vestavná budka pro netopýry IB VL 05</t>
  </si>
  <si>
    <t>-1006303520</t>
  </si>
  <si>
    <t>Poznámka k položce:_x000D_
https://www.jezirkabanat.cz/vestavna-budka-pro-netopyry-ib-vl-05-x12667</t>
  </si>
  <si>
    <t>71</t>
  </si>
  <si>
    <t>98800R105</t>
  </si>
  <si>
    <t>Dodávka a montáž  - Dvoukomorová budka pro rorýsy 17C</t>
  </si>
  <si>
    <t>-358595006</t>
  </si>
  <si>
    <t>Poznámka k položce:_x000D_
https://www.jezirkabanat.cz/dvoukomorova-budka-pro-rorysy-17c-x11385</t>
  </si>
  <si>
    <t>72</t>
  </si>
  <si>
    <t>98800R111</t>
  </si>
  <si>
    <t>Stěhovací práce vnitřního vybavení mateřské školy</t>
  </si>
  <si>
    <t>hod</t>
  </si>
  <si>
    <t>226283790</t>
  </si>
  <si>
    <t>6*24</t>
  </si>
  <si>
    <t>997</t>
  </si>
  <si>
    <t>Přesun sutě</t>
  </si>
  <si>
    <t>73</t>
  </si>
  <si>
    <t>997013157</t>
  </si>
  <si>
    <t>Vnitrostaveništní doprava suti a vybouraných hmot vodorovně do 50 m svisle s omezením mechanizace pro budovy a haly výšky přes 21 do 24 m</t>
  </si>
  <si>
    <t>-373949685</t>
  </si>
  <si>
    <t>74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</si>
  <si>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</si>
  <si>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</si>
  <si>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216098158</t>
  </si>
  <si>
    <t>699,396*45 "Přepočtené koeficientem množství</t>
  </si>
  <si>
    <t>75</t>
  </si>
  <si>
    <t>997013501</t>
  </si>
  <si>
    <t>Odvoz suti a vybouraných hmot na skládku nebo meziskládku se složením, na vzdálenost do 1 km</t>
  </si>
  <si>
    <t>-876790590</t>
  </si>
  <si>
    <t>76</t>
  </si>
  <si>
    <t>997013509</t>
  </si>
  <si>
    <t>Odvoz suti a vybouraných hmot na skládku nebo meziskládku se složením, na vzdálenost Příplatek k ceně za každý další i započatý 1 km přes 1 km</t>
  </si>
  <si>
    <t>-1204662440</t>
  </si>
  <si>
    <t>699,396*14 "Přepočtené koeficientem množství</t>
  </si>
  <si>
    <t>77</t>
  </si>
  <si>
    <t>997013601</t>
  </si>
  <si>
    <t>Poplatek za uložení stavebního odpadu na skládce (skládkovné) z prostého betonu zatříděného do Katalogu odpadů pod kódem 17 01 01</t>
  </si>
  <si>
    <t>1542026884</t>
  </si>
  <si>
    <t>"bet. mazanina" 207,018</t>
  </si>
  <si>
    <t>78</t>
  </si>
  <si>
    <t>997013631</t>
  </si>
  <si>
    <t>Poplatek za uložení stavebního odpadu na skládce (skládkovné) směsného stavebního a demoličního zatříděného do Katalogu odpadů pod kódem 17 09 04</t>
  </si>
  <si>
    <t>-242645224</t>
  </si>
  <si>
    <t>722,265</t>
  </si>
  <si>
    <t>-(207,018+26,653+33,368)</t>
  </si>
  <si>
    <t>79</t>
  </si>
  <si>
    <t>997013645</t>
  </si>
  <si>
    <t>Poplatek za uložení stavebního odpadu na skládce (skládkovné) asfaltového bez obsahu dehtu zatříděného do Katalogu odpadů pod kódem 17 03 02</t>
  </si>
  <si>
    <t>-1593889393</t>
  </si>
  <si>
    <t>"izolace střecha" 0,776+25,877</t>
  </si>
  <si>
    <t>80</t>
  </si>
  <si>
    <t>997013814</t>
  </si>
  <si>
    <t>Poplatek za uložení stavebního odpadu na skládce (skládkovné) z izolačních materiálů zatříděného do Katalogu odpadů pod kódem 17 06 04</t>
  </si>
  <si>
    <t>1953899</t>
  </si>
  <si>
    <t>"tep. izolace střecha" 19,284</t>
  </si>
  <si>
    <t>"KZS" 14,084</t>
  </si>
  <si>
    <t>998</t>
  </si>
  <si>
    <t>Přesun hmot</t>
  </si>
  <si>
    <t>81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</si>
  <si>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</si>
  <si>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</si>
  <si>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649837993</t>
  </si>
  <si>
    <t>82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</si>
  <si>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</si>
  <si>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</si>
  <si>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-676582407</t>
  </si>
  <si>
    <t>PSV</t>
  </si>
  <si>
    <t>Práce a dodávky PSV</t>
  </si>
  <si>
    <t>711</t>
  </si>
  <si>
    <t>Izolace proti vodě, vlhkosti a plynům</t>
  </si>
  <si>
    <t>83</t>
  </si>
  <si>
    <t>711112001</t>
  </si>
  <si>
    <t>Provedení izolace proti zemní vlhkosti natěradly a tmely za studena na ploše svislé S nátěrem penetračním</t>
  </si>
  <si>
    <t>-793782741</t>
  </si>
  <si>
    <t>skladba D + detail D-55</t>
  </si>
  <si>
    <t>"pod terénem" 122,26</t>
  </si>
  <si>
    <t>84</t>
  </si>
  <si>
    <t>11163153</t>
  </si>
  <si>
    <t>emulze asfaltová penetrační</t>
  </si>
  <si>
    <t>litr</t>
  </si>
  <si>
    <t>-392034816</t>
  </si>
  <si>
    <t>224,63*0,3 "Přepočtené koeficientem množství</t>
  </si>
  <si>
    <t>85</t>
  </si>
  <si>
    <t>711142559</t>
  </si>
  <si>
    <t>Provedení izolace proti zemní vlhkosti pásy přitavením NAIP na ploše svislé S</t>
  </si>
  <si>
    <t>-1303429419</t>
  </si>
  <si>
    <t>86</t>
  </si>
  <si>
    <t>62853004</t>
  </si>
  <si>
    <t>pás asfaltový natavitelný modifikovaný SBS tl 4,0mm s vložkou ze skleněné tkaniny a spalitelnou PE fólií nebo jemnozrnným minerálním posypem na horním povrchu</t>
  </si>
  <si>
    <t>-560561077</t>
  </si>
  <si>
    <t>224,63*1,221 "Přepočtené koeficientem množství</t>
  </si>
  <si>
    <t>87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</si>
  <si>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</si>
  <si>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</si>
  <si>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1753252615</t>
  </si>
  <si>
    <t>měřeno dwg - zateplení perimetru pod terénem</t>
  </si>
  <si>
    <t xml:space="preserve"> (25,88+4,8+8,35+14,4+25,25+15,08*2+2,4+10,17+6,0+29,38+13,88+20,1+11,32+9,87+2,4+15,08*2)*0,5</t>
  </si>
  <si>
    <t>88</t>
  </si>
  <si>
    <t>998711102</t>
  </si>
  <si>
    <t>Přesun hmot pro izolace proti vodě, vlhkosti a plynům stanovený z hmotnosti přesunovaného materiálu vodorovná dopravní vzdálenost do 50 m v objektech výšky přes 6 do 12 m</t>
  </si>
  <si>
    <t>1632492223</t>
  </si>
  <si>
    <t>89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</si>
  <si>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</si>
  <si>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</si>
  <si>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1570233779</t>
  </si>
  <si>
    <t>712</t>
  </si>
  <si>
    <t>Povlakové krytiny</t>
  </si>
  <si>
    <t>90</t>
  </si>
  <si>
    <t>712311101</t>
  </si>
  <si>
    <t>Provedení povlakové krytiny střech plochých do 10° natěradly a tmely za studena nátěrem lakem penetračním nebo asfaltovým</t>
  </si>
  <si>
    <t>-583523221</t>
  </si>
  <si>
    <t>měřeno dwg - výkresy střechy</t>
  </si>
  <si>
    <t>skladba B</t>
  </si>
  <si>
    <t>"severní pavilon - plocha" 295,0+27,83</t>
  </si>
  <si>
    <t>"severní pavilon - vytažení, atika" (73,6+32,32-14,2)*(0,5+0,24)</t>
  </si>
  <si>
    <t>"jižní pavilon - plocha" 295,0+27,83</t>
  </si>
  <si>
    <t>"jižní pavilon - vytažení, atika" (73,6+32,32-14,2)*(0,5+0,24)</t>
  </si>
  <si>
    <t>"spojovací pavilon - plocha" 527,735</t>
  </si>
  <si>
    <t>"spojovací pavilon - vytažení, atika" 121,78*(0,5+0,24)</t>
  </si>
  <si>
    <t>91</t>
  </si>
  <si>
    <t>1853174493</t>
  </si>
  <si>
    <t>1399,258*0,3 "Přepočtené koeficientem množství</t>
  </si>
  <si>
    <t>92</t>
  </si>
  <si>
    <t>712331801</t>
  </si>
  <si>
    <t>Odstranění povlakové krytiny střech plochých do 10° z pásů uložených na sucho AIP nebo NAIP</t>
  </si>
  <si>
    <t>-77230565</t>
  </si>
  <si>
    <t>měřeno dwg - stávající skladba Y - lepenka A400H</t>
  </si>
  <si>
    <t>"STST-06" 25,0*11,8+14,2*2,06</t>
  </si>
  <si>
    <t>"STST-07" 25,0*11,8+14,2*2,06</t>
  </si>
  <si>
    <t>"STST-08" 527,735</t>
  </si>
  <si>
    <t>93</t>
  </si>
  <si>
    <t>712340832</t>
  </si>
  <si>
    <t>Odstranění povlakové krytiny střech plochých do 10° z přitavených pásů NAIP v plné ploše dvouvrstvé</t>
  </si>
  <si>
    <t>946600182</t>
  </si>
  <si>
    <t>měřeno dwg - stávající skladba Y - Parafor a Paradiene + Sklobit 2x</t>
  </si>
  <si>
    <t>"STST-06" (25,0*11,8+14,2*2,06)*2</t>
  </si>
  <si>
    <t>"STST-07" (25,0*11,8+14,2*2,06)*2</t>
  </si>
  <si>
    <t>"STST-08" 527,735*2</t>
  </si>
  <si>
    <t>94</t>
  </si>
  <si>
    <t>712341559</t>
  </si>
  <si>
    <t>Provedení povlakové krytiny střech plochých do 10° pásy přitavením NAIP v plné ploše</t>
  </si>
  <si>
    <t>-1724886156</t>
  </si>
  <si>
    <t>95</t>
  </si>
  <si>
    <t>-188593400</t>
  </si>
  <si>
    <t>1399,258*1,1655 "Přepočtené koeficientem množství</t>
  </si>
  <si>
    <t>96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</si>
  <si>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</si>
  <si>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</si>
  <si>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382573304</t>
  </si>
  <si>
    <t>97</t>
  </si>
  <si>
    <t>28343012</t>
  </si>
  <si>
    <t>fólie hydroizolační střešní mPVC určená ke stabilizaci přitížením a do vegetačních střech tl 1,5mm</t>
  </si>
  <si>
    <t>-1235446656</t>
  </si>
  <si>
    <t>1348,675*1,2 "Přepočtené koeficientem množství</t>
  </si>
  <si>
    <t>98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</si>
  <si>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</si>
  <si>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</si>
  <si>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-2034363897</t>
  </si>
  <si>
    <t>"severní pavilon - plocha" 328,16+36,19</t>
  </si>
  <si>
    <t>"severní pavilon - vytažení" (73,6+32,32-14,2)*0,155</t>
  </si>
  <si>
    <t>"jižní pavilon - plocha" 328,16+36,19</t>
  </si>
  <si>
    <t>"jižní pavilon - vytažení" (73,6+32,32-14,2)*0,155</t>
  </si>
  <si>
    <t>"spojovací pavilon - plocha" 572,665</t>
  </si>
  <si>
    <t>"spojovací pavilon - vytažení" 121,78*0,155</t>
  </si>
  <si>
    <t>99</t>
  </si>
  <si>
    <t>712363352</t>
  </si>
  <si>
    <t>Povlakové krytiny střech plochých do 10° z tvarovaných poplastovaných lišt pro mPVC vnitřní koutová lišta rš 100 mm</t>
  </si>
  <si>
    <t>1386480230</t>
  </si>
  <si>
    <t>"severní pavilon" 73,6+32,32-14,2</t>
  </si>
  <si>
    <t>"jižní pavilon" 73,6+32,32-14,2</t>
  </si>
  <si>
    <t>"spojovací pavilon" 121,78</t>
  </si>
  <si>
    <t>100</t>
  </si>
  <si>
    <t>712363353</t>
  </si>
  <si>
    <t>Povlakové krytiny střech plochých do 10° z tvarovaných poplastovaných lišt pro mPVC vnější koutová lišta rš 100 mm</t>
  </si>
  <si>
    <t>-1478462712</t>
  </si>
  <si>
    <t>101</t>
  </si>
  <si>
    <t>712363354</t>
  </si>
  <si>
    <t>Povlakové krytiny střech plochých do 10° z tvarovaných poplastovaných lišt pro mPVC stěnová lišta vyhnutá rš 71 mm</t>
  </si>
  <si>
    <t>-301971391</t>
  </si>
  <si>
    <t>14,2*2</t>
  </si>
  <si>
    <t>102</t>
  </si>
  <si>
    <t>712363359</t>
  </si>
  <si>
    <t>Povlakové krytiny střech plochých do 10° z tvarovaných poplastovaných lišt pro mPVC závětrná lišta rš 300 mm</t>
  </si>
  <si>
    <t>-1843321656</t>
  </si>
  <si>
    <t>"severní pavilon" 77,12+34,96-15,08</t>
  </si>
  <si>
    <t>"jižní pavilon" 77,12+34,96-15,08</t>
  </si>
  <si>
    <t>"spojovací pavilon" 126,18-12,68-7,44</t>
  </si>
  <si>
    <t>103</t>
  </si>
  <si>
    <t>712363R01</t>
  </si>
  <si>
    <t>Dodávka a montáž prostupové tvarovky střešní skladbou včetně integrovaných manžet a krytek proti dešti</t>
  </si>
  <si>
    <t>1118115915</t>
  </si>
  <si>
    <t>Poznámka k položce:_x000D_
Poznámka k položce: kompletní provedení dle PD - detail D-52</t>
  </si>
  <si>
    <t>"severní pavilon" 8</t>
  </si>
  <si>
    <t>"spojovací pavilon" 9</t>
  </si>
  <si>
    <t>"jižní pavilon" 8</t>
  </si>
  <si>
    <t>104</t>
  </si>
  <si>
    <t>712391171</t>
  </si>
  <si>
    <t>Provedení povlakové krytiny střech plochých do 10° -ostatní práce provedení vrstvy textilní podkladní</t>
  </si>
  <si>
    <t>453908920</t>
  </si>
  <si>
    <t>105</t>
  </si>
  <si>
    <t>69311081</t>
  </si>
  <si>
    <t>geotextilie netkaná separační, ochranná, filtrační, drenážní PES 300g/m2</t>
  </si>
  <si>
    <t>-567560330</t>
  </si>
  <si>
    <t>1348,675*1,155 "Přepočtené koeficientem množství</t>
  </si>
  <si>
    <t>106</t>
  </si>
  <si>
    <t>712391172</t>
  </si>
  <si>
    <t>Provedení povlakové krytiny střech plochých do 10° -ostatní práce provedení vrstvy textilní ochranné</t>
  </si>
  <si>
    <t>1869544710</t>
  </si>
  <si>
    <t>NAD PAROZÁBRANOU</t>
  </si>
  <si>
    <t>NAD FÓLIÍ</t>
  </si>
  <si>
    <t>"severní pavilon - vytažení" (73,6+32,32-14,2)*0,1</t>
  </si>
  <si>
    <t>"jižní pavilon - vytažení" (73,6+32,32-14,2)*0,1</t>
  </si>
  <si>
    <t>"spojovací pavilon - vytažení" 121,78*0,1</t>
  </si>
  <si>
    <t>107</t>
  </si>
  <si>
    <t>-1539554566</t>
  </si>
  <si>
    <t>2603,175*1,155 "Přepočtené koeficientem množství</t>
  </si>
  <si>
    <t>108</t>
  </si>
  <si>
    <t>712391382</t>
  </si>
  <si>
    <t>Provedení povlakové krytiny střech plochých do 10° -ostatní práce dokončení izolace násypem z hrubého kameniva frakce 16 - 22, tl. 50 mm</t>
  </si>
  <si>
    <t>-949024108</t>
  </si>
  <si>
    <t>109</t>
  </si>
  <si>
    <t>712391482</t>
  </si>
  <si>
    <t>Provedení povlakové krytiny střech plochých do 10° -ostatní práce dokončení izolace násypem z hrubého kameniva Příplatek k ceně za každých dalších 10 mm</t>
  </si>
  <si>
    <t>279445103</t>
  </si>
  <si>
    <t>1173,395*5 "Přepočtené koeficientem množství</t>
  </si>
  <si>
    <t>110</t>
  </si>
  <si>
    <t>583374R1</t>
  </si>
  <si>
    <t>kamenivo prané (kačírek) frakce 16/32</t>
  </si>
  <si>
    <t>1683633598</t>
  </si>
  <si>
    <t>1173,395*0,17 "Přepočtené koeficientem množství</t>
  </si>
  <si>
    <t>111</t>
  </si>
  <si>
    <t>712990813</t>
  </si>
  <si>
    <t>Odstranění násypu nebo nánosu ze střech násypu nebo nánosu do 10°, tl. přes 50 do 100 mm</t>
  </si>
  <si>
    <t>1456278008</t>
  </si>
  <si>
    <t>měřeno dwg - stávající skladba Y - spádová vrstva (keramzit/popílek)</t>
  </si>
  <si>
    <t>112</t>
  </si>
  <si>
    <t>712990816</t>
  </si>
  <si>
    <t>Odstranění násypu nebo nánosu ze střech násypu nebo nánosu do 10°, tl. Příplatek k ceně - 0813 za každých dalších 50 mm tl.</t>
  </si>
  <si>
    <t>-595457107</t>
  </si>
  <si>
    <t>1176,239*2 "Přepočtené koeficientem množství</t>
  </si>
  <si>
    <t>113</t>
  </si>
  <si>
    <t>998712102</t>
  </si>
  <si>
    <t>Přesun hmot pro povlakové krytiny stanovený z hmotnosti přesunovaného materiálu vodorovná dopravní vzdálenost do 50 m v objektech výšky přes 6 do 12 m</t>
  </si>
  <si>
    <t>-1785486658</t>
  </si>
  <si>
    <t>114</t>
  </si>
  <si>
    <t>998712193</t>
  </si>
  <si>
    <t>Přesun hmot pro povlakové krytiny stanovený z hmotnosti přesunovaného materiálu Příplatek k cenám za zvětšený přesun přes vymezenou největší dopravní vzdálenost do 500 m</t>
  </si>
  <si>
    <t>6217749</t>
  </si>
  <si>
    <t>713</t>
  </si>
  <si>
    <t>Izolace tepelné</t>
  </si>
  <si>
    <t>115</t>
  </si>
  <si>
    <t>713110851</t>
  </si>
  <si>
    <t>Odstranění tepelné izolace stropů nebo podhledů z rohoží, pásů, dílců, desek, bloků připevněných lepením z polystyrenu suchého, tloušťka izolace do 100 mm</t>
  </si>
  <si>
    <t>-1563100229</t>
  </si>
  <si>
    <t>měřeno dwg - ext podhled teras - PPS 100mm</t>
  </si>
  <si>
    <t>"STST-01, 02, 03" 2*37,23</t>
  </si>
  <si>
    <t>116</t>
  </si>
  <si>
    <t>713131141</t>
  </si>
  <si>
    <t>Montáž tepelné izolace stěn rohožemi, pásy, deskami, dílci, bloky (izolační materiál ve specifikaci) lepením celoplošně</t>
  </si>
  <si>
    <t>145515402</t>
  </si>
  <si>
    <t>"D-02, 03, 04" (25,88+4,8+8,35+14,4+25,25+15,08*2+2,4+10,17+6,0+29,38+13,88+20,1+11,32+9,87+2,4+15,08*2)*0,5</t>
  </si>
  <si>
    <t>117</t>
  </si>
  <si>
    <t>28376447</t>
  </si>
  <si>
    <t>deska XPS hrana rovná a strukturovaný povrch 300kPa tl 160mm</t>
  </si>
  <si>
    <t>1841822009</t>
  </si>
  <si>
    <t>122,26*1,05 "Přepočtené koeficientem množství</t>
  </si>
  <si>
    <t>118</t>
  </si>
  <si>
    <t>477874640</t>
  </si>
  <si>
    <t>detail D-53 - PIR deska</t>
  </si>
  <si>
    <t>0,9*11*0,275</t>
  </si>
  <si>
    <t>1,2*27*0,275</t>
  </si>
  <si>
    <t>2,4*11*0,275</t>
  </si>
  <si>
    <t>3,6*14*0,275</t>
  </si>
  <si>
    <t>1,5*4*0,275</t>
  </si>
  <si>
    <t>1,5*2*0,275</t>
  </si>
  <si>
    <t>0,9*1*0,275</t>
  </si>
  <si>
    <t>1,7*1*0,275</t>
  </si>
  <si>
    <t>1,6*2*0,275</t>
  </si>
  <si>
    <t>1,5*1*0,275</t>
  </si>
  <si>
    <t>2,4*2*0,275</t>
  </si>
  <si>
    <t>119</t>
  </si>
  <si>
    <t>28376507</t>
  </si>
  <si>
    <t>deska izolační PIR s oboustrannou kompozitní fólií s hliníkovou vložkou pro ploché střechy tl 30mm</t>
  </si>
  <si>
    <t>-1780464692</t>
  </si>
  <si>
    <t>38,805*1,02 "Přepočtené koeficientem množství</t>
  </si>
  <si>
    <t>120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</si>
  <si>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</si>
  <si>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</si>
  <si>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-1643480165</t>
  </si>
  <si>
    <t>měřeno dwg - stávající skladba Y - Orsil S</t>
  </si>
  <si>
    <t>121</t>
  </si>
  <si>
    <t>713140821</t>
  </si>
  <si>
    <t>Odstranění tepelné izolace střech plochých z rohoží, pásů, dílců, desek, bloků nadstřešních izolací volně položených z polystyrenu suchého, tloušťka izolace do 100 mm</t>
  </si>
  <si>
    <t>1105145931</t>
  </si>
  <si>
    <t>měřeno dwg - stávající skladba Y - PPS</t>
  </si>
  <si>
    <t>122</t>
  </si>
  <si>
    <t>713141151</t>
  </si>
  <si>
    <t>Montáž tepelné izolace střech plochých rohožemi, pásy, deskami, dílci, bloky (izolační materiál ve specifikaci) kladenými volně jednovrstvá</t>
  </si>
  <si>
    <t>-2067847441</t>
  </si>
  <si>
    <t>123</t>
  </si>
  <si>
    <t>28372326</t>
  </si>
  <si>
    <t>deska EPS 150 pro konstrukce s vysokým zatížením λ=0,035</t>
  </si>
  <si>
    <t>-303275755</t>
  </si>
  <si>
    <t>124</t>
  </si>
  <si>
    <t>713141311</t>
  </si>
  <si>
    <t>Montáž tepelné izolace střech plochých spádovými klíny v ploše kladenými volně</t>
  </si>
  <si>
    <t>-134142850</t>
  </si>
  <si>
    <t>125</t>
  </si>
  <si>
    <t>28376142</t>
  </si>
  <si>
    <t>klín izolační EPS 150 spád do 5%</t>
  </si>
  <si>
    <t>-2076600115</t>
  </si>
  <si>
    <t>126</t>
  </si>
  <si>
    <t>713141351</t>
  </si>
  <si>
    <t>Montáž tepelné izolace střech plochých spádovými klíny na zhlaví atiky šířky do 500 mm přilepenými za studena zplna</t>
  </si>
  <si>
    <t>1074353425</t>
  </si>
  <si>
    <t>127</t>
  </si>
  <si>
    <t>263688848</t>
  </si>
  <si>
    <t>128</t>
  </si>
  <si>
    <t>998713102</t>
  </si>
  <si>
    <t>Přesun hmot pro izolace tepelné stanovený z hmotnosti přesunovaného materiálu vodorovná dopravní vzdálenost do 50 m v objektech výšky přes 6 m do 12 m</t>
  </si>
  <si>
    <t>798150335</t>
  </si>
  <si>
    <t>129</t>
  </si>
  <si>
    <t>998713193</t>
  </si>
  <si>
    <t>Přesun hmot pro izolace tepelné stanovený z hmotnosti přesunovaného materiálu Příplatek k cenám za zvětšený přesun přes vymezenou největší dopravní vzdálenost do 500 m</t>
  </si>
  <si>
    <t>1595143693</t>
  </si>
  <si>
    <t>721</t>
  </si>
  <si>
    <t>Zdravotechnika - vnitřní kanalizace</t>
  </si>
  <si>
    <t>130</t>
  </si>
  <si>
    <t>721233213</t>
  </si>
  <si>
    <t>Střešní vtoky (vpusti) polypropylenové (PP) pro pochůzné střechy s odtokem svislým DN 125</t>
  </si>
  <si>
    <t>-412744125</t>
  </si>
  <si>
    <t>"jižní pavilon" 3</t>
  </si>
  <si>
    <t>"spojovací pavilon" 3</t>
  </si>
  <si>
    <t>"severní pavilon" 3</t>
  </si>
  <si>
    <t>131</t>
  </si>
  <si>
    <t>998721102</t>
  </si>
  <si>
    <t>Přesun hmot pro vnitřní kanalizace stanovený z hmotnosti přesunovaného materiálu vodorovná dopravní vzdálenost do 50 m v objektech výšky přes 6 do 12 m</t>
  </si>
  <si>
    <t>-1266188324</t>
  </si>
  <si>
    <t>132</t>
  </si>
  <si>
    <t>998721193</t>
  </si>
  <si>
    <t>Přesun hmot pro vnitřní kanalizace stanovený z hmotnosti přesunovaného materiálu Příplatek k ceně za zvětšený přesun přes vymezenou největší dopravní vzdálenost do 500 m</t>
  </si>
  <si>
    <t>-30384940</t>
  </si>
  <si>
    <t>735</t>
  </si>
  <si>
    <t>Ústřední vytápění - otopná tělesa</t>
  </si>
  <si>
    <t>133</t>
  </si>
  <si>
    <t>735151822</t>
  </si>
  <si>
    <t>Demontáž otopných těles panelových dvouřadých stavební délky přes 1500 do 2820 mm</t>
  </si>
  <si>
    <t>-507216005</t>
  </si>
  <si>
    <t>741</t>
  </si>
  <si>
    <t>Elektroinstalace - silnoproud</t>
  </si>
  <si>
    <t>134</t>
  </si>
  <si>
    <t>741371821</t>
  </si>
  <si>
    <t>Demontáž svítidel bez zachování funkčnosti (do suti) interiérových modulového systému zářivkových, délky do 1100 mm</t>
  </si>
  <si>
    <t>-659804406</t>
  </si>
  <si>
    <t>"lineární" 189</t>
  </si>
  <si>
    <t>"čtvercová" 35</t>
  </si>
  <si>
    <t>"přisazená" 30</t>
  </si>
  <si>
    <t>135</t>
  </si>
  <si>
    <t>741371901</t>
  </si>
  <si>
    <t>Demontáž svítidel bez zachování funkčnosti (do suti) exteriérových s integrovaným zdrojem LED přisazených stropních</t>
  </si>
  <si>
    <t>1241962983</t>
  </si>
  <si>
    <t>"akumulační" 25</t>
  </si>
  <si>
    <t>"přímotopná" 27</t>
  </si>
  <si>
    <t>762</t>
  </si>
  <si>
    <t>Konstrukce tesařské</t>
  </si>
  <si>
    <t>136</t>
  </si>
  <si>
    <t>762511274</t>
  </si>
  <si>
    <t>Podlahové konstrukce podkladové z dřevoštěpkových desek OSB jednovrstvých šroubovaných na pero a drážku broušených, tloušťky desky 18 mm</t>
  </si>
  <si>
    <t>-394400233</t>
  </si>
  <si>
    <t>podkladní vrstva atiky - detail D-50</t>
  </si>
  <si>
    <t>"jižní pavilon" ((73,66+32,32-14,2)*0,155)+((77,12+34,96-15,08)*0,565)</t>
  </si>
  <si>
    <t>"severní pavilon" ((73,66+32,32-14,2)*0,155)+((77,12+34,96-15,08)*0,565)</t>
  </si>
  <si>
    <t>"spojovací pavilon" 121,78*0,155+(126,18-12,68-7,44)*0,565</t>
  </si>
  <si>
    <t>137</t>
  </si>
  <si>
    <t>762595001</t>
  </si>
  <si>
    <t>Spojovací prostředky podlah a podkladových konstrukcí hřebíky, vruty</t>
  </si>
  <si>
    <t>-1997088716</t>
  </si>
  <si>
    <t>138</t>
  </si>
  <si>
    <t>998762102</t>
  </si>
  <si>
    <t>Přesun hmot pro konstrukce tesařské stanovený z hmotnosti přesunovaného materiálu vodorovná dopravní vzdálenost do 50 m v objektech výšky přes 6 do 12 m</t>
  </si>
  <si>
    <t>1097317905</t>
  </si>
  <si>
    <t>139</t>
  </si>
  <si>
    <t>998762194</t>
  </si>
  <si>
    <t>Přesun hmot pro konstrukce tesařské stanovený z hmotnosti přesunovaného materiálu Příplatek k cenám za zvětšený přesun přes vymezenou největší dopravní vzdálenost do 1000 m</t>
  </si>
  <si>
    <t>-1958788675</t>
  </si>
  <si>
    <t>764</t>
  </si>
  <si>
    <t>Konstrukce klempířské</t>
  </si>
  <si>
    <t>140</t>
  </si>
  <si>
    <t>764002841</t>
  </si>
  <si>
    <t>Demontáž klempířských konstrukcí oplechování horních ploch zdí a nadezdívek do suti</t>
  </si>
  <si>
    <t>-2027151771</t>
  </si>
  <si>
    <t>měřeno dwg - odstranění oplechování atik</t>
  </si>
  <si>
    <t>76,32*2+19,68*2+103,23</t>
  </si>
  <si>
    <t>141</t>
  </si>
  <si>
    <t>764002851</t>
  </si>
  <si>
    <t>Demontáž klempířských konstrukcí oplechování parapetů do suti</t>
  </si>
  <si>
    <t>2055287242</t>
  </si>
  <si>
    <t>0,6+0,9*22+1,2*27+1,5*9+1,7*1</t>
  </si>
  <si>
    <t>2,1*1+2,2*3+2,4*13+3,6*14</t>
  </si>
  <si>
    <t>142</t>
  </si>
  <si>
    <t>764226444</t>
  </si>
  <si>
    <t>Oplechování parapetů z hliníkového plechu rovných celoplošně lepené, bez rohů rš 330 mm</t>
  </si>
  <si>
    <t>1520541193</t>
  </si>
  <si>
    <t>Výka výplní otvorů</t>
  </si>
  <si>
    <t>"01" 0,9*11</t>
  </si>
  <si>
    <t>"02" 1,2*27</t>
  </si>
  <si>
    <t>"03" 2,4*11</t>
  </si>
  <si>
    <t>"04" 3,6*14</t>
  </si>
  <si>
    <t>"05" 0,9*6</t>
  </si>
  <si>
    <t>"06" 1,5*4</t>
  </si>
  <si>
    <t>"07" 1,5*2</t>
  </si>
  <si>
    <t>"08" 0,9*1</t>
  </si>
  <si>
    <t>"09" 0,9*3</t>
  </si>
  <si>
    <t>"10" 0,9*1</t>
  </si>
  <si>
    <t>"11" 1,7*1</t>
  </si>
  <si>
    <t>"12" 0,6*1</t>
  </si>
  <si>
    <t>"13" (2,15+1,5)*2</t>
  </si>
  <si>
    <t>"14" 2,14*1</t>
  </si>
  <si>
    <t>"15" 2,2*1</t>
  </si>
  <si>
    <t>"16" 2,2*1</t>
  </si>
  <si>
    <t>"17" 2,2*1</t>
  </si>
  <si>
    <t>"28" 2,4*2</t>
  </si>
  <si>
    <t>143</t>
  </si>
  <si>
    <t>998764102</t>
  </si>
  <si>
    <t>Přesun hmot pro konstrukce klempířské stanovený z hmotnosti přesunovaného materiálu vodorovná dopravní vzdálenost do 50 m v objektech výšky přes 6 do 12 m</t>
  </si>
  <si>
    <t>2101766263</t>
  </si>
  <si>
    <t>144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</si>
  <si>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</si>
  <si>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</si>
  <si>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1013298304</t>
  </si>
  <si>
    <t>766</t>
  </si>
  <si>
    <t>Konstrukce truhlářské</t>
  </si>
  <si>
    <t>145</t>
  </si>
  <si>
    <t>766441811</t>
  </si>
  <si>
    <t>Demontáž parapetních desek dřevěných nebo plastových šířky do 300 mm, délky do 1000 mm</t>
  </si>
  <si>
    <t>-1098996609</t>
  </si>
  <si>
    <t>11+6+1+3+1+1</t>
  </si>
  <si>
    <t>146</t>
  </si>
  <si>
    <t>766441821</t>
  </si>
  <si>
    <t>Demontáž parapetních desek dřevěných nebo plastových šířky do 300 mm, délky přes 1000 do 2000 mm</t>
  </si>
  <si>
    <t>1519836150</t>
  </si>
  <si>
    <t>27+4+2+1+2</t>
  </si>
  <si>
    <t>147</t>
  </si>
  <si>
    <t>766441823</t>
  </si>
  <si>
    <t>Demontáž parapetních desek dřevěných nebo plastových šířky do 300 mm, délky přes 2000 mm</t>
  </si>
  <si>
    <t>-1974346383</t>
  </si>
  <si>
    <t>11+14+2+1+1+1+1+2</t>
  </si>
  <si>
    <t>148</t>
  </si>
  <si>
    <t>766622115</t>
  </si>
  <si>
    <t>Montáž oken plastových včetně montáže rámu plochy přes 1 m2 pevných do zdiva, výšky do 1,5 m</t>
  </si>
  <si>
    <t>-858636038</t>
  </si>
  <si>
    <t>Výkaz výplní otvorů</t>
  </si>
  <si>
    <t>"16" 2,2*0,86*1</t>
  </si>
  <si>
    <t>"17" 2,2*0,86*1</t>
  </si>
  <si>
    <t>149</t>
  </si>
  <si>
    <t>61140044</t>
  </si>
  <si>
    <t>okno plastové s fixním zasklením trojsklo přes plochu 1m2 do v 1,5m</t>
  </si>
  <si>
    <t>1499178801</t>
  </si>
  <si>
    <t>150</t>
  </si>
  <si>
    <t>766622131</t>
  </si>
  <si>
    <t>Montáž oken plastových včetně montáže rámu plochy přes 1 m2 otevíravých do zdiva, výšky do 1,5 m</t>
  </si>
  <si>
    <t>492530049</t>
  </si>
  <si>
    <t>"06" 1,5*1,5*4</t>
  </si>
  <si>
    <t>"11" 1,7*1,1*1</t>
  </si>
  <si>
    <t>"28" 2,4*1,5*2</t>
  </si>
  <si>
    <t>151</t>
  </si>
  <si>
    <t>61140052</t>
  </si>
  <si>
    <t>okno plastové otevíravé/sklopné trojsklo přes plochu 1m2 do v 1,5m</t>
  </si>
  <si>
    <t>706448151</t>
  </si>
  <si>
    <t>152</t>
  </si>
  <si>
    <t>766622132</t>
  </si>
  <si>
    <t>Montáž oken plastových včetně montáže rámu plochy přes 1 m2 otevíravých do zdiva, výšky přes 1,5 do 2,5 m</t>
  </si>
  <si>
    <t>1482025005</t>
  </si>
  <si>
    <t>"01" 0,9*1,8*11</t>
  </si>
  <si>
    <t>"02" 1,2*1,8*27</t>
  </si>
  <si>
    <t>"03" 2,4*1,8*11</t>
  </si>
  <si>
    <t>"04" 3,6*1,8*14</t>
  </si>
  <si>
    <t>"07" 1,5*2,1*2</t>
  </si>
  <si>
    <t>"08" 0,9*2,1*1</t>
  </si>
  <si>
    <t>"14" 2,14*1,7*1</t>
  </si>
  <si>
    <t>"15a" 2,2*1,7*1</t>
  </si>
  <si>
    <t>153</t>
  </si>
  <si>
    <t>61140054</t>
  </si>
  <si>
    <t>okno plastové otevíravé/sklopné trojsklo přes plochu 1m2 v 1,5-2,5m</t>
  </si>
  <si>
    <t>1950376579</t>
  </si>
  <si>
    <t>154</t>
  </si>
  <si>
    <t>766622133</t>
  </si>
  <si>
    <t>Montáž oken plastových včetně montáže rámu plochy přes 1 m2 otevíravých do zdiva, výšky přes 2,5 m</t>
  </si>
  <si>
    <t>1444920773</t>
  </si>
  <si>
    <t xml:space="preserve">"13" (2,15*2,8+1,5*2,35)*2 </t>
  </si>
  <si>
    <t>155</t>
  </si>
  <si>
    <t>61140056</t>
  </si>
  <si>
    <t>okno plastové otevíravé/sklopné trojsklo přes plochu 1m2 přes v 2,5m</t>
  </si>
  <si>
    <t>66701492</t>
  </si>
  <si>
    <t>156</t>
  </si>
  <si>
    <t>766622216</t>
  </si>
  <si>
    <t>Montáž oken plastových plochy do 1 m2 včetně montáže rámu otevíravých do zdiva</t>
  </si>
  <si>
    <t>1754068303</t>
  </si>
  <si>
    <t>"05" 6</t>
  </si>
  <si>
    <t>"09" 3</t>
  </si>
  <si>
    <t>"10" 1</t>
  </si>
  <si>
    <t>"12" 1</t>
  </si>
  <si>
    <t>157</t>
  </si>
  <si>
    <t>61140050</t>
  </si>
  <si>
    <t>okno plastové otevíravé/sklopné trojsklo do plochy 1m2</t>
  </si>
  <si>
    <t>1567421432</t>
  </si>
  <si>
    <t>"05" 0,9*0,6*6</t>
  </si>
  <si>
    <t>"09" 0,9*0,9*3</t>
  </si>
  <si>
    <t>"10" 0,9*1,1*1</t>
  </si>
  <si>
    <t>"12" 0,6*0,9*1</t>
  </si>
  <si>
    <t>158</t>
  </si>
  <si>
    <t>766641161</t>
  </si>
  <si>
    <t>Montáž balkónových dveří dřevěných nebo plastových včetně rámu zdvojených do zdiva dvoukřídlových bez nadsvětlíku</t>
  </si>
  <si>
    <t>-1783109390</t>
  </si>
  <si>
    <t>"18" 2</t>
  </si>
  <si>
    <t>"19" 1</t>
  </si>
  <si>
    <t>"23" 2*2</t>
  </si>
  <si>
    <t>"24" 1</t>
  </si>
  <si>
    <t>159</t>
  </si>
  <si>
    <t>61140066</t>
  </si>
  <si>
    <t>dveře plastové balkonové dvoukřídlové trojsklo</t>
  </si>
  <si>
    <t>1993706318</t>
  </si>
  <si>
    <t>160</t>
  </si>
  <si>
    <t>766641163</t>
  </si>
  <si>
    <t>Montáž balkónových dveří dřevěných nebo plastových včetně rámu zdvojených do zdiva dvoukřídlových s nadsvětlíkem</t>
  </si>
  <si>
    <t>1823140043</t>
  </si>
  <si>
    <t>"15b" 1</t>
  </si>
  <si>
    <t>161</t>
  </si>
  <si>
    <t>61110027</t>
  </si>
  <si>
    <t>dveře dřevěné balkonové dvoukřídlové s nadsvětlíkem trojsklo</t>
  </si>
  <si>
    <t>-323676773</t>
  </si>
  <si>
    <t>162</t>
  </si>
  <si>
    <t>766660411</t>
  </si>
  <si>
    <t>Montáž dveřních křídel dřevěných nebo plastových vchodových dveří včetně rámu do zdiva jednokřídlových bez nadsvětlíku</t>
  </si>
  <si>
    <t>-1466105487</t>
  </si>
  <si>
    <t>"26" 3</t>
  </si>
  <si>
    <t>"29" 1</t>
  </si>
  <si>
    <t>163</t>
  </si>
  <si>
    <t>61140500</t>
  </si>
  <si>
    <t>dveře jednokřídlé plastové bílé plné max rozměru otvoru 2,42m2 bezpečnostní třídy RC2</t>
  </si>
  <si>
    <t>1923195939</t>
  </si>
  <si>
    <t>0,9*2,15*3</t>
  </si>
  <si>
    <t>0,9*2,15*1</t>
  </si>
  <si>
    <t>164</t>
  </si>
  <si>
    <t>766660421</t>
  </si>
  <si>
    <t>Montáž dveřních křídel dřevěných nebo plastových vchodových dveří včetně rámu do zdiva jednokřídlových s nadsvětlíkem</t>
  </si>
  <si>
    <t>-496532448</t>
  </si>
  <si>
    <t>"25" 4</t>
  </si>
  <si>
    <t>"27" 1</t>
  </si>
  <si>
    <t>165</t>
  </si>
  <si>
    <t>61140512</t>
  </si>
  <si>
    <t>dveře jednokřídlé plastové bílé plné s nadsvětlíkem max rozměru otvoru 3,3m2 bezpečnostní třídy RC2</t>
  </si>
  <si>
    <t>-961462674</t>
  </si>
  <si>
    <t>166</t>
  </si>
  <si>
    <t>766660461</t>
  </si>
  <si>
    <t>Montáž dveřních křídel dřevěných nebo plastových vchodových dveří včetně rámu do zdiva dvoukřídlových s nadsvětlíkem</t>
  </si>
  <si>
    <t>47973642</t>
  </si>
  <si>
    <t>"20" 2*2</t>
  </si>
  <si>
    <t>"21" 1</t>
  </si>
  <si>
    <t>"22" 1</t>
  </si>
  <si>
    <t>167</t>
  </si>
  <si>
    <t>61140508</t>
  </si>
  <si>
    <t>dveře dvoukřídlé plastové bílé prosklené max rozměru otvoru 4,84m2</t>
  </si>
  <si>
    <t>1236425006</t>
  </si>
  <si>
    <t>(1,85*2,85+0,6*1,75)*1</t>
  </si>
  <si>
    <t>168</t>
  </si>
  <si>
    <t>766694111</t>
  </si>
  <si>
    <t>Montáž ostatních truhlářských konstrukcí parapetních desek dřevěných nebo plastových šířky do 300 mm, délky do 1000 mm</t>
  </si>
  <si>
    <t>1217035970</t>
  </si>
  <si>
    <t>"01" 11</t>
  </si>
  <si>
    <t>"08" 1</t>
  </si>
  <si>
    <t>169</t>
  </si>
  <si>
    <t>60794102</t>
  </si>
  <si>
    <t>parapet dřevotřískový vnitřní povrch laminátový š 260mm</t>
  </si>
  <si>
    <t>837535617</t>
  </si>
  <si>
    <t>0,9*11</t>
  </si>
  <si>
    <t>0,9*6</t>
  </si>
  <si>
    <t>0,9*1</t>
  </si>
  <si>
    <t>0,9*3</t>
  </si>
  <si>
    <t>0,6*1</t>
  </si>
  <si>
    <t>170</t>
  </si>
  <si>
    <t>766694112</t>
  </si>
  <si>
    <t>Montáž ostatních truhlářských konstrukcí parapetních desek dřevěných nebo plastových šířky do 300 mm, délky přes 1000 do 1600 mm</t>
  </si>
  <si>
    <t>323003721</t>
  </si>
  <si>
    <t>"02" 26</t>
  </si>
  <si>
    <t>"06" 4</t>
  </si>
  <si>
    <t>"07" 2</t>
  </si>
  <si>
    <t>"13" 2</t>
  </si>
  <si>
    <t>171</t>
  </si>
  <si>
    <t>1995387407</t>
  </si>
  <si>
    <t>1,2*27</t>
  </si>
  <si>
    <t>1,5*4</t>
  </si>
  <si>
    <t>1,5*2</t>
  </si>
  <si>
    <t>172</t>
  </si>
  <si>
    <t>766694113</t>
  </si>
  <si>
    <t>Montáž ostatních truhlářských konstrukcí parapetních desek dřevěných nebo plastových šířky do 300 mm, délky přes 1600 do 2600 mm</t>
  </si>
  <si>
    <t>419674207</t>
  </si>
  <si>
    <t>"03" 11</t>
  </si>
  <si>
    <t>"11" 1</t>
  </si>
  <si>
    <t>"14" 1</t>
  </si>
  <si>
    <t>"15" 1</t>
  </si>
  <si>
    <t>"16" 1</t>
  </si>
  <si>
    <t>"17" 1</t>
  </si>
  <si>
    <t>"28" 2</t>
  </si>
  <si>
    <t>173</t>
  </si>
  <si>
    <t>-1595217776</t>
  </si>
  <si>
    <t>2,4*11</t>
  </si>
  <si>
    <t>1,7*1</t>
  </si>
  <si>
    <t>2,15*2</t>
  </si>
  <si>
    <t>2,14*1</t>
  </si>
  <si>
    <t>2,2*3</t>
  </si>
  <si>
    <t>2,4*2</t>
  </si>
  <si>
    <t>174</t>
  </si>
  <si>
    <t>766694114</t>
  </si>
  <si>
    <t>Montáž ostatních truhlářských konstrukcí parapetních desek dřevěných nebo plastových šířky do 300 mm, délky přes 2600 do 3600 mm</t>
  </si>
  <si>
    <t>1274968657</t>
  </si>
  <si>
    <t>"04" 14</t>
  </si>
  <si>
    <t>175</t>
  </si>
  <si>
    <t>-1525151548</t>
  </si>
  <si>
    <t>3,6*14</t>
  </si>
  <si>
    <t>176</t>
  </si>
  <si>
    <t>998766102</t>
  </si>
  <si>
    <t>Přesun hmot pro konstrukce truhlářské stanovený z hmotnosti přesunovaného materiálu vodorovná dopravní vzdálenost do 50 m v objektech výšky přes 6 do 12 m</t>
  </si>
  <si>
    <t>694053564</t>
  </si>
  <si>
    <t>177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</si>
  <si>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</si>
  <si>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</si>
  <si>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1390798438</t>
  </si>
  <si>
    <t>767</t>
  </si>
  <si>
    <t>Konstrukce zámečnické</t>
  </si>
  <si>
    <t>178</t>
  </si>
  <si>
    <t>767001M01</t>
  </si>
  <si>
    <t>Dodávka a montáž markýzy včetně polykarbonátového zastřešení - ozn. M-01 (výkres číslo D-56)</t>
  </si>
  <si>
    <t>-146247729</t>
  </si>
  <si>
    <t>Poznámka k položce:_x000D_
Poznámka k položce: kompletní provedení dle PD (kotvení, povrchová úprava, materiálové provedení atd)</t>
  </si>
  <si>
    <t>179</t>
  </si>
  <si>
    <t>767001M02</t>
  </si>
  <si>
    <t>Dodávka a montáž markýzy včetně polykarbonátového zastřešení - ozn. M-02 (výkres číslo D-57)</t>
  </si>
  <si>
    <t>1925980598</t>
  </si>
  <si>
    <t>180</t>
  </si>
  <si>
    <t>767001M03</t>
  </si>
  <si>
    <t>Dodávka a montáž markýzy včetně polykarbonátového zastřešení - ozn. M-03 (výkres číslo D-58)</t>
  </si>
  <si>
    <t>-1662194887</t>
  </si>
  <si>
    <t>181</t>
  </si>
  <si>
    <t>767001M04</t>
  </si>
  <si>
    <t>Dodávka a montáž markýzy včetně polykarbonátového zastřešení - ozn. M-04 (výkres číslo D-59)</t>
  </si>
  <si>
    <t>-1106967368</t>
  </si>
  <si>
    <t>182</t>
  </si>
  <si>
    <t>767001Z01</t>
  </si>
  <si>
    <t>Dodávka a montáž žebříku s ochranným košem - ozn. Ž-01 (výkres číslo D-60)</t>
  </si>
  <si>
    <t>-2025500294</t>
  </si>
  <si>
    <t>183</t>
  </si>
  <si>
    <t>767001Z02</t>
  </si>
  <si>
    <t>Dodávka a montáž žebříku - ozn. Ž-02 (výkres číslo D-61)</t>
  </si>
  <si>
    <t>137063959</t>
  </si>
  <si>
    <t>184</t>
  </si>
  <si>
    <t>767001Z03</t>
  </si>
  <si>
    <t>Dodávka a montáž žebříku - ozn. Ž-03 (výkres číslo D-62)</t>
  </si>
  <si>
    <t>2004336930</t>
  </si>
  <si>
    <t>185</t>
  </si>
  <si>
    <t>998767102</t>
  </si>
  <si>
    <t>Přesun hmot pro zámečnické konstrukce stanovený z hmotnosti přesunovaného materiálu vodorovná dopravní vzdálenost do 50 m v objektech výšky přes 6 do 12 m</t>
  </si>
  <si>
    <t>-1286803373</t>
  </si>
  <si>
    <t>186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</si>
  <si>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</si>
  <si>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</si>
  <si>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-296693311</t>
  </si>
  <si>
    <t>783</t>
  </si>
  <si>
    <t>Dokončovací práce - nátěry</t>
  </si>
  <si>
    <t>187</t>
  </si>
  <si>
    <t>783000R01</t>
  </si>
  <si>
    <t>Nátěr ocelové konstrukce zábradlí včetně přípravy podkladu</t>
  </si>
  <si>
    <t>195592619</t>
  </si>
  <si>
    <t>784</t>
  </si>
  <si>
    <t>Dokončovací práce - malby a tapety</t>
  </si>
  <si>
    <t>188</t>
  </si>
  <si>
    <t>784121001</t>
  </si>
  <si>
    <t>Oškrabání malby v místnostech výšky do 3,80 m</t>
  </si>
  <si>
    <t>919494906</t>
  </si>
  <si>
    <t>"1.NP - stropy" 322,6*2+198,9+324,73</t>
  </si>
  <si>
    <t>"2.NP - stropy" 276,84+253,74</t>
  </si>
  <si>
    <t>"ostění a nadpraží" 589,52*0,25</t>
  </si>
  <si>
    <t>"ostatní plochy - zazdívky, opravy atd" 100,0</t>
  </si>
  <si>
    <t>189</t>
  </si>
  <si>
    <t>784181101</t>
  </si>
  <si>
    <t>Penetrace podkladu jednonásobná základní akrylátová bezbarvá v místnostech výšky do 3,80 m</t>
  </si>
  <si>
    <t>-1325347407</t>
  </si>
  <si>
    <t>190</t>
  </si>
  <si>
    <t>784211101</t>
  </si>
  <si>
    <t>Malby z malířských směsí oděruvzdorných za mokra dvojnásobné, bílé za mokra oděruvzdorné výborně v místnostech výšky do 3,80 m</t>
  </si>
  <si>
    <t>1468936867</t>
  </si>
  <si>
    <t>786</t>
  </si>
  <si>
    <t>Dokončovací práce - čalounické úpravy</t>
  </si>
  <si>
    <t>191</t>
  </si>
  <si>
    <t>786623011</t>
  </si>
  <si>
    <t>Montáž venkovních žaluzií do okenního nebo dveřního otvoru, ovládaných motorem, upevněných na rám nebo do žaluziově schránky, plochy do 4 m2</t>
  </si>
  <si>
    <t>-1525954695</t>
  </si>
  <si>
    <t>192</t>
  </si>
  <si>
    <t>55342522</t>
  </si>
  <si>
    <t>žaluzie profil C ovládaná základním motorem včetně příslušenství plochy do 1,0m2</t>
  </si>
  <si>
    <t>-1044747014</t>
  </si>
  <si>
    <t>"10" 0,9*1,0*1</t>
  </si>
  <si>
    <t>193</t>
  </si>
  <si>
    <t>55342525</t>
  </si>
  <si>
    <t>žaluzie profil C ovládaná základním motorem včetně příslušenství plochy do 2,0m2</t>
  </si>
  <si>
    <t>1477360961</t>
  </si>
  <si>
    <t>194</t>
  </si>
  <si>
    <t>55342526</t>
  </si>
  <si>
    <t>žaluzie profil C ovládaná základním motorem včetně příslušenství plochy do 2,5m2</t>
  </si>
  <si>
    <t>97778367</t>
  </si>
  <si>
    <t>195</t>
  </si>
  <si>
    <t>55342528</t>
  </si>
  <si>
    <t>žaluzie profil C ovládaná základním motorem včetně příslušenství plochy do 3,5m2</t>
  </si>
  <si>
    <t>717381399</t>
  </si>
  <si>
    <t>196</t>
  </si>
  <si>
    <t>55342529</t>
  </si>
  <si>
    <t>žaluzie profil C ovládaná základním motorem včetně příslušenství plochy do 4,0m2</t>
  </si>
  <si>
    <t>-2039870212</t>
  </si>
  <si>
    <t>"18" 1,6*2,1*2</t>
  </si>
  <si>
    <t>"19" 1,5*2,25*1</t>
  </si>
  <si>
    <t>197</t>
  </si>
  <si>
    <t>786623013</t>
  </si>
  <si>
    <t>Montáž venkovních žaluzií do okenního nebo dveřního otvoru, ovládaných motorem, upevněných na rám nebo do žaluziově schránky, plochy přes 4 do 6 m2</t>
  </si>
  <si>
    <t>644237641</t>
  </si>
  <si>
    <t>198</t>
  </si>
  <si>
    <t>55342530</t>
  </si>
  <si>
    <t>žaluzie profil C ovládaná základním motorem včetně příslušenství plochy do 5,0m2</t>
  </si>
  <si>
    <t>273643055</t>
  </si>
  <si>
    <t>199</t>
  </si>
  <si>
    <t>786623015</t>
  </si>
  <si>
    <t>Montáž venkovních žaluzií do okenního nebo dveřního otvoru, ovládaných motorem, upevněných na rám nebo do žaluziově schránky, plochy přes 6 do 8 m2</t>
  </si>
  <si>
    <t>-2069664697</t>
  </si>
  <si>
    <t>200</t>
  </si>
  <si>
    <t>55342532</t>
  </si>
  <si>
    <t>žaluzie profil C ovládaná základním motorem včetně příslušenství plochy do 7,0m2</t>
  </si>
  <si>
    <t>1663694893</t>
  </si>
  <si>
    <t>201</t>
  </si>
  <si>
    <t>786623031</t>
  </si>
  <si>
    <t>Montáž venkovních žaluzií krycího plechu jakékoli délky</t>
  </si>
  <si>
    <t>1125619043</t>
  </si>
  <si>
    <t>202</t>
  </si>
  <si>
    <t>55342562</t>
  </si>
  <si>
    <t>plech krycí Al pro žaluzie profil C tl 1,5mm lakovaný včetně bočnic a držáků plochy do 1,0m2 šířky do 0,9m</t>
  </si>
  <si>
    <t>1651286904</t>
  </si>
  <si>
    <t>203</t>
  </si>
  <si>
    <t>55342568</t>
  </si>
  <si>
    <t>plech krycí Al pro žaluzie profil C tl 1,5mm lakovaný včetně bočnic a držáků plochy do 2,0m2 šířky do 1,0m</t>
  </si>
  <si>
    <t>-1980636353</t>
  </si>
  <si>
    <t>204</t>
  </si>
  <si>
    <t>55342569</t>
  </si>
  <si>
    <t>plech krycí Al pro žaluzie profil C tl 1,5mm lakovaný včetně bočnic a držáků plochy do 2,0m2 šířky přes 1,0m</t>
  </si>
  <si>
    <t>2072435296</t>
  </si>
  <si>
    <t>205</t>
  </si>
  <si>
    <t>55342571</t>
  </si>
  <si>
    <t>plech krycí Al pro žaluzie profil C tl 1,5mm lakovaný včetně bočnic a držáků plochy do 2,5m2 šířky do 2,0m</t>
  </si>
  <si>
    <t>1187295533</t>
  </si>
  <si>
    <t>206</t>
  </si>
  <si>
    <t>55342590</t>
  </si>
  <si>
    <t>plech krycí Al pro žaluzie profil C tl 1,5mm lakovaný včetně bočnic a držáků plochy do 5,0m2 šířky do 3,0m</t>
  </si>
  <si>
    <t>127341045</t>
  </si>
  <si>
    <t>207</t>
  </si>
  <si>
    <t>55342599</t>
  </si>
  <si>
    <t>plech krycí Al pro žaluzie profil C tl 1,5mm lakovaný včetně bočnic a držáků plochy do 8,0m2 šířky do 4m</t>
  </si>
  <si>
    <t>1415244095</t>
  </si>
  <si>
    <t>208</t>
  </si>
  <si>
    <t>55342584</t>
  </si>
  <si>
    <t>plech krycí Al pro žaluzie profil C tl 1,5mm lakovaný včetně bočnic a držáků plochy do 4,0m2 šířky do 2,0m</t>
  </si>
  <si>
    <t>-1619649978</t>
  </si>
  <si>
    <t>209</t>
  </si>
  <si>
    <t>55342585</t>
  </si>
  <si>
    <t>plech krycí Al pro žaluzie profil C tl 1,5mm lakovaný včetně bočnic a držáků plochy do 4,0m2 šířky do 3,0m</t>
  </si>
  <si>
    <t>647124998</t>
  </si>
  <si>
    <t>210</t>
  </si>
  <si>
    <t>786623039</t>
  </si>
  <si>
    <t>Montáž venkovních žaluzií žaluziové schránky, délky do 1300 mm</t>
  </si>
  <si>
    <t>-1346732013</t>
  </si>
  <si>
    <t>211</t>
  </si>
  <si>
    <t>28376715</t>
  </si>
  <si>
    <t>kryt podomítkový PUR s izolací XPS 30 mm včetně kotvení pro žaluzii plochy do 2,0m2 š do 1,0m</t>
  </si>
  <si>
    <t>-196802857</t>
  </si>
  <si>
    <t>212</t>
  </si>
  <si>
    <t>28376719</t>
  </si>
  <si>
    <t>kryt podomítkový PUR s izolací XPS 30 mm včetně kotvení pro žaluzii plochy do 3,0m2 š do 2,0m</t>
  </si>
  <si>
    <t>-1876462851</t>
  </si>
  <si>
    <t>213</t>
  </si>
  <si>
    <t>28376710</t>
  </si>
  <si>
    <t>kryt podomítkový PUR s izolací XPS 30 mm včetně kotvení pro žaluzii plochy do 1,0m2 š do 1,0m</t>
  </si>
  <si>
    <t>1188006517</t>
  </si>
  <si>
    <t>214</t>
  </si>
  <si>
    <t>786623041</t>
  </si>
  <si>
    <t>Montáž venkovních žaluzií žaluziové schránky, délky přes 1300 do 2400 mm</t>
  </si>
  <si>
    <t>-491014348</t>
  </si>
  <si>
    <t>215</t>
  </si>
  <si>
    <t>28376728</t>
  </si>
  <si>
    <t>kryt podomítkový PUR s izolací XPS 30 mm včetně kotvení pro žaluzii plochy do 5,0m2 š do 3,0m</t>
  </si>
  <si>
    <t>1505128021</t>
  </si>
  <si>
    <t>216</t>
  </si>
  <si>
    <t>-1266634663</t>
  </si>
  <si>
    <t>217</t>
  </si>
  <si>
    <t>28376723</t>
  </si>
  <si>
    <t>kryt podomítkový PUR s izolací XPS 30 mm včetně kotvení pro žaluzii plochy do 4,0m2 š do 2,0m</t>
  </si>
  <si>
    <t>857282953</t>
  </si>
  <si>
    <t>218</t>
  </si>
  <si>
    <t>28376724</t>
  </si>
  <si>
    <t>kryt podomítkový PUR s izolací XPS 30 mm včetně kotvení pro žaluzii plochy do 4,0m2 š do 3,0m</t>
  </si>
  <si>
    <t>1808284836</t>
  </si>
  <si>
    <t>219</t>
  </si>
  <si>
    <t>28376716</t>
  </si>
  <si>
    <t>kryt podomítkový PUR s izolací XPS 30 mm včetně kotvení pro žaluzii plochy do 2,0m2 š do 2,0m</t>
  </si>
  <si>
    <t>1703586956</t>
  </si>
  <si>
    <t>220</t>
  </si>
  <si>
    <t>786623043</t>
  </si>
  <si>
    <t>Montáž venkovních žaluzií žaluziové schránky, délky přes 2400 do 4000 mm</t>
  </si>
  <si>
    <t>-1491602371</t>
  </si>
  <si>
    <t>221</t>
  </si>
  <si>
    <t>28376737</t>
  </si>
  <si>
    <t>kryt podomítkový PUR s izolací XPS 30 mm včetně kotvení pro žaluzii plochy do 8,0m2 š do 4,0m</t>
  </si>
  <si>
    <t>652749790</t>
  </si>
  <si>
    <t>222</t>
  </si>
  <si>
    <t>998786102</t>
  </si>
  <si>
    <t>Přesun hmot pro stínění a čalounické úpravy stanovený z hmotnosti přesunovaného materiálu vodorovná dopravní vzdálenost do 50 m v objektech výšky (hloubky) přes 6 do 12 m</t>
  </si>
  <si>
    <t>-2083704535</t>
  </si>
  <si>
    <t>223</t>
  </si>
  <si>
    <t>998786193</t>
  </si>
  <si>
    <t>Přesun hmot pro stínění a čalounické úpravy stanovený z hmotnosti přesunovaného materiálu Příplatek k cenám za zvětšený přesun přes vymezenou největší dopravní vzdálenost do 500 m</t>
  </si>
  <si>
    <t>299469294</t>
  </si>
  <si>
    <t>HZS</t>
  </si>
  <si>
    <t>Hodinové zúčtovací sazby</t>
  </si>
  <si>
    <t>224</t>
  </si>
  <si>
    <t>HZS1292</t>
  </si>
  <si>
    <t>Hodinové zúčtovací sazby profesí HSV zemní a pomocné práce stavební dělník</t>
  </si>
  <si>
    <t>262144</t>
  </si>
  <si>
    <t>-190186121</t>
  </si>
  <si>
    <t>"rozebrání dlažby pro odkopání perimetru objektu" 100</t>
  </si>
  <si>
    <t>"opětovná montáž dlažby" 300</t>
  </si>
  <si>
    <t>225</t>
  </si>
  <si>
    <t>HZS2131</t>
  </si>
  <si>
    <t>Hodinové zúčtovací sazby profesí PSV provádění stavebních konstrukcí zámečník</t>
  </si>
  <si>
    <t>-1232581287</t>
  </si>
  <si>
    <t>"úprava zábradlí - zkrácení atd" 40</t>
  </si>
  <si>
    <t>226</t>
  </si>
  <si>
    <t>HZS2491</t>
  </si>
  <si>
    <t>Hodinové zúčtovací sazby profesí PSV zednické výpomoci a pomocné práce PSV dělník zednických výpomocí</t>
  </si>
  <si>
    <t>-1373711580</t>
  </si>
  <si>
    <t>"stavební přípomoce pro ÚT, VZT, EL" 200</t>
  </si>
  <si>
    <t>02 - ELEKTRO</t>
  </si>
  <si>
    <t>Soupis:</t>
  </si>
  <si>
    <t>02_1 - EL SLN - osvětlení</t>
  </si>
  <si>
    <t xml:space="preserve">    D - Ostatní elektro</t>
  </si>
  <si>
    <t xml:space="preserve">    740 - Elektromontáže - zkoušky a revize</t>
  </si>
  <si>
    <t xml:space="preserve">    741 - Elektroinstalace - osvětlení</t>
  </si>
  <si>
    <t>M - Práce a dodávky M</t>
  </si>
  <si>
    <t xml:space="preserve">    21-M - Elektromontáže</t>
  </si>
  <si>
    <t>Ostatní elektro</t>
  </si>
  <si>
    <t>D00000002</t>
  </si>
  <si>
    <t>zakreslení skutečného provedení elektroinstalace</t>
  </si>
  <si>
    <t>-674110111</t>
  </si>
  <si>
    <t>D00000003</t>
  </si>
  <si>
    <t>demontáž stávající elektroinstalace</t>
  </si>
  <si>
    <t>-394031700</t>
  </si>
  <si>
    <t>D00000003.1</t>
  </si>
  <si>
    <t>ekologická likvidace veškeré demontované elektroinstalace na spec. skládce</t>
  </si>
  <si>
    <t>tuna</t>
  </si>
  <si>
    <t>-1424012900</t>
  </si>
  <si>
    <t>740</t>
  </si>
  <si>
    <t>Elektromontáže - zkoušky a revize</t>
  </si>
  <si>
    <t>740991300</t>
  </si>
  <si>
    <t>Zkoušky a prohlídky elektrických rozvodů a zařízení celková prohlídka a vyhotovení revizní zprávy pro objem montážních prací přes 500 do 1000 tis. Kč</t>
  </si>
  <si>
    <t>1012840803</t>
  </si>
  <si>
    <t>Elektroinstalace - osvětlení</t>
  </si>
  <si>
    <t>741372000</t>
  </si>
  <si>
    <t>Montáž svítidel LED se zapojením vodičů bytových nebo společenských místností přisazených stropních panelových, obsahu přes 0,09 do 0,36 m2</t>
  </si>
  <si>
    <t>-389886156</t>
  </si>
  <si>
    <t>347000111</t>
  </si>
  <si>
    <t>LED svítidlo 20W/4000K/2196lm, CRI80, 60000h L90B10, MacAdam3, 3% flicker, IP40, IK07, montura bíle lakovaný ocelový plech, světelný kryt satinovaný polykarbonát s úhlem vyzařování 120°, záruka 84měsíců</t>
  </si>
  <si>
    <t>1766990780</t>
  </si>
  <si>
    <t>347000112</t>
  </si>
  <si>
    <t>LED svítidlo 36W/4000K/4392lm, CRI80, 60000h L90B10, MacAdam3, 3% flicker, IP40, IK07, montura bíle lakovaný ocelový plech, světelný kryt satinovaný polykarbonát s úhlem vyzařování 120°, záruka 84měsíců</t>
  </si>
  <si>
    <t>230161101</t>
  </si>
  <si>
    <t>347000113</t>
  </si>
  <si>
    <t>LED svítidlo 60W/4000K/7475lm, CRI80, 60000h L90B10, DALI, MacAdam3, 3% flicker, IP40, IK07, korpus bíle lakova ocelový plech, světelný kryt mikroprismatický polykarbonát s UGR19, úhel vyzařování 90°, záruka 84 měsíců</t>
  </si>
  <si>
    <t>222193327</t>
  </si>
  <si>
    <t>347000114</t>
  </si>
  <si>
    <t>LED svítidlo 54W/4000K/6683lm, CRI80, 60000h L90B10, MacAdam3, 10% flicker, IP66, IK08, korpus opálový polykar bonát s úhlem vyzařování 90°, šedé plastové koncovky s  průchodkou (ne vyvedený kabel), záruka 84 měsíců</t>
  </si>
  <si>
    <t>-1628092830</t>
  </si>
  <si>
    <t>347000115</t>
  </si>
  <si>
    <t>LED svítidlo 22W/4000K/2186lm, CRI80, 60000h L90B10, IP65, IK10 ANTIVANDAL, MacAdam3, 3% flicker, montura bílý nylon, světelný kryt opálový polykarbonát, záruka 84 měsíců</t>
  </si>
  <si>
    <t>-227084896</t>
  </si>
  <si>
    <t>347000116</t>
  </si>
  <si>
    <t>581746305</t>
  </si>
  <si>
    <t>347000117</t>
  </si>
  <si>
    <t>LED svítidlo 33W/4000K/4261lm, CRI80, 60000h L90B10, DALI, MacAdam3, 3% flicker, IP40, IK07, korpus bíle lakova ocelový plech, světelný kryt mikroprismatický polykarbonát s UGR19, úhel vyzařování 90°, záruka 84 měsíců</t>
  </si>
  <si>
    <t>-546874486</t>
  </si>
  <si>
    <t>347000121</t>
  </si>
  <si>
    <t>LED nouzové svítidlo 2W/90lm, samostatnost 1hodina, IP22 IK04, selftest, korpus bílé ABS, světelný kryt satinovaný difusor, asymetrické vyzařování</t>
  </si>
  <si>
    <t>-731819107</t>
  </si>
  <si>
    <t>347000122</t>
  </si>
  <si>
    <t>LED nouzové svítidlo 2W/190lm, samostatnost 1hodina, IP20 IK04, autotest, korpus bílé ABS, open area PC optika</t>
  </si>
  <si>
    <t>640290064</t>
  </si>
  <si>
    <t>347000123</t>
  </si>
  <si>
    <t>LED nouzové svítidlo 2W/200lm, samostatnost 1hodina, IP20 IK04, autotest, korpus bílé ABS, corridor PC optika</t>
  </si>
  <si>
    <t>-1741184662</t>
  </si>
  <si>
    <t>347000124</t>
  </si>
  <si>
    <t>LED nouzové svítidlo 1W, samostatnost 1hodina, IP20, IK04 korpus bílý polykarbonát, čirá plastová tabulka s piktogra.</t>
  </si>
  <si>
    <t>2100322173</t>
  </si>
  <si>
    <t>347000125</t>
  </si>
  <si>
    <t>LED nouzové svítidlo do teploty okolí až -25°C, LED 7W/ 240lm, IP65, IK10, třída izolace II, korpus bílý polykarbonát, světelný kryt transparentní polykarbonát</t>
  </si>
  <si>
    <t>1202031359</t>
  </si>
  <si>
    <t>741372000D</t>
  </si>
  <si>
    <t>Demontáž svítidel LED se zapojením vodičů bytových nebo společenských místností přisazených stropních panelových, obsahu přes 0,09 do 0,36 m2</t>
  </si>
  <si>
    <t>-1760367915</t>
  </si>
  <si>
    <t>748992300</t>
  </si>
  <si>
    <t>Měření intenzity osvětlení, světelné zkoušky zdrojů</t>
  </si>
  <si>
    <t>-542809833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</si>
  <si>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</si>
  <si>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</si>
  <si>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</si>
  <si>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</si>
  <si>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</si>
  <si>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1584274553</t>
  </si>
  <si>
    <t>210100001D</t>
  </si>
  <si>
    <t>Odpojení vodičů v rozváděči nebo na přístroji průřezu žíly do 2,5 mm2</t>
  </si>
  <si>
    <t>-567146229</t>
  </si>
  <si>
    <t>02_2 - EL SLN - rozvody a hromosvod</t>
  </si>
  <si>
    <t>D1 - Úprava pole 4 rozvaděč RH</t>
  </si>
  <si>
    <t>D2 - Kabely</t>
  </si>
  <si>
    <t>D3 - Instalační materiál</t>
  </si>
  <si>
    <t>D4 - Hromosvod a uzemnění</t>
  </si>
  <si>
    <t>D5 - Montáže</t>
  </si>
  <si>
    <t>D1</t>
  </si>
  <si>
    <t>Úprava pole 4 rozvaděč RH</t>
  </si>
  <si>
    <t>Pol28</t>
  </si>
  <si>
    <t>Jistič B10/1</t>
  </si>
  <si>
    <t>-1332688751</t>
  </si>
  <si>
    <t>Pol29</t>
  </si>
  <si>
    <t>Jistič B16/1</t>
  </si>
  <si>
    <t>-1693475245</t>
  </si>
  <si>
    <t>Pol30</t>
  </si>
  <si>
    <t>Jistič B16/3</t>
  </si>
  <si>
    <t>-1456968352</t>
  </si>
  <si>
    <t>Pol31</t>
  </si>
  <si>
    <t>Jistič B25/3</t>
  </si>
  <si>
    <t>-1064906436</t>
  </si>
  <si>
    <t>Pol32</t>
  </si>
  <si>
    <t>Jistič B40/3</t>
  </si>
  <si>
    <t>-1051831556</t>
  </si>
  <si>
    <t>Pol33</t>
  </si>
  <si>
    <t>Jistič B63/3</t>
  </si>
  <si>
    <t>-739234024</t>
  </si>
  <si>
    <t>Pol34</t>
  </si>
  <si>
    <t>Lišta N,PE 16mm2</t>
  </si>
  <si>
    <t>-203711486</t>
  </si>
  <si>
    <t>Pol35</t>
  </si>
  <si>
    <t>Lišta propojovací 3pólová, 16mm2, 1m</t>
  </si>
  <si>
    <t>-1488284933</t>
  </si>
  <si>
    <t>Pol36</t>
  </si>
  <si>
    <t>Stykač 2Z/20A, 230V</t>
  </si>
  <si>
    <t>-1366912236</t>
  </si>
  <si>
    <t>Pol37</t>
  </si>
  <si>
    <t>Svorka Wago 16 mm2 šedá</t>
  </si>
  <si>
    <t>19301800</t>
  </si>
  <si>
    <t>Pol38</t>
  </si>
  <si>
    <t>Svorka Wago 4 mm2 šedá</t>
  </si>
  <si>
    <t>-1053091019</t>
  </si>
  <si>
    <t>Pol39</t>
  </si>
  <si>
    <t>Svorka Wago 2,5mm2 šedá</t>
  </si>
  <si>
    <t>966572028</t>
  </si>
  <si>
    <t>Pol40</t>
  </si>
  <si>
    <t>Servisní zásuvka</t>
  </si>
  <si>
    <t>379897468</t>
  </si>
  <si>
    <t>Pol41</t>
  </si>
  <si>
    <t>Zaslepovací pás 1000 mm</t>
  </si>
  <si>
    <t>354209079</t>
  </si>
  <si>
    <t>Pol42</t>
  </si>
  <si>
    <t>Vodiče, drobný montážní materiál</t>
  </si>
  <si>
    <t>-633456720</t>
  </si>
  <si>
    <t>Pol43</t>
  </si>
  <si>
    <t>Výroba rozváděče</t>
  </si>
  <si>
    <t>-992102130</t>
  </si>
  <si>
    <t>Pol44</t>
  </si>
  <si>
    <t>Výchozí revize rozváděče</t>
  </si>
  <si>
    <t>2122619125</t>
  </si>
  <si>
    <t>D2</t>
  </si>
  <si>
    <t>Kabely</t>
  </si>
  <si>
    <t>Pol45</t>
  </si>
  <si>
    <t>Kabel CYKY-J 5 x 16</t>
  </si>
  <si>
    <t>359388635</t>
  </si>
  <si>
    <t>Pol46</t>
  </si>
  <si>
    <t>Kabel CYKY-J 5 x 10</t>
  </si>
  <si>
    <t>-1674563101</t>
  </si>
  <si>
    <t>Pol47</t>
  </si>
  <si>
    <t>Kabel CYKY -J 5 x 4</t>
  </si>
  <si>
    <t>-155550085</t>
  </si>
  <si>
    <t>Pol48</t>
  </si>
  <si>
    <t>Kabel CYKY-J 5 x 2,5</t>
  </si>
  <si>
    <t>-942920930</t>
  </si>
  <si>
    <t>Pol49</t>
  </si>
  <si>
    <t>Kabel CXKH-R 2x1,5</t>
  </si>
  <si>
    <t>1210243803</t>
  </si>
  <si>
    <t>Pol50</t>
  </si>
  <si>
    <t>Kabel CYKY-J 3 x 1,5</t>
  </si>
  <si>
    <t>-1168850693</t>
  </si>
  <si>
    <t>Pol51</t>
  </si>
  <si>
    <t>Ochranné pospojování CY 16</t>
  </si>
  <si>
    <t>-1196930163</t>
  </si>
  <si>
    <t>D3</t>
  </si>
  <si>
    <t>Instalační materiál</t>
  </si>
  <si>
    <t>Pol52</t>
  </si>
  <si>
    <t>Drobný instalační materiál</t>
  </si>
  <si>
    <t>-902045923</t>
  </si>
  <si>
    <t>D4</t>
  </si>
  <si>
    <t>Hromosvod a uzemnění</t>
  </si>
  <si>
    <t>Pol53</t>
  </si>
  <si>
    <t>Kontrola a proměření, případná oprava uzemnění</t>
  </si>
  <si>
    <t>1203890798</t>
  </si>
  <si>
    <t>Pol54</t>
  </si>
  <si>
    <t>Pásek FeZn 30/4</t>
  </si>
  <si>
    <t>-1839029456</t>
  </si>
  <si>
    <t>Pol55</t>
  </si>
  <si>
    <t>Hromosvod vodič AlMgSi 8mm</t>
  </si>
  <si>
    <t>887634254</t>
  </si>
  <si>
    <t>Pol56</t>
  </si>
  <si>
    <t>Svorka křížová</t>
  </si>
  <si>
    <t>-1350363310</t>
  </si>
  <si>
    <t>Pol57</t>
  </si>
  <si>
    <t>Svorka jímačová</t>
  </si>
  <si>
    <t>567971949</t>
  </si>
  <si>
    <t>Pol58</t>
  </si>
  <si>
    <t>Svorka pro zemní pásek</t>
  </si>
  <si>
    <t>-725301506</t>
  </si>
  <si>
    <t>Pol59</t>
  </si>
  <si>
    <t>Zkušební svorka na fasádě</t>
  </si>
  <si>
    <t>813292948</t>
  </si>
  <si>
    <t>Pol60</t>
  </si>
  <si>
    <t>Ochranný úhelník</t>
  </si>
  <si>
    <t>-1102501643</t>
  </si>
  <si>
    <t>Pol61</t>
  </si>
  <si>
    <t>Držák jímací tyče</t>
  </si>
  <si>
    <t>626410940</t>
  </si>
  <si>
    <t>Pol62</t>
  </si>
  <si>
    <t>Jímací tyč</t>
  </si>
  <si>
    <t>835637431</t>
  </si>
  <si>
    <t>Pol63</t>
  </si>
  <si>
    <t>Podpěra vedení</t>
  </si>
  <si>
    <t>1880194910</t>
  </si>
  <si>
    <t>Pol64</t>
  </si>
  <si>
    <t>Instalace hromosvodu</t>
  </si>
  <si>
    <t>1560043715</t>
  </si>
  <si>
    <t>636596221</t>
  </si>
  <si>
    <t>Pol65</t>
  </si>
  <si>
    <t>Revize hromosvodu</t>
  </si>
  <si>
    <t>743091589</t>
  </si>
  <si>
    <t>D5</t>
  </si>
  <si>
    <t>Montáže</t>
  </si>
  <si>
    <t>Pol66</t>
  </si>
  <si>
    <t>Instalace kabeláže</t>
  </si>
  <si>
    <t>1444022513</t>
  </si>
  <si>
    <t>Pol67</t>
  </si>
  <si>
    <t>Stavební přípomoce</t>
  </si>
  <si>
    <t>-169208158</t>
  </si>
  <si>
    <t>Pol68</t>
  </si>
  <si>
    <t>Demontáž pole 4 rozvaděče RH</t>
  </si>
  <si>
    <t>1704313874</t>
  </si>
  <si>
    <t>Pol69</t>
  </si>
  <si>
    <t>Připojení pole 4 rozváděče RH</t>
  </si>
  <si>
    <t>-1566196405</t>
  </si>
  <si>
    <t>Pol70</t>
  </si>
  <si>
    <t>Projekt skutečného stavu</t>
  </si>
  <si>
    <t>828445880</t>
  </si>
  <si>
    <t>Pol71</t>
  </si>
  <si>
    <t>Doprava</t>
  </si>
  <si>
    <t>353154303</t>
  </si>
  <si>
    <t>Pol72</t>
  </si>
  <si>
    <t>Revize</t>
  </si>
  <si>
    <t>-396233463</t>
  </si>
  <si>
    <t>Pol73</t>
  </si>
  <si>
    <t>Předání, zaškolení</t>
  </si>
  <si>
    <t>222760153</t>
  </si>
  <si>
    <t>03 - VZT</t>
  </si>
  <si>
    <t xml:space="preserve">    751 - Vzduchotechnika</t>
  </si>
  <si>
    <t>713411111</t>
  </si>
  <si>
    <t>Montáž izolace tepelné potrubí pásy nebo rohožemi bez úpravy staženými drátem 1x</t>
  </si>
  <si>
    <t>-1839935395</t>
  </si>
  <si>
    <t>63150980</t>
  </si>
  <si>
    <t>rohož izolační z minerální vlny lamelová s Al fólií 25kg/m3 tl 20mm</t>
  </si>
  <si>
    <t>-1228982979</t>
  </si>
  <si>
    <t>751</t>
  </si>
  <si>
    <t>Vzduchotechnika</t>
  </si>
  <si>
    <t>751111271</t>
  </si>
  <si>
    <t>Mtž vent ax střtl potrubního základního D do 200 mm</t>
  </si>
  <si>
    <t>-1159660799</t>
  </si>
  <si>
    <t>42914105</t>
  </si>
  <si>
    <t>ventilátor axiální potrubní skříň z plastu průtok 300m3/h D 150mm 35W IPX4</t>
  </si>
  <si>
    <t>385460208</t>
  </si>
  <si>
    <t>751322012</t>
  </si>
  <si>
    <t>Mtž talířového ventilu D do 200 mm</t>
  </si>
  <si>
    <t>243821173</t>
  </si>
  <si>
    <t>1598854</t>
  </si>
  <si>
    <t>TALIROVY VENTIL KOVOVY MTV 160</t>
  </si>
  <si>
    <t>-978925757</t>
  </si>
  <si>
    <t>751344112</t>
  </si>
  <si>
    <t>Mtž tlumiče hluku pro kruhové potrubí D do 200 mm</t>
  </si>
  <si>
    <t>2090371519</t>
  </si>
  <si>
    <t>42976004</t>
  </si>
  <si>
    <t>tlumič hluku kruhový D 160mm délka 900mm, šířka izolace 100mm</t>
  </si>
  <si>
    <t>2092689268</t>
  </si>
  <si>
    <t>751398041</t>
  </si>
  <si>
    <t>Mtž protidešťové žaluzie potrubí D do 300 mm</t>
  </si>
  <si>
    <t>1871559228</t>
  </si>
  <si>
    <t>42972914</t>
  </si>
  <si>
    <t>žaluzie jednoduchá kruhová DN 160</t>
  </si>
  <si>
    <t>-1373306580</t>
  </si>
  <si>
    <t>42971005</t>
  </si>
  <si>
    <t>kruhová klapka uzavírací Pz D 160mm</t>
  </si>
  <si>
    <t>2074685757</t>
  </si>
  <si>
    <t>1000687</t>
  </si>
  <si>
    <t>BELIMO KLAPKOVY POHON SMQ24A /F2328/</t>
  </si>
  <si>
    <t>-1863508781</t>
  </si>
  <si>
    <t>1146630</t>
  </si>
  <si>
    <t>PROSTOROVY TEPLOTNI SNIMAC DEVILINK RS</t>
  </si>
  <si>
    <t>2063563636</t>
  </si>
  <si>
    <t>751511122</t>
  </si>
  <si>
    <t>Mtž potrubí plech skupiny I kruh s přírubou tloušťky plechu 0,6 mm D do 200 mm</t>
  </si>
  <si>
    <t>869413690</t>
  </si>
  <si>
    <t>42981099</t>
  </si>
  <si>
    <t>trouba spirálně vinutá Pz D 160mm, l=3000mm</t>
  </si>
  <si>
    <t>1889276215</t>
  </si>
  <si>
    <t>751511123</t>
  </si>
  <si>
    <t>Mtž potrubí plech skupiny I kruh s přírubou tloušťky plechu 0,6 mm D do 300 mm</t>
  </si>
  <si>
    <t>1350110482</t>
  </si>
  <si>
    <t>42981104</t>
  </si>
  <si>
    <t>trouba spirálně vinutá Pz D 280mm, l=3000mm</t>
  </si>
  <si>
    <t>414964447</t>
  </si>
  <si>
    <t>751526447</t>
  </si>
  <si>
    <t>Mtž přechodu osového do plast potrubí kruh bez příruby D do 300 mm</t>
  </si>
  <si>
    <t>-412221139</t>
  </si>
  <si>
    <t>42981379</t>
  </si>
  <si>
    <t>přechod osový Pz D1/D2 = 315/280mm</t>
  </si>
  <si>
    <t>-509213988</t>
  </si>
  <si>
    <t>751537113</t>
  </si>
  <si>
    <t>Mtž potrubí ohebného izol minerální vatou z Al laminátu D do 300 mm</t>
  </si>
  <si>
    <t>1892586094</t>
  </si>
  <si>
    <t>1172696</t>
  </si>
  <si>
    <t>SONOVAC DN 315</t>
  </si>
  <si>
    <t>-940223696</t>
  </si>
  <si>
    <t>751581353</t>
  </si>
  <si>
    <t>Jádrový vrt 300 mm přes cihlovou stenu tl 400 mm</t>
  </si>
  <si>
    <t>-1544266806</t>
  </si>
  <si>
    <t>751611115</t>
  </si>
  <si>
    <t>Montáž vzduchotechnické jednotky s rekuperací tepla stojaté s výměnou vzduchu do 1000 m3/h</t>
  </si>
  <si>
    <t>-524288614</t>
  </si>
  <si>
    <t>42956044.01</t>
  </si>
  <si>
    <t>Lokální skříňová rekuperační jednotka do 850 m3/hod, s dohřevem a předehřevem. Součásti je CO2 čidlo a pohybový senzor.</t>
  </si>
  <si>
    <t>2036623489</t>
  </si>
  <si>
    <t>42956044.02</t>
  </si>
  <si>
    <t>Nástěnný dotykový regulátor.</t>
  </si>
  <si>
    <t>-1286554482</t>
  </si>
  <si>
    <t>42956044.03</t>
  </si>
  <si>
    <t>Fasádní sdružená přívodní/odvodní mřížka</t>
  </si>
  <si>
    <t>-628325111</t>
  </si>
  <si>
    <t>42956044.04</t>
  </si>
  <si>
    <t>Obklad lamino buk tl. 18 mm</t>
  </si>
  <si>
    <t>102462297</t>
  </si>
  <si>
    <t>42956044.05</t>
  </si>
  <si>
    <t>Zákryt a obklad potrubí buk</t>
  </si>
  <si>
    <t>-231160574</t>
  </si>
  <si>
    <t>42956044.06</t>
  </si>
  <si>
    <t>Fitlr FK 850 INT-M5</t>
  </si>
  <si>
    <t>-158607212</t>
  </si>
  <si>
    <t>998751101</t>
  </si>
  <si>
    <t>Přesun hmot tonážní pro vzduchotechniku v objektech v do 12 m</t>
  </si>
  <si>
    <t>668352965</t>
  </si>
  <si>
    <t>998751192</t>
  </si>
  <si>
    <t>Příplatek k přesunu hmot tonážní 751 za zvětšený přesun do 1000 m</t>
  </si>
  <si>
    <t>-605547689</t>
  </si>
  <si>
    <t>998751199</t>
  </si>
  <si>
    <t>Příplatek k přesunu hmot tonážní 751 za zvětšený přesun ZKD 1000 m přes 1000 m</t>
  </si>
  <si>
    <t>-763994718</t>
  </si>
  <si>
    <t>04 - ÚT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</si>
  <si>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</si>
  <si>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</si>
  <si>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</si>
  <si>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</si>
  <si>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</si>
  <si>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713311121</t>
  </si>
  <si>
    <t>Montáž izolace tepelné těles plocha tvarová 1x rohož</t>
  </si>
  <si>
    <t>1399185355</t>
  </si>
  <si>
    <t>1*0,2*4+0,2*0,2*2</t>
  </si>
  <si>
    <t>63151671</t>
  </si>
  <si>
    <t>rohož izolační z minerální vlny lamelová s Al fólií 50-60kg/m3 tl 40mm</t>
  </si>
  <si>
    <t>568451729</t>
  </si>
  <si>
    <t>0,88*1,05 "Přepočtené koeficientem množství</t>
  </si>
  <si>
    <t>722</t>
  </si>
  <si>
    <t>Zdravotechnika - vnitřní vodovod</t>
  </si>
  <si>
    <t>722181251</t>
  </si>
  <si>
    <t>Ochrana vodovodního potrubí přilepenými termoizolačními trubicemi z PE tl do 25 mm DN do 22 mm</t>
  </si>
  <si>
    <t>114902669</t>
  </si>
  <si>
    <t>722181253</t>
  </si>
  <si>
    <t>Ochrana vodovodního potrubí přilepenými termoizolačními trubicemi z PE tl přes 20 do 25 mm DN přes 45 do 63 mm</t>
  </si>
  <si>
    <t>-1648998677</t>
  </si>
  <si>
    <t>4+10</t>
  </si>
  <si>
    <t>731</t>
  </si>
  <si>
    <t>Ústřední vytápění - kotelny</t>
  </si>
  <si>
    <t>731259617</t>
  </si>
  <si>
    <t>Montáž kotlů ocelových elektrických závěsných přímotopných o výkonu do 60 kW</t>
  </si>
  <si>
    <t>1470239305</t>
  </si>
  <si>
    <t>48417008.01</t>
  </si>
  <si>
    <t>elektrokotel závěsný přímotopný 24kW</t>
  </si>
  <si>
    <t>-122024851</t>
  </si>
  <si>
    <t>732</t>
  </si>
  <si>
    <t>Ústřední vytápění - strojovny</t>
  </si>
  <si>
    <t>732112228.AQT</t>
  </si>
  <si>
    <t>Rozdělovač sdružený hydraulický RS modul M100 DN 65 závitový</t>
  </si>
  <si>
    <t>-679026439</t>
  </si>
  <si>
    <t>732219315</t>
  </si>
  <si>
    <t>Montáž ohříváku vody stojatého PN 0,6/0,6,PN 1,6/0,6 o obsahu 1000 litrů</t>
  </si>
  <si>
    <t>507050002</t>
  </si>
  <si>
    <t>48476035.01</t>
  </si>
  <si>
    <t>Nepřimovýhřevný zasobníkový ohřivač teplé vody pro tepelné čerpadlo objem zasobníka 710 L, výhřevná plocha výměnniku 7 m2.</t>
  </si>
  <si>
    <t>-935355574</t>
  </si>
  <si>
    <t>732331135</t>
  </si>
  <si>
    <t>Nádoba tlaková expanzní pro akumulační ohřev TV s membránou závitové připojení PN 1,0 o objemu 33 l</t>
  </si>
  <si>
    <t>-1719622075</t>
  </si>
  <si>
    <t>732331618</t>
  </si>
  <si>
    <t>Nádoba tlaková expanzní pro topnou a chladicí soustavu s membránou závitové připojení PN 0,6 o objemu 100 l</t>
  </si>
  <si>
    <t>-1268647728</t>
  </si>
  <si>
    <t>732429212</t>
  </si>
  <si>
    <t>Montáž čerpadla oběhového mokroběžného závitového DN 25</t>
  </si>
  <si>
    <t>-896293913</t>
  </si>
  <si>
    <t>42611260</t>
  </si>
  <si>
    <t>čerpadlo oběhové teplovodní závitové DN 25 pro vytápění výtlak 4m Qmax 2m3/h PN 10 T 110°C</t>
  </si>
  <si>
    <t>802839136</t>
  </si>
  <si>
    <t>732429215</t>
  </si>
  <si>
    <t>Montáž čerpadla oběhového mokroběžného závitového DN 32</t>
  </si>
  <si>
    <t>129336073</t>
  </si>
  <si>
    <t>42611288</t>
  </si>
  <si>
    <t>čerpadlo oběhové teplovodní závitové DN 30 pro vytápění výtlak 12m Qmax 11m3/h PN 10</t>
  </si>
  <si>
    <t>473526188</t>
  </si>
  <si>
    <t>732522120.01</t>
  </si>
  <si>
    <t>Tepelné čerpadlo vzduch/voda venkovní jednotka topný výkon/příkon 20/4,0 kW, vč. vnitřní jednotky.</t>
  </si>
  <si>
    <t>-265932440</t>
  </si>
  <si>
    <t>40541005.01</t>
  </si>
  <si>
    <t>Regulace kaskády tepelných čerpadel, ekvitermní, s napojenim na internet.</t>
  </si>
  <si>
    <t>1623174971</t>
  </si>
  <si>
    <t>40541005.02</t>
  </si>
  <si>
    <t>Konzole pod venkovní jednotku+montážní sada</t>
  </si>
  <si>
    <t>977148042</t>
  </si>
  <si>
    <t>40541005.03</t>
  </si>
  <si>
    <t>1595906888</t>
  </si>
  <si>
    <t>40541005.04</t>
  </si>
  <si>
    <t>Propojovací vedení</t>
  </si>
  <si>
    <t>1553517362</t>
  </si>
  <si>
    <t>732519101</t>
  </si>
  <si>
    <t>Montáž zásobníku akumulačního telplé vody pro využití solární energie bez výměníku tepla ostatní typ objemu do 500 l</t>
  </si>
  <si>
    <t>1406136084</t>
  </si>
  <si>
    <t>40541005.05</t>
  </si>
  <si>
    <t>Vyrovnávací nádoba 250l, top. těleso 3x6kW, stacionární 250 l</t>
  </si>
  <si>
    <t>433712847</t>
  </si>
  <si>
    <t>40541005.06</t>
  </si>
  <si>
    <t>Topné těleso - TJ G 6/4"-9 - 9 kW, 3f, termostat, G 6/4"</t>
  </si>
  <si>
    <t>2082671212</t>
  </si>
  <si>
    <t>40541005.07</t>
  </si>
  <si>
    <t>Topný kabel s termostatem v instalační krabičce</t>
  </si>
  <si>
    <t>-1416989569</t>
  </si>
  <si>
    <t>40541005.08</t>
  </si>
  <si>
    <t>Zaregulování topného zdroje</t>
  </si>
  <si>
    <t>1039312836</t>
  </si>
  <si>
    <t>40541005.09</t>
  </si>
  <si>
    <t>Automatické doplňovací zařizení</t>
  </si>
  <si>
    <t>1216621655</t>
  </si>
  <si>
    <t>40541005.10</t>
  </si>
  <si>
    <t>Úpravna otopné vody</t>
  </si>
  <si>
    <t>668509718</t>
  </si>
  <si>
    <t>734295022</t>
  </si>
  <si>
    <t>Směšovací ventil otopných a chladicích systémů závitový třícestný G 1" se servomotorem</t>
  </si>
  <si>
    <t>668375779</t>
  </si>
  <si>
    <t>998732102</t>
  </si>
  <si>
    <t>Přesun hmot tonážní pro strojovny v objektech v do 12 m</t>
  </si>
  <si>
    <t>-1925917875</t>
  </si>
  <si>
    <t>733</t>
  </si>
  <si>
    <t>Ústřední vytápění - rozvodné potrubí</t>
  </si>
  <si>
    <t>733122203</t>
  </si>
  <si>
    <t>Potrubí z uhlíkové oceli hladké spojované lisováním DN 15, vně pozinkované</t>
  </si>
  <si>
    <t>232700889</t>
  </si>
  <si>
    <t>733122204</t>
  </si>
  <si>
    <t>Potrubí z uhlíkové oceli hladké spojované lisováním DN 20, vně pozinkované</t>
  </si>
  <si>
    <t>-240408257</t>
  </si>
  <si>
    <t>733122205</t>
  </si>
  <si>
    <t>Potrubí z uhlíkové oceli hladké spojované lisováním DN 25, vně pozinkované</t>
  </si>
  <si>
    <t>1982848796</t>
  </si>
  <si>
    <t>733122206</t>
  </si>
  <si>
    <t>Potrubí z uhlíkové oceli hladké spojované lisováním DN 32, vně pozinkované</t>
  </si>
  <si>
    <t>-1588565176</t>
  </si>
  <si>
    <t>733122207</t>
  </si>
  <si>
    <t>Potrubí z uhlíkové oceli hladké spojované lisováním DN 40, vně pozinkované</t>
  </si>
  <si>
    <t>-56620892</t>
  </si>
  <si>
    <t>733122208</t>
  </si>
  <si>
    <t>Potrubí z uhlíkové oceli hladké spojované lisováním DN 50, vně pozinkované</t>
  </si>
  <si>
    <t>-1811987432</t>
  </si>
  <si>
    <t>733223105</t>
  </si>
  <si>
    <t>Potrubí měděné tvrdé spojované měkkým pájením D 28x1,5</t>
  </si>
  <si>
    <t>282889899</t>
  </si>
  <si>
    <t>733223106</t>
  </si>
  <si>
    <t>Potrubí měděné tvrdé spojované měkkým pájením D 35x1,5</t>
  </si>
  <si>
    <t>700046533</t>
  </si>
  <si>
    <t>733223107</t>
  </si>
  <si>
    <t>Potrubí měděné tvrdé spojované měkkým pájením D 42x1,5</t>
  </si>
  <si>
    <t>-1042813791</t>
  </si>
  <si>
    <t>733291101</t>
  </si>
  <si>
    <t>Zkouška těsnosti potrubí měděné do D 35x1,5</t>
  </si>
  <si>
    <t>-1580442588</t>
  </si>
  <si>
    <t>869+110+114+105</t>
  </si>
  <si>
    <t>733291102</t>
  </si>
  <si>
    <t>Zkouška těsnosti potrubí měděné do D 64x2</t>
  </si>
  <si>
    <t>2114581087</t>
  </si>
  <si>
    <t>39+56+18+4+10</t>
  </si>
  <si>
    <t>998733101</t>
  </si>
  <si>
    <t>Přesun hmot tonážní pro rozvody potrubí v objektech v do 6 m</t>
  </si>
  <si>
    <t>-733833145</t>
  </si>
  <si>
    <t>998733194</t>
  </si>
  <si>
    <t>Příplatek k přesunu hmot tonážní 733 za zvětšený přesun do 1000 m</t>
  </si>
  <si>
    <t>-946581888</t>
  </si>
  <si>
    <t>998733199</t>
  </si>
  <si>
    <t>Příplatek k přesunu hmot tonážní 733 za zvětšený přesun ZKD 1000 m přes 1000 m</t>
  </si>
  <si>
    <t>1981961598</t>
  </si>
  <si>
    <t>1,196*50 "Přepočtené koeficientem množství</t>
  </si>
  <si>
    <t>734</t>
  </si>
  <si>
    <t>Ústřední vytápění - armatury</t>
  </si>
  <si>
    <t>734211119</t>
  </si>
  <si>
    <t>Ventil závitový odvzdušňovací G 3/8 PN 14 do 120°C automatický</t>
  </si>
  <si>
    <t>1249973948</t>
  </si>
  <si>
    <t>734211120</t>
  </si>
  <si>
    <t>Ventil závitový odvzdušňovací G 1/2 PN 14 do 120°C automatický</t>
  </si>
  <si>
    <t>-474483137</t>
  </si>
  <si>
    <t>734221536.01</t>
  </si>
  <si>
    <t>Ventil závitový termostatický rohový dvouregulační G 1/2 PN 16 do 110°C H ventil</t>
  </si>
  <si>
    <t>-1282096378</t>
  </si>
  <si>
    <t>734221682</t>
  </si>
  <si>
    <t>Termostatická hlavice kapalinová PN 10 do 110°C otopných těles VK</t>
  </si>
  <si>
    <t>1977547067</t>
  </si>
  <si>
    <t>98+4</t>
  </si>
  <si>
    <t>734242413</t>
  </si>
  <si>
    <t>Ventil závitový zpětný přímý G 3/4 PN 16 do 110°C</t>
  </si>
  <si>
    <t>1728284372</t>
  </si>
  <si>
    <t>734242414</t>
  </si>
  <si>
    <t>Ventil závitový zpětný přímý G 1 PN 16 do 110°C</t>
  </si>
  <si>
    <t>1975524782</t>
  </si>
  <si>
    <t>734242415</t>
  </si>
  <si>
    <t>Ventil závitový zpětný přímý G 5/4 PN 16 do 110°C</t>
  </si>
  <si>
    <t>-940703910</t>
  </si>
  <si>
    <t>734242417</t>
  </si>
  <si>
    <t>Ventil závitový zpětný přímý G 2 PN 16 do 110°C</t>
  </si>
  <si>
    <t>-258797077</t>
  </si>
  <si>
    <t>734251211</t>
  </si>
  <si>
    <t>Ventil závitový pojistný rohový G 1/2 provozní tlak od 2,5 do 6 barů</t>
  </si>
  <si>
    <t>-173865694</t>
  </si>
  <si>
    <t>-809506181</t>
  </si>
  <si>
    <t>734251212</t>
  </si>
  <si>
    <t>Ventil závitový pojistný rohový G 3/4 provozní tlak od 2,5 do 6 barů</t>
  </si>
  <si>
    <t>-1191327539</t>
  </si>
  <si>
    <t>734261402</t>
  </si>
  <si>
    <t>Armatura připojovací rohová  radiátorů typů VK PN 10 do 110°C, regulační uzavíratelné rohové G 1/2 x 18</t>
  </si>
  <si>
    <t>388036276</t>
  </si>
  <si>
    <t>734291123</t>
  </si>
  <si>
    <t>Kohout plnící a vypouštěcí G 1/2 PN 10 do 90°C závitový</t>
  </si>
  <si>
    <t>1678087732</t>
  </si>
  <si>
    <t>734291242</t>
  </si>
  <si>
    <t>Filtr závitový přímý G 3/4 PN 16 do 130°C s vnitřními závity</t>
  </si>
  <si>
    <t>1714429453</t>
  </si>
  <si>
    <t>734291247</t>
  </si>
  <si>
    <t>Filtr závitový přímý G 2 PN 16 do 130°C s vnitřními závity</t>
  </si>
  <si>
    <t>-824073200</t>
  </si>
  <si>
    <t>734291264</t>
  </si>
  <si>
    <t>Filtr závitový přímý G 1 PN 30 do 110°C s vnitřními závity</t>
  </si>
  <si>
    <t>1717327888</t>
  </si>
  <si>
    <t>734291265</t>
  </si>
  <si>
    <t>Filtr závitový přímý G 1 1/4 PN 30 do 110°C s vnitřními závity</t>
  </si>
  <si>
    <t>-1908653508</t>
  </si>
  <si>
    <t>734292714</t>
  </si>
  <si>
    <t>Kohout kulový přímý G 3/4 PN 42 do 185°C vnitřní závit</t>
  </si>
  <si>
    <t>1939079224</t>
  </si>
  <si>
    <t>734292715</t>
  </si>
  <si>
    <t>Kohout kulový přímý G 1 PN 42 do 185°C vnitřní závit</t>
  </si>
  <si>
    <t>1151026817</t>
  </si>
  <si>
    <t>734292717</t>
  </si>
  <si>
    <t>Kohout kulový přímý G 1 1/2 PN 42 do 185°C vnitřní závit</t>
  </si>
  <si>
    <t>-583087754</t>
  </si>
  <si>
    <t>734292718</t>
  </si>
  <si>
    <t>Kohout kulový přímý G 2 PN 42 do 185°C vnitřní závit</t>
  </si>
  <si>
    <t>1646769869</t>
  </si>
  <si>
    <t>734411101</t>
  </si>
  <si>
    <t>Teploměr technický s pevným stonkem a jímkou zadní připojení průměr 63 mm délky 50 mm</t>
  </si>
  <si>
    <t>-1380979594</t>
  </si>
  <si>
    <t>734412112.02</t>
  </si>
  <si>
    <t>Měřič tepla ultrazvukový Qn 0,6 DN 20</t>
  </si>
  <si>
    <t>1293747997</t>
  </si>
  <si>
    <t>734412113.01</t>
  </si>
  <si>
    <t>Měřič tepla ultrazvukový Qn 3,5 G DN 32</t>
  </si>
  <si>
    <t>2085042439</t>
  </si>
  <si>
    <t>734421101</t>
  </si>
  <si>
    <t>Tlakoměr s pevným stonkem a zpětnou klapkou tlak 0-16 bar průměr 50 mm spodní připojení</t>
  </si>
  <si>
    <t>1173410088</t>
  </si>
  <si>
    <t>998734101</t>
  </si>
  <si>
    <t>Přesun hmot tonážní pro armatury v objektech v do 6 m</t>
  </si>
  <si>
    <t>978060419</t>
  </si>
  <si>
    <t>998734194</t>
  </si>
  <si>
    <t>Příplatek k přesunu hmot tonážní 734 za zvětšený přesun do 1000 m</t>
  </si>
  <si>
    <t>-754563968</t>
  </si>
  <si>
    <t>998734199</t>
  </si>
  <si>
    <t>Příplatek k přesunu hmot tonážní 734 za zvětšený přesun ZKD 1000 m přes 1000 m</t>
  </si>
  <si>
    <t>1814524544</t>
  </si>
  <si>
    <t>0,135*50 "Přepočtené koeficientem množství</t>
  </si>
  <si>
    <t>735000912</t>
  </si>
  <si>
    <t>Vyregulování ventilu nebo kohoutu dvojregulačního s termostatickým ovládáním</t>
  </si>
  <si>
    <t>-790562246</t>
  </si>
  <si>
    <t>97+4</t>
  </si>
  <si>
    <t>735151821.01</t>
  </si>
  <si>
    <t>Demontáž otopného tělesa elektrického přímotopného</t>
  </si>
  <si>
    <t>-1700845929</t>
  </si>
  <si>
    <t>735152474</t>
  </si>
  <si>
    <t>Otopné těleso panelové VK dvoudeskové 1 přídavná přestupní plocha výška/délka 600/700 mm výkon 902 W</t>
  </si>
  <si>
    <t>-1308207995</t>
  </si>
  <si>
    <t>735152475</t>
  </si>
  <si>
    <t>Otopné těleso panelové VK dvoudeskové 1 přídavná přestupní plocha výška/délka 600/800 mm výkon 1030 W</t>
  </si>
  <si>
    <t>161265769</t>
  </si>
  <si>
    <t>735152477</t>
  </si>
  <si>
    <t>Otopné těleso panelové VK dvoudeskové 1 přídavná přestupní plocha výška/délka 600/1000 mm výkon 1288 W</t>
  </si>
  <si>
    <t>1051633438</t>
  </si>
  <si>
    <t>735152574</t>
  </si>
  <si>
    <t>Otopné těleso panelové VK dvoudeskové 2 přídavné přestupní plochy výška/délka 600/700 mm výkon 1175 W</t>
  </si>
  <si>
    <t>1234738827</t>
  </si>
  <si>
    <t>735152575</t>
  </si>
  <si>
    <t>Otopné těleso panelové VK dvoudeskové 2 přídavné přestupní plochy výška/délka 600/800 mm výkon 1343 W</t>
  </si>
  <si>
    <t>-688207065</t>
  </si>
  <si>
    <t>735152576</t>
  </si>
  <si>
    <t>Otopné těleso panelové VK dvoudeskové 2 přídavné přestupní plochy výška/délka 600/900 mm výkon 1511 W</t>
  </si>
  <si>
    <t>468000518</t>
  </si>
  <si>
    <t>735152577</t>
  </si>
  <si>
    <t>Otopné těleso panelové VK dvoudeskové 2 přídavné přestupní plochy výška/délka 600/1000 mm výkon 1679 W</t>
  </si>
  <si>
    <t>-902349822</t>
  </si>
  <si>
    <t>735152578</t>
  </si>
  <si>
    <t>Otopné těleso panelové VK dvoudeskové 2 přídavné přestupní plochy výška/délka 600/1100 mm výkon 1847 W</t>
  </si>
  <si>
    <t>1211248224</t>
  </si>
  <si>
    <t>735152579</t>
  </si>
  <si>
    <t>Otopné těleso panelové VK dvoudeskové 2 přídavné přestupní plochy výška/délka 600/1200 mm výkon 2015 W</t>
  </si>
  <si>
    <t>-447310623</t>
  </si>
  <si>
    <t>735152580</t>
  </si>
  <si>
    <t>Otopné těleso panelové VK dvoudeskové 2 přídavné přestupní plochy výška/délka 600/1400 mm výkon 2351 W</t>
  </si>
  <si>
    <t>-93406306</t>
  </si>
  <si>
    <t>735152582</t>
  </si>
  <si>
    <t>Otopné těleso panelové VK dvoudeskové 2 přídavné přestupní plochy výška/délka 600/1800 mm výkon 3022 W</t>
  </si>
  <si>
    <t>1443233151</t>
  </si>
  <si>
    <t>735152676</t>
  </si>
  <si>
    <t>Otopné těleso panelové VK třídeskové 3 přídavné přestupní plochy výška/délka 600/900 mm výkon 2165 W</t>
  </si>
  <si>
    <t>-31429512</t>
  </si>
  <si>
    <t>735152680</t>
  </si>
  <si>
    <t>Otopné těleso panelové VK třídeskové 3 přídavné přestupní plochy výška/délka 600/1400 mm výkon 3368 W</t>
  </si>
  <si>
    <t>1667760434</t>
  </si>
  <si>
    <t>735152682</t>
  </si>
  <si>
    <t>Otopné těleso panelové VK třídeskové 3 přídavné přestupní plochy výška/délka 600/1800 mm výkon 4331 W</t>
  </si>
  <si>
    <t>-364118449</t>
  </si>
  <si>
    <t>735152683.01</t>
  </si>
  <si>
    <t>Otopné těleso panelové VK třídeskové 3 přídavné přestupní plochy výška/délka 600/2300 mm výkon 4812 W</t>
  </si>
  <si>
    <t>-272589104</t>
  </si>
  <si>
    <t>735159310</t>
  </si>
  <si>
    <t>Montáž otopných těles panelových třířadých délky do 1140 mm</t>
  </si>
  <si>
    <t>187324871</t>
  </si>
  <si>
    <t>2+3+7+7+4+2</t>
  </si>
  <si>
    <t>735159320</t>
  </si>
  <si>
    <t>Montáž otopných těles panelových třířadých délky do 1500 mm</t>
  </si>
  <si>
    <t>1439944356</t>
  </si>
  <si>
    <t>5+12</t>
  </si>
  <si>
    <t>735159340</t>
  </si>
  <si>
    <t>Montáž otopných těles panelových třířadých délky do 2820 mm</t>
  </si>
  <si>
    <t>345742013</t>
  </si>
  <si>
    <t>10+8+2+4+1</t>
  </si>
  <si>
    <t>32060040-ES-0010</t>
  </si>
  <si>
    <t>Deskové otopné těleso se snížením povrchové teploty VK 32-0600/0400</t>
  </si>
  <si>
    <t>ks</t>
  </si>
  <si>
    <t>1658861016</t>
  </si>
  <si>
    <t>32060060-6S-0010</t>
  </si>
  <si>
    <t>Deskové otopné těleso se snížením povrchové teploty VK 32-0600/0600</t>
  </si>
  <si>
    <t>2041847746</t>
  </si>
  <si>
    <t>32060090-6S-0010</t>
  </si>
  <si>
    <t>Deskové otopné těleso se snížením povrchové teploty VK 32-0600/0900</t>
  </si>
  <si>
    <t>-66610438</t>
  </si>
  <si>
    <t>32060100-6S-0010</t>
  </si>
  <si>
    <t>Deskové otopné těleso se snížením povrchové teploty VK 32-0600/1000</t>
  </si>
  <si>
    <t>1150565936</t>
  </si>
  <si>
    <t>32060110-6S-0010</t>
  </si>
  <si>
    <t>Deskové otopné těleso se snížením povrchové teploty VK 32-0600/1100</t>
  </si>
  <si>
    <t>1921487998</t>
  </si>
  <si>
    <t>32060120-6S-0010</t>
  </si>
  <si>
    <t>Deskové otopné těleso se snížením povrchové teploty VK 32-0600/1200</t>
  </si>
  <si>
    <t>-1892628652</t>
  </si>
  <si>
    <t>32060140-6S-0010</t>
  </si>
  <si>
    <t>Deskové otopné těleso se snížením povrchové teploty VK 32-0600/1400</t>
  </si>
  <si>
    <t>1925594560</t>
  </si>
  <si>
    <t>32060160-6S-0010</t>
  </si>
  <si>
    <t>Deskové otopné těleso se snížením povrchové teploty VK 32-0600/1600</t>
  </si>
  <si>
    <t>-1611691536</t>
  </si>
  <si>
    <t>32060180-6S-0010</t>
  </si>
  <si>
    <t>Deskové otopné těleso se snížením povrchové teploty VK 32-0600/1800</t>
  </si>
  <si>
    <t>1079782478</t>
  </si>
  <si>
    <t>32060200-6S-0010</t>
  </si>
  <si>
    <t>Deskové otopné těleso se snížením povrchové teploty VK 32-0600/2000</t>
  </si>
  <si>
    <t>-788634423</t>
  </si>
  <si>
    <t>32060230-6S-0010</t>
  </si>
  <si>
    <t>Deskové otopné těleso se snížením povrchové teploty VK 32-0600/2300</t>
  </si>
  <si>
    <t>1891245254</t>
  </si>
  <si>
    <t>32090140-6S-0010</t>
  </si>
  <si>
    <t>Deskové otopné těleso se snížením povrchové teploty VK 32-0900/1400</t>
  </si>
  <si>
    <t>-1965993205</t>
  </si>
  <si>
    <t>32090200-6S-0010</t>
  </si>
  <si>
    <t>Deskové otopné těleso se snížením povrchové teploty VK 32-0900/2000</t>
  </si>
  <si>
    <t>-222066153</t>
  </si>
  <si>
    <t>32060260-6S-0010</t>
  </si>
  <si>
    <t>Deskové otopné těleso se snížením povrchové teploty  VK 32-0600/2600</t>
  </si>
  <si>
    <t>1072970367</t>
  </si>
  <si>
    <t>32030300-6S-0010</t>
  </si>
  <si>
    <t>Deskové otopné těleso se snížením povrchové teploty  VK 32-0300/3000</t>
  </si>
  <si>
    <t>105685877</t>
  </si>
  <si>
    <t>32060050-6S-0010</t>
  </si>
  <si>
    <t>Deskové otopné těleso se snížením povrchové teploty  VK 32-0600/0500</t>
  </si>
  <si>
    <t>408011702</t>
  </si>
  <si>
    <t>735164511</t>
  </si>
  <si>
    <t>Montáž otopného tělesa trubkového na stěnu výšky tělesa do 1500 mm</t>
  </si>
  <si>
    <t>-1682974917</t>
  </si>
  <si>
    <t>32090200-6S-00.01</t>
  </si>
  <si>
    <t>Koupelnové panelové těleso L=500, L=1240</t>
  </si>
  <si>
    <t>-2004376385</t>
  </si>
  <si>
    <t>998735101</t>
  </si>
  <si>
    <t>Přesun hmot tonážní pro otopná tělesa v objektech v do 6 m</t>
  </si>
  <si>
    <t>-632062177</t>
  </si>
  <si>
    <t>998735194</t>
  </si>
  <si>
    <t>Příplatek k přesunu hmot tonážní 735 za zvětšený přesun do 1000 m</t>
  </si>
  <si>
    <t>1515161169</t>
  </si>
  <si>
    <t>998735199</t>
  </si>
  <si>
    <t>Příplatek k přesunu hmot tonážní 735 za zvětšený přesun ZKD 1000 m přes 1000 m</t>
  </si>
  <si>
    <t>-1930685077</t>
  </si>
  <si>
    <t>05 - FVE</t>
  </si>
  <si>
    <t>Pol74</t>
  </si>
  <si>
    <t>Fotovoltaický panel 500Wp</t>
  </si>
  <si>
    <t>Pol75</t>
  </si>
  <si>
    <t>Hliníková konstrukce 13°</t>
  </si>
  <si>
    <t>Pol76</t>
  </si>
  <si>
    <t>Optimizér 500Wp</t>
  </si>
  <si>
    <t>Pol77</t>
  </si>
  <si>
    <t>Hybridní střídač 10kW, včetně smartmeteru</t>
  </si>
  <si>
    <t>Pol78</t>
  </si>
  <si>
    <t>Bateriové úložiště lithiová 18,4kWh, včetně BMS</t>
  </si>
  <si>
    <t>Pol79</t>
  </si>
  <si>
    <t>Rozvaděč RFVE oceloplechový, In=25A, IP40 (viz schéma napájení)</t>
  </si>
  <si>
    <t>Pol80</t>
  </si>
  <si>
    <t>Rozvaděč RDC oceloplechový, In=2x12A, IP40 (viz schéma napájení)</t>
  </si>
  <si>
    <t>Pol81</t>
  </si>
  <si>
    <t>STOP tlačítko, se sklem</t>
  </si>
  <si>
    <t>Pol82</t>
  </si>
  <si>
    <t>Oceloplechový žlab žárově zinkovaný  plný 50x62, včetně podpěr a veškerého příslušenství</t>
  </si>
  <si>
    <t>Pol83</t>
  </si>
  <si>
    <t>Drátěný žlab 50x100, včetně podpěr a veškerého příslušenství</t>
  </si>
  <si>
    <t>Pol84</t>
  </si>
  <si>
    <t>Bezhalogenová kabelová lišta 20x20, včetně příslušenství</t>
  </si>
  <si>
    <t>Pol85</t>
  </si>
  <si>
    <t>Solární kabel 6mm2</t>
  </si>
  <si>
    <t>Pol13</t>
  </si>
  <si>
    <t>CYA 16</t>
  </si>
  <si>
    <t>Pol86</t>
  </si>
  <si>
    <t>CYA 6</t>
  </si>
  <si>
    <t>Pol15</t>
  </si>
  <si>
    <t>CYKY 5x4</t>
  </si>
  <si>
    <t>Pol87</t>
  </si>
  <si>
    <t>FTP CAT5E</t>
  </si>
  <si>
    <t>Pol88</t>
  </si>
  <si>
    <t>CXKH-V 2x1,5</t>
  </si>
  <si>
    <t>Pol89</t>
  </si>
  <si>
    <t>CYKY 3x1,5</t>
  </si>
  <si>
    <t>Pol90</t>
  </si>
  <si>
    <t>kpl</t>
  </si>
  <si>
    <t>Pol91</t>
  </si>
  <si>
    <t>Požární ucpávky</t>
  </si>
  <si>
    <t>Pol20</t>
  </si>
  <si>
    <t>Připojení k internetu a monitoring</t>
  </si>
  <si>
    <t>Pol92</t>
  </si>
  <si>
    <t>Úpravy v rozvaděči RH</t>
  </si>
  <si>
    <t>Pol93</t>
  </si>
  <si>
    <t>Úprava jímací soustavy</t>
  </si>
  <si>
    <t>Pol94</t>
  </si>
  <si>
    <t>Výrobní projektová dokumentace</t>
  </si>
  <si>
    <t>Pol95</t>
  </si>
  <si>
    <t>Dokumentace skutečného provedení</t>
  </si>
  <si>
    <t>Pol96</t>
  </si>
  <si>
    <t>Inženýring</t>
  </si>
  <si>
    <t>Pol97</t>
  </si>
  <si>
    <t>Pol98</t>
  </si>
  <si>
    <t>TIČR</t>
  </si>
  <si>
    <t>06 -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</si>
  <si>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</si>
  <si>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</si>
  <si>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</si>
  <si>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</si>
  <si>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</si>
  <si>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</si>
  <si>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</si>
  <si>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</si>
  <si>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</si>
  <si>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</si>
  <si>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</si>
  <si>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</si>
  <si>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-820522856</t>
  </si>
  <si>
    <t>VRN2</t>
  </si>
  <si>
    <t>Příprava staveniště</t>
  </si>
  <si>
    <t>020001000</t>
  </si>
  <si>
    <t>565999608</t>
  </si>
  <si>
    <t>VRN3</t>
  </si>
  <si>
    <t>Zařízení staveniště</t>
  </si>
  <si>
    <t>030001000</t>
  </si>
  <si>
    <t>-518586533</t>
  </si>
  <si>
    <t>VRN4</t>
  </si>
  <si>
    <t>Inženýrská činnost</t>
  </si>
  <si>
    <t>043002000</t>
  </si>
  <si>
    <t>Zkoušky a ostatní měření</t>
  </si>
  <si>
    <t>-1333742978</t>
  </si>
  <si>
    <t>045002000</t>
  </si>
  <si>
    <t>Kompletační a koordinační činnost</t>
  </si>
  <si>
    <t>947346044</t>
  </si>
  <si>
    <t>049303100</t>
  </si>
  <si>
    <t>Zhotovení Průkazu energetické náročnosti budovy (PENB) pro objekt MŠ</t>
  </si>
  <si>
    <t>1760597733</t>
  </si>
  <si>
    <t>049303200</t>
  </si>
  <si>
    <t>Protokol z měření hluku, vypracovaný v souladu s § 32a zákona, prokazující, že hlučnost všech instalovaných stacionárních zdrojů hluku v souběhu splňují hygienické limity v denní i noční době ve venkovním chráněném prostoru nejbližší stavby</t>
  </si>
  <si>
    <t>-1641507523</t>
  </si>
  <si>
    <t>049303300</t>
  </si>
  <si>
    <t>Protokol z měření hluku, provedený držitelem osvědčení o akreditaci nebo držitelem autorizace, prokazující, že nebude překročena maximální hladina akustického tlaku A z provozu stacionárních zdrojů hluku ve vnitřních chráněných prostorech</t>
  </si>
  <si>
    <t>1160520080</t>
  </si>
  <si>
    <t>049303400</t>
  </si>
  <si>
    <t>Protokol z měření výkonů vzduchotechnického zařízení a srovnání s projektovanými parametry ve všech nuceně větraných prostorech</t>
  </si>
  <si>
    <t>-1695339148</t>
  </si>
  <si>
    <t>049303500</t>
  </si>
  <si>
    <t>Protokol z měření elektrického osvětlení ve všech třídách, kde dochází k osazení nových oken a výměně osvětlovacích těles za nová LED svítidla. Elektrická složka osvětlení v těchto prostorech bude odpovídat normovým hodnotám</t>
  </si>
  <si>
    <t>-1807084222</t>
  </si>
  <si>
    <t>VRN6</t>
  </si>
  <si>
    <t>Územní vlivy</t>
  </si>
  <si>
    <t>062002000</t>
  </si>
  <si>
    <t>Ztížené dopravní podmínky</t>
  </si>
  <si>
    <t>1468492468</t>
  </si>
  <si>
    <t>065002000</t>
  </si>
  <si>
    <t>Mimostaveništní doprava materiálů</t>
  </si>
  <si>
    <t>-1740504907</t>
  </si>
  <si>
    <t>VRN7</t>
  </si>
  <si>
    <t>Provozní vlivy</t>
  </si>
  <si>
    <t>071002000</t>
  </si>
  <si>
    <t>Provoz investora, třetích osob</t>
  </si>
  <si>
    <t>-854389124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</si>
</sst>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AI9" sqref="AI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9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3"/>
      <c r="AQ5" s="23"/>
      <c r="AR5" s="21"/>
      <c r="BE5" s="29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3"/>
      <c r="AQ6" s="23"/>
      <c r="AR6" s="21"/>
      <c r="BE6" s="29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2" t="s">
        <v>28</v>
      </c>
      <c r="AO8" s="23"/>
      <c r="AP8" s="23"/>
      <c r="AQ8" s="23"/>
      <c r="AR8" s="21"/>
      <c r="BE8" s="29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7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29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297"/>
      <c r="BS13" s="18" t="s">
        <v>6</v>
      </c>
    </row>
    <row r="14" spans="1:74" ht="12.75">
      <c r="B14" s="22"/>
      <c r="C14" s="23"/>
      <c r="D14" s="23"/>
      <c r="E14" s="302" t="s">
        <v>28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29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7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7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7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7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7"/>
    </row>
    <row r="23" spans="1:71" s="1" customFormat="1" ht="16.5" customHeight="1">
      <c r="B23" s="22"/>
      <c r="C23" s="23"/>
      <c r="D23" s="23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3"/>
      <c r="AP23" s="23"/>
      <c r="AQ23" s="23"/>
      <c r="AR23" s="21"/>
      <c r="BE23" s="29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7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5">
        <f>ROUND(AG94,2)</f>
        <v>0</v>
      </c>
      <c r="AL26" s="306"/>
      <c r="AM26" s="306"/>
      <c r="AN26" s="306"/>
      <c r="AO26" s="306"/>
      <c r="AP26" s="37"/>
      <c r="AQ26" s="37"/>
      <c r="AR26" s="40"/>
      <c r="BE26" s="29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7" t="s">
        <v>36</v>
      </c>
      <c r="M28" s="307"/>
      <c r="N28" s="307"/>
      <c r="O28" s="307"/>
      <c r="P28" s="307"/>
      <c r="Q28" s="37"/>
      <c r="R28" s="37"/>
      <c r="S28" s="37"/>
      <c r="T28" s="37"/>
      <c r="U28" s="37"/>
      <c r="V28" s="37"/>
      <c r="W28" s="307" t="s">
        <v>37</v>
      </c>
      <c r="X28" s="307"/>
      <c r="Y28" s="307"/>
      <c r="Z28" s="307"/>
      <c r="AA28" s="307"/>
      <c r="AB28" s="307"/>
      <c r="AC28" s="307"/>
      <c r="AD28" s="307"/>
      <c r="AE28" s="307"/>
      <c r="AF28" s="37"/>
      <c r="AG28" s="37"/>
      <c r="AH28" s="37"/>
      <c r="AI28" s="37"/>
      <c r="AJ28" s="37"/>
      <c r="AK28" s="307" t="s">
        <v>38</v>
      </c>
      <c r="AL28" s="307"/>
      <c r="AM28" s="307"/>
      <c r="AN28" s="307"/>
      <c r="AO28" s="307"/>
      <c r="AP28" s="37"/>
      <c r="AQ28" s="37"/>
      <c r="AR28" s="40"/>
      <c r="BE28" s="297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0">
        <v>0.21</v>
      </c>
      <c r="M29" s="309"/>
      <c r="N29" s="309"/>
      <c r="O29" s="309"/>
      <c r="P29" s="309"/>
      <c r="Q29" s="42"/>
      <c r="R29" s="42"/>
      <c r="S29" s="42"/>
      <c r="T29" s="42"/>
      <c r="U29" s="42"/>
      <c r="V29" s="42"/>
      <c r="W29" s="308">
        <f>ROUND(AZ94, 2)</f>
        <v>0</v>
      </c>
      <c r="X29" s="309"/>
      <c r="Y29" s="309"/>
      <c r="Z29" s="309"/>
      <c r="AA29" s="309"/>
      <c r="AB29" s="309"/>
      <c r="AC29" s="309"/>
      <c r="AD29" s="309"/>
      <c r="AE29" s="309"/>
      <c r="AF29" s="42"/>
      <c r="AG29" s="42"/>
      <c r="AH29" s="42"/>
      <c r="AI29" s="42"/>
      <c r="AJ29" s="42"/>
      <c r="AK29" s="308">
        <f>ROUND(AV94, 2)</f>
        <v>0</v>
      </c>
      <c r="AL29" s="309"/>
      <c r="AM29" s="309"/>
      <c r="AN29" s="309"/>
      <c r="AO29" s="309"/>
      <c r="AP29" s="42"/>
      <c r="AQ29" s="42"/>
      <c r="AR29" s="43"/>
      <c r="BE29" s="298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0">
        <v>0.12</v>
      </c>
      <c r="M30" s="309"/>
      <c r="N30" s="309"/>
      <c r="O30" s="309"/>
      <c r="P30" s="309"/>
      <c r="Q30" s="42"/>
      <c r="R30" s="42"/>
      <c r="S30" s="42"/>
      <c r="T30" s="42"/>
      <c r="U30" s="42"/>
      <c r="V30" s="42"/>
      <c r="W30" s="308">
        <f>ROUND(BA94, 2)</f>
        <v>0</v>
      </c>
      <c r="X30" s="309"/>
      <c r="Y30" s="309"/>
      <c r="Z30" s="309"/>
      <c r="AA30" s="309"/>
      <c r="AB30" s="309"/>
      <c r="AC30" s="309"/>
      <c r="AD30" s="309"/>
      <c r="AE30" s="309"/>
      <c r="AF30" s="42"/>
      <c r="AG30" s="42"/>
      <c r="AH30" s="42"/>
      <c r="AI30" s="42"/>
      <c r="AJ30" s="42"/>
      <c r="AK30" s="308">
        <f>ROUND(AW94, 2)</f>
        <v>0</v>
      </c>
      <c r="AL30" s="309"/>
      <c r="AM30" s="309"/>
      <c r="AN30" s="309"/>
      <c r="AO30" s="309"/>
      <c r="AP30" s="42"/>
      <c r="AQ30" s="42"/>
      <c r="AR30" s="43"/>
      <c r="BE30" s="298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0">
        <v>0.21</v>
      </c>
      <c r="M31" s="309"/>
      <c r="N31" s="309"/>
      <c r="O31" s="309"/>
      <c r="P31" s="309"/>
      <c r="Q31" s="42"/>
      <c r="R31" s="42"/>
      <c r="S31" s="42"/>
      <c r="T31" s="42"/>
      <c r="U31" s="42"/>
      <c r="V31" s="42"/>
      <c r="W31" s="308">
        <f>ROUND(BB94, 2)</f>
        <v>0</v>
      </c>
      <c r="X31" s="309"/>
      <c r="Y31" s="309"/>
      <c r="Z31" s="309"/>
      <c r="AA31" s="309"/>
      <c r="AB31" s="309"/>
      <c r="AC31" s="309"/>
      <c r="AD31" s="309"/>
      <c r="AE31" s="309"/>
      <c r="AF31" s="42"/>
      <c r="AG31" s="42"/>
      <c r="AH31" s="42"/>
      <c r="AI31" s="42"/>
      <c r="AJ31" s="42"/>
      <c r="AK31" s="308">
        <v>0</v>
      </c>
      <c r="AL31" s="309"/>
      <c r="AM31" s="309"/>
      <c r="AN31" s="309"/>
      <c r="AO31" s="309"/>
      <c r="AP31" s="42"/>
      <c r="AQ31" s="42"/>
      <c r="AR31" s="43"/>
      <c r="BE31" s="298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0">
        <v>0.12</v>
      </c>
      <c r="M32" s="309"/>
      <c r="N32" s="309"/>
      <c r="O32" s="309"/>
      <c r="P32" s="309"/>
      <c r="Q32" s="42"/>
      <c r="R32" s="42"/>
      <c r="S32" s="42"/>
      <c r="T32" s="42"/>
      <c r="U32" s="42"/>
      <c r="V32" s="42"/>
      <c r="W32" s="308">
        <f>ROUND(BC94, 2)</f>
        <v>0</v>
      </c>
      <c r="X32" s="309"/>
      <c r="Y32" s="309"/>
      <c r="Z32" s="309"/>
      <c r="AA32" s="309"/>
      <c r="AB32" s="309"/>
      <c r="AC32" s="309"/>
      <c r="AD32" s="309"/>
      <c r="AE32" s="309"/>
      <c r="AF32" s="42"/>
      <c r="AG32" s="42"/>
      <c r="AH32" s="42"/>
      <c r="AI32" s="42"/>
      <c r="AJ32" s="42"/>
      <c r="AK32" s="308">
        <v>0</v>
      </c>
      <c r="AL32" s="309"/>
      <c r="AM32" s="309"/>
      <c r="AN32" s="309"/>
      <c r="AO32" s="309"/>
      <c r="AP32" s="42"/>
      <c r="AQ32" s="42"/>
      <c r="AR32" s="43"/>
      <c r="BE32" s="298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0">
        <v>0</v>
      </c>
      <c r="M33" s="309"/>
      <c r="N33" s="309"/>
      <c r="O33" s="309"/>
      <c r="P33" s="309"/>
      <c r="Q33" s="42"/>
      <c r="R33" s="42"/>
      <c r="S33" s="42"/>
      <c r="T33" s="42"/>
      <c r="U33" s="42"/>
      <c r="V33" s="42"/>
      <c r="W33" s="308">
        <f>ROUND(BD94, 2)</f>
        <v>0</v>
      </c>
      <c r="X33" s="309"/>
      <c r="Y33" s="309"/>
      <c r="Z33" s="309"/>
      <c r="AA33" s="309"/>
      <c r="AB33" s="309"/>
      <c r="AC33" s="309"/>
      <c r="AD33" s="309"/>
      <c r="AE33" s="309"/>
      <c r="AF33" s="42"/>
      <c r="AG33" s="42"/>
      <c r="AH33" s="42"/>
      <c r="AI33" s="42"/>
      <c r="AJ33" s="42"/>
      <c r="AK33" s="308">
        <v>0</v>
      </c>
      <c r="AL33" s="309"/>
      <c r="AM33" s="309"/>
      <c r="AN33" s="309"/>
      <c r="AO33" s="309"/>
      <c r="AP33" s="42"/>
      <c r="AQ33" s="42"/>
      <c r="AR33" s="43"/>
      <c r="BE33" s="29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7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4" t="s">
        <v>47</v>
      </c>
      <c r="Y35" s="312"/>
      <c r="Z35" s="312"/>
      <c r="AA35" s="312"/>
      <c r="AB35" s="312"/>
      <c r="AC35" s="46"/>
      <c r="AD35" s="46"/>
      <c r="AE35" s="46"/>
      <c r="AF35" s="46"/>
      <c r="AG35" s="46"/>
      <c r="AH35" s="46"/>
      <c r="AI35" s="46"/>
      <c r="AJ35" s="46"/>
      <c r="AK35" s="311">
        <f>SUM(AK26:AK33)</f>
        <v>0</v>
      </c>
      <c r="AL35" s="312"/>
      <c r="AM35" s="312"/>
      <c r="AN35" s="312"/>
      <c r="AO35" s="31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2022-011(1)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1" t="str">
        <f>K6</f>
        <v>Snížení energetické náročnosti objektu MŠ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Trojdílná 1117/18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3" t="str">
        <f>IF(AN8= "","",AN8)</f>
        <v>Vyplň údaj</v>
      </c>
      <c r="AN87" s="27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4" t="str">
        <f>IF(E17="","",E17)</f>
        <v>RH-ARCHITEKTI s.r.o.</v>
      </c>
      <c r="AN89" s="275"/>
      <c r="AO89" s="275"/>
      <c r="AP89" s="275"/>
      <c r="AQ89" s="37"/>
      <c r="AR89" s="40"/>
      <c r="AS89" s="276" t="s">
        <v>55</v>
      </c>
      <c r="AT89" s="27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74" t="str">
        <f>IF(E20="","",E20)</f>
        <v xml:space="preserve"> </v>
      </c>
      <c r="AN90" s="275"/>
      <c r="AO90" s="275"/>
      <c r="AP90" s="275"/>
      <c r="AQ90" s="37"/>
      <c r="AR90" s="40"/>
      <c r="AS90" s="278"/>
      <c r="AT90" s="27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0"/>
      <c r="AT91" s="28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2" t="s">
        <v>56</v>
      </c>
      <c r="D92" s="283"/>
      <c r="E92" s="283"/>
      <c r="F92" s="283"/>
      <c r="G92" s="283"/>
      <c r="H92" s="74"/>
      <c r="I92" s="285" t="s">
        <v>57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4" t="s">
        <v>58</v>
      </c>
      <c r="AH92" s="283"/>
      <c r="AI92" s="283"/>
      <c r="AJ92" s="283"/>
      <c r="AK92" s="283"/>
      <c r="AL92" s="283"/>
      <c r="AM92" s="283"/>
      <c r="AN92" s="285" t="s">
        <v>59</v>
      </c>
      <c r="AO92" s="283"/>
      <c r="AP92" s="286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4">
        <f>ROUND(AG95+AG96+SUM(AG99:AG102),2)</f>
        <v>0</v>
      </c>
      <c r="AH94" s="294"/>
      <c r="AI94" s="294"/>
      <c r="AJ94" s="294"/>
      <c r="AK94" s="294"/>
      <c r="AL94" s="294"/>
      <c r="AM94" s="294"/>
      <c r="AN94" s="295">
        <f t="shared" ref="AN94:AN102" si="0">SUM(AG94,AT94)</f>
        <v>0</v>
      </c>
      <c r="AO94" s="295"/>
      <c r="AP94" s="295"/>
      <c r="AQ94" s="86" t="s">
        <v>1</v>
      </c>
      <c r="AR94" s="87"/>
      <c r="AS94" s="88">
        <f>ROUND(AS95+AS96+SUM(AS99:AS102),2)</f>
        <v>0</v>
      </c>
      <c r="AT94" s="89">
        <f t="shared" ref="AT94:AT102" si="1">ROUND(SUM(AV94:AW94),2)</f>
        <v>0</v>
      </c>
      <c r="AU94" s="90">
        <f>ROUND(AU95+AU96+SUM(AU99:AU102),5)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ROUND(AZ95+AZ96+SUM(AZ99:AZ102),2)</f>
        <v>0</v>
      </c>
      <c r="BA94" s="89">
        <f>ROUND(BA95+BA96+SUM(BA99:BA102),2)</f>
        <v>0</v>
      </c>
      <c r="BB94" s="89">
        <f>ROUND(BB95+BB96+SUM(BB99:BB102),2)</f>
        <v>0</v>
      </c>
      <c r="BC94" s="89">
        <f>ROUND(BC95+BC96+SUM(BC99:BC102),2)</f>
        <v>0</v>
      </c>
      <c r="BD94" s="91">
        <f>ROUND(BD95+BD96+SUM(BD99:BD102),2)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289" t="s">
        <v>80</v>
      </c>
      <c r="E95" s="289"/>
      <c r="F95" s="289"/>
      <c r="G95" s="289"/>
      <c r="H95" s="289"/>
      <c r="I95" s="97"/>
      <c r="J95" s="289" t="s">
        <v>81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'01 - Stavební část'!J30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8" t="s">
        <v>82</v>
      </c>
      <c r="AR95" s="99"/>
      <c r="AS95" s="100">
        <v>0</v>
      </c>
      <c r="AT95" s="101">
        <f t="shared" si="1"/>
        <v>0</v>
      </c>
      <c r="AU95" s="102">
        <f>'01 - Stavební část'!P138</f>
        <v>0</v>
      </c>
      <c r="AV95" s="101">
        <f>'01 - Stavební část'!J33</f>
        <v>0</v>
      </c>
      <c r="AW95" s="101">
        <f>'01 - Stavební část'!J34</f>
        <v>0</v>
      </c>
      <c r="AX95" s="101">
        <f>'01 - Stavební část'!J35</f>
        <v>0</v>
      </c>
      <c r="AY95" s="101">
        <f>'01 - Stavební část'!J36</f>
        <v>0</v>
      </c>
      <c r="AZ95" s="101">
        <f>'01 - Stavební část'!F33</f>
        <v>0</v>
      </c>
      <c r="BA95" s="101">
        <f>'01 - Stavební část'!F34</f>
        <v>0</v>
      </c>
      <c r="BB95" s="101">
        <f>'01 - Stavební část'!F35</f>
        <v>0</v>
      </c>
      <c r="BC95" s="101">
        <f>'01 - Stavební část'!F36</f>
        <v>0</v>
      </c>
      <c r="BD95" s="103">
        <f>'01 - Stavební část'!F37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B96" s="95"/>
      <c r="C96" s="96"/>
      <c r="D96" s="289" t="s">
        <v>86</v>
      </c>
      <c r="E96" s="289"/>
      <c r="F96" s="289"/>
      <c r="G96" s="289"/>
      <c r="H96" s="289"/>
      <c r="I96" s="97"/>
      <c r="J96" s="289" t="s">
        <v>87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90">
        <f>ROUND(SUM(AG97:AG98),2)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8" t="s">
        <v>82</v>
      </c>
      <c r="AR96" s="99"/>
      <c r="AS96" s="100">
        <f>ROUND(SUM(AS97:AS98),2)</f>
        <v>0</v>
      </c>
      <c r="AT96" s="101">
        <f t="shared" si="1"/>
        <v>0</v>
      </c>
      <c r="AU96" s="102">
        <f>ROUND(SUM(AU97:AU98),5)</f>
        <v>0</v>
      </c>
      <c r="AV96" s="101">
        <f>ROUND(AZ96*L29,2)</f>
        <v>0</v>
      </c>
      <c r="AW96" s="101">
        <f>ROUND(BA96*L30,2)</f>
        <v>0</v>
      </c>
      <c r="AX96" s="101">
        <f>ROUND(BB96*L29,2)</f>
        <v>0</v>
      </c>
      <c r="AY96" s="101">
        <f>ROUND(BC96*L30,2)</f>
        <v>0</v>
      </c>
      <c r="AZ96" s="101">
        <f>ROUND(SUM(AZ97:AZ98),2)</f>
        <v>0</v>
      </c>
      <c r="BA96" s="101">
        <f>ROUND(SUM(BA97:BA98),2)</f>
        <v>0</v>
      </c>
      <c r="BB96" s="101">
        <f>ROUND(SUM(BB97:BB98),2)</f>
        <v>0</v>
      </c>
      <c r="BC96" s="101">
        <f>ROUND(SUM(BC97:BC98),2)</f>
        <v>0</v>
      </c>
      <c r="BD96" s="103">
        <f>ROUND(SUM(BD97:BD98),2)</f>
        <v>0</v>
      </c>
      <c r="BS96" s="104" t="s">
        <v>74</v>
      </c>
      <c r="BT96" s="104" t="s">
        <v>83</v>
      </c>
      <c r="BU96" s="104" t="s">
        <v>76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4" customFormat="1" ht="16.5" customHeight="1">
      <c r="A97" s="94" t="s">
        <v>79</v>
      </c>
      <c r="B97" s="59"/>
      <c r="C97" s="105"/>
      <c r="D97" s="105"/>
      <c r="E97" s="291" t="s">
        <v>89</v>
      </c>
      <c r="F97" s="291"/>
      <c r="G97" s="291"/>
      <c r="H97" s="291"/>
      <c r="I97" s="291"/>
      <c r="J97" s="105"/>
      <c r="K97" s="291" t="s">
        <v>90</v>
      </c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2">
        <f>'02_1 - EL SLN - osvětlení'!J32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106" t="s">
        <v>91</v>
      </c>
      <c r="AR97" s="61"/>
      <c r="AS97" s="107">
        <v>0</v>
      </c>
      <c r="AT97" s="108">
        <f t="shared" si="1"/>
        <v>0</v>
      </c>
      <c r="AU97" s="109">
        <f>'02_1 - EL SLN - osvětlení'!P127</f>
        <v>0</v>
      </c>
      <c r="AV97" s="108">
        <f>'02_1 - EL SLN - osvětlení'!J35</f>
        <v>0</v>
      </c>
      <c r="AW97" s="108">
        <f>'02_1 - EL SLN - osvětlení'!J36</f>
        <v>0</v>
      </c>
      <c r="AX97" s="108">
        <f>'02_1 - EL SLN - osvětlení'!J37</f>
        <v>0</v>
      </c>
      <c r="AY97" s="108">
        <f>'02_1 - EL SLN - osvětlení'!J38</f>
        <v>0</v>
      </c>
      <c r="AZ97" s="108">
        <f>'02_1 - EL SLN - osvětlení'!F35</f>
        <v>0</v>
      </c>
      <c r="BA97" s="108">
        <f>'02_1 - EL SLN - osvětlení'!F36</f>
        <v>0</v>
      </c>
      <c r="BB97" s="108">
        <f>'02_1 - EL SLN - osvětlení'!F37</f>
        <v>0</v>
      </c>
      <c r="BC97" s="108">
        <f>'02_1 - EL SLN - osvětlení'!F38</f>
        <v>0</v>
      </c>
      <c r="BD97" s="110">
        <f>'02_1 - EL SLN - osvětlení'!F39</f>
        <v>0</v>
      </c>
      <c r="BT97" s="111" t="s">
        <v>85</v>
      </c>
      <c r="BV97" s="111" t="s">
        <v>77</v>
      </c>
      <c r="BW97" s="111" t="s">
        <v>92</v>
      </c>
      <c r="BX97" s="111" t="s">
        <v>88</v>
      </c>
      <c r="CL97" s="111" t="s">
        <v>1</v>
      </c>
    </row>
    <row r="98" spans="1:91" s="4" customFormat="1" ht="16.5" customHeight="1">
      <c r="A98" s="94" t="s">
        <v>79</v>
      </c>
      <c r="B98" s="59"/>
      <c r="C98" s="105"/>
      <c r="D98" s="105"/>
      <c r="E98" s="291" t="s">
        <v>93</v>
      </c>
      <c r="F98" s="291"/>
      <c r="G98" s="291"/>
      <c r="H98" s="291"/>
      <c r="I98" s="291"/>
      <c r="J98" s="105"/>
      <c r="K98" s="291" t="s">
        <v>94</v>
      </c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2">
        <f>'02_2 - EL SLN - rozvody a...'!J32</f>
        <v>0</v>
      </c>
      <c r="AH98" s="293"/>
      <c r="AI98" s="293"/>
      <c r="AJ98" s="293"/>
      <c r="AK98" s="293"/>
      <c r="AL98" s="293"/>
      <c r="AM98" s="293"/>
      <c r="AN98" s="292">
        <f t="shared" si="0"/>
        <v>0</v>
      </c>
      <c r="AO98" s="293"/>
      <c r="AP98" s="293"/>
      <c r="AQ98" s="106" t="s">
        <v>91</v>
      </c>
      <c r="AR98" s="61"/>
      <c r="AS98" s="107">
        <v>0</v>
      </c>
      <c r="AT98" s="108">
        <f t="shared" si="1"/>
        <v>0</v>
      </c>
      <c r="AU98" s="109">
        <f>'02_2 - EL SLN - rozvody a...'!P125</f>
        <v>0</v>
      </c>
      <c r="AV98" s="108">
        <f>'02_2 - EL SLN - rozvody a...'!J35</f>
        <v>0</v>
      </c>
      <c r="AW98" s="108">
        <f>'02_2 - EL SLN - rozvody a...'!J36</f>
        <v>0</v>
      </c>
      <c r="AX98" s="108">
        <f>'02_2 - EL SLN - rozvody a...'!J37</f>
        <v>0</v>
      </c>
      <c r="AY98" s="108">
        <f>'02_2 - EL SLN - rozvody a...'!J38</f>
        <v>0</v>
      </c>
      <c r="AZ98" s="108">
        <f>'02_2 - EL SLN - rozvody a...'!F35</f>
        <v>0</v>
      </c>
      <c r="BA98" s="108">
        <f>'02_2 - EL SLN - rozvody a...'!F36</f>
        <v>0</v>
      </c>
      <c r="BB98" s="108">
        <f>'02_2 - EL SLN - rozvody a...'!F37</f>
        <v>0</v>
      </c>
      <c r="BC98" s="108">
        <f>'02_2 - EL SLN - rozvody a...'!F38</f>
        <v>0</v>
      </c>
      <c r="BD98" s="110">
        <f>'02_2 - EL SLN - rozvody a...'!F39</f>
        <v>0</v>
      </c>
      <c r="BT98" s="111" t="s">
        <v>85</v>
      </c>
      <c r="BV98" s="111" t="s">
        <v>77</v>
      </c>
      <c r="BW98" s="111" t="s">
        <v>95</v>
      </c>
      <c r="BX98" s="111" t="s">
        <v>88</v>
      </c>
      <c r="CL98" s="111" t="s">
        <v>1</v>
      </c>
    </row>
    <row r="99" spans="1:91" s="7" customFormat="1" ht="16.5" customHeight="1">
      <c r="A99" s="94" t="s">
        <v>79</v>
      </c>
      <c r="B99" s="95"/>
      <c r="C99" s="96"/>
      <c r="D99" s="289" t="s">
        <v>96</v>
      </c>
      <c r="E99" s="289"/>
      <c r="F99" s="289"/>
      <c r="G99" s="289"/>
      <c r="H99" s="289"/>
      <c r="I99" s="97"/>
      <c r="J99" s="289" t="s">
        <v>97</v>
      </c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7">
        <f>'03 - VZT'!J30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8" t="s">
        <v>82</v>
      </c>
      <c r="AR99" s="99"/>
      <c r="AS99" s="100">
        <v>0</v>
      </c>
      <c r="AT99" s="101">
        <f t="shared" si="1"/>
        <v>0</v>
      </c>
      <c r="AU99" s="102">
        <f>'03 - VZT'!P119</f>
        <v>0</v>
      </c>
      <c r="AV99" s="101">
        <f>'03 - VZT'!J33</f>
        <v>0</v>
      </c>
      <c r="AW99" s="101">
        <f>'03 - VZT'!J34</f>
        <v>0</v>
      </c>
      <c r="AX99" s="101">
        <f>'03 - VZT'!J35</f>
        <v>0</v>
      </c>
      <c r="AY99" s="101">
        <f>'03 - VZT'!J36</f>
        <v>0</v>
      </c>
      <c r="AZ99" s="101">
        <f>'03 - VZT'!F33</f>
        <v>0</v>
      </c>
      <c r="BA99" s="101">
        <f>'03 - VZT'!F34</f>
        <v>0</v>
      </c>
      <c r="BB99" s="101">
        <f>'03 - VZT'!F35</f>
        <v>0</v>
      </c>
      <c r="BC99" s="101">
        <f>'03 - VZT'!F36</f>
        <v>0</v>
      </c>
      <c r="BD99" s="103">
        <f>'03 - VZT'!F37</f>
        <v>0</v>
      </c>
      <c r="BT99" s="104" t="s">
        <v>83</v>
      </c>
      <c r="BV99" s="104" t="s">
        <v>77</v>
      </c>
      <c r="BW99" s="104" t="s">
        <v>98</v>
      </c>
      <c r="BX99" s="104" t="s">
        <v>5</v>
      </c>
      <c r="CL99" s="104" t="s">
        <v>1</v>
      </c>
      <c r="CM99" s="104" t="s">
        <v>85</v>
      </c>
    </row>
    <row r="100" spans="1:91" s="7" customFormat="1" ht="16.5" customHeight="1">
      <c r="A100" s="94" t="s">
        <v>79</v>
      </c>
      <c r="B100" s="95"/>
      <c r="C100" s="96"/>
      <c r="D100" s="289" t="s">
        <v>99</v>
      </c>
      <c r="E100" s="289"/>
      <c r="F100" s="289"/>
      <c r="G100" s="289"/>
      <c r="H100" s="289"/>
      <c r="I100" s="97"/>
      <c r="J100" s="289" t="s">
        <v>100</v>
      </c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7">
        <f>'04 - ÚT'!J30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98" t="s">
        <v>82</v>
      </c>
      <c r="AR100" s="99"/>
      <c r="AS100" s="100">
        <v>0</v>
      </c>
      <c r="AT100" s="101">
        <f t="shared" si="1"/>
        <v>0</v>
      </c>
      <c r="AU100" s="102">
        <f>'04 - ÚT'!P124</f>
        <v>0</v>
      </c>
      <c r="AV100" s="101">
        <f>'04 - ÚT'!J33</f>
        <v>0</v>
      </c>
      <c r="AW100" s="101">
        <f>'04 - ÚT'!J34</f>
        <v>0</v>
      </c>
      <c r="AX100" s="101">
        <f>'04 - ÚT'!J35</f>
        <v>0</v>
      </c>
      <c r="AY100" s="101">
        <f>'04 - ÚT'!J36</f>
        <v>0</v>
      </c>
      <c r="AZ100" s="101">
        <f>'04 - ÚT'!F33</f>
        <v>0</v>
      </c>
      <c r="BA100" s="101">
        <f>'04 - ÚT'!F34</f>
        <v>0</v>
      </c>
      <c r="BB100" s="101">
        <f>'04 - ÚT'!F35</f>
        <v>0</v>
      </c>
      <c r="BC100" s="101">
        <f>'04 - ÚT'!F36</f>
        <v>0</v>
      </c>
      <c r="BD100" s="103">
        <f>'04 - ÚT'!F37</f>
        <v>0</v>
      </c>
      <c r="BT100" s="104" t="s">
        <v>83</v>
      </c>
      <c r="BV100" s="104" t="s">
        <v>77</v>
      </c>
      <c r="BW100" s="104" t="s">
        <v>101</v>
      </c>
      <c r="BX100" s="104" t="s">
        <v>5</v>
      </c>
      <c r="CL100" s="104" t="s">
        <v>1</v>
      </c>
      <c r="CM100" s="104" t="s">
        <v>85</v>
      </c>
    </row>
    <row r="101" spans="1:91" s="7" customFormat="1" ht="16.5" customHeight="1">
      <c r="A101" s="94" t="s">
        <v>79</v>
      </c>
      <c r="B101" s="95"/>
      <c r="C101" s="96"/>
      <c r="D101" s="289" t="s">
        <v>102</v>
      </c>
      <c r="E101" s="289"/>
      <c r="F101" s="289"/>
      <c r="G101" s="289"/>
      <c r="H101" s="289"/>
      <c r="I101" s="97"/>
      <c r="J101" s="289" t="s">
        <v>103</v>
      </c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7">
        <f>'05 - FVE'!J30</f>
        <v>0</v>
      </c>
      <c r="AH101" s="288"/>
      <c r="AI101" s="288"/>
      <c r="AJ101" s="288"/>
      <c r="AK101" s="288"/>
      <c r="AL101" s="288"/>
      <c r="AM101" s="288"/>
      <c r="AN101" s="287">
        <f t="shared" si="0"/>
        <v>0</v>
      </c>
      <c r="AO101" s="288"/>
      <c r="AP101" s="288"/>
      <c r="AQ101" s="98" t="s">
        <v>82</v>
      </c>
      <c r="AR101" s="99"/>
      <c r="AS101" s="100">
        <v>0</v>
      </c>
      <c r="AT101" s="101">
        <f t="shared" si="1"/>
        <v>0</v>
      </c>
      <c r="AU101" s="102">
        <f>'05 - FVE'!P116</f>
        <v>0</v>
      </c>
      <c r="AV101" s="101">
        <f>'05 - FVE'!J33</f>
        <v>0</v>
      </c>
      <c r="AW101" s="101">
        <f>'05 - FVE'!J34</f>
        <v>0</v>
      </c>
      <c r="AX101" s="101">
        <f>'05 - FVE'!J35</f>
        <v>0</v>
      </c>
      <c r="AY101" s="101">
        <f>'05 - FVE'!J36</f>
        <v>0</v>
      </c>
      <c r="AZ101" s="101">
        <f>'05 - FVE'!F33</f>
        <v>0</v>
      </c>
      <c r="BA101" s="101">
        <f>'05 - FVE'!F34</f>
        <v>0</v>
      </c>
      <c r="BB101" s="101">
        <f>'05 - FVE'!F35</f>
        <v>0</v>
      </c>
      <c r="BC101" s="101">
        <f>'05 - FVE'!F36</f>
        <v>0</v>
      </c>
      <c r="BD101" s="103">
        <f>'05 - FVE'!F37</f>
        <v>0</v>
      </c>
      <c r="BT101" s="104" t="s">
        <v>83</v>
      </c>
      <c r="BV101" s="104" t="s">
        <v>77</v>
      </c>
      <c r="BW101" s="104" t="s">
        <v>104</v>
      </c>
      <c r="BX101" s="104" t="s">
        <v>5</v>
      </c>
      <c r="CL101" s="104" t="s">
        <v>1</v>
      </c>
      <c r="CM101" s="104" t="s">
        <v>85</v>
      </c>
    </row>
    <row r="102" spans="1:91" s="7" customFormat="1" ht="16.5" customHeight="1">
      <c r="A102" s="94" t="s">
        <v>79</v>
      </c>
      <c r="B102" s="95"/>
      <c r="C102" s="96"/>
      <c r="D102" s="289" t="s">
        <v>105</v>
      </c>
      <c r="E102" s="289"/>
      <c r="F102" s="289"/>
      <c r="G102" s="289"/>
      <c r="H102" s="289"/>
      <c r="I102" s="97"/>
      <c r="J102" s="289" t="s">
        <v>106</v>
      </c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7">
        <f>'06 - VRN'!J30</f>
        <v>0</v>
      </c>
      <c r="AH102" s="288"/>
      <c r="AI102" s="288"/>
      <c r="AJ102" s="288"/>
      <c r="AK102" s="288"/>
      <c r="AL102" s="288"/>
      <c r="AM102" s="288"/>
      <c r="AN102" s="287">
        <f t="shared" si="0"/>
        <v>0</v>
      </c>
      <c r="AO102" s="288"/>
      <c r="AP102" s="288"/>
      <c r="AQ102" s="98" t="s">
        <v>82</v>
      </c>
      <c r="AR102" s="99"/>
      <c r="AS102" s="112">
        <v>0</v>
      </c>
      <c r="AT102" s="113">
        <f t="shared" si="1"/>
        <v>0</v>
      </c>
      <c r="AU102" s="114">
        <f>'06 - VRN'!P123</f>
        <v>0</v>
      </c>
      <c r="AV102" s="113">
        <f>'06 - VRN'!J33</f>
        <v>0</v>
      </c>
      <c r="AW102" s="113">
        <f>'06 - VRN'!J34</f>
        <v>0</v>
      </c>
      <c r="AX102" s="113">
        <f>'06 - VRN'!J35</f>
        <v>0</v>
      </c>
      <c r="AY102" s="113">
        <f>'06 - VRN'!J36</f>
        <v>0</v>
      </c>
      <c r="AZ102" s="113">
        <f>'06 - VRN'!F33</f>
        <v>0</v>
      </c>
      <c r="BA102" s="113">
        <f>'06 - VRN'!F34</f>
        <v>0</v>
      </c>
      <c r="BB102" s="113">
        <f>'06 - VRN'!F35</f>
        <v>0</v>
      </c>
      <c r="BC102" s="113">
        <f>'06 - VRN'!F36</f>
        <v>0</v>
      </c>
      <c r="BD102" s="115">
        <f>'06 - VRN'!F37</f>
        <v>0</v>
      </c>
      <c r="BT102" s="104" t="s">
        <v>83</v>
      </c>
      <c r="BV102" s="104" t="s">
        <v>77</v>
      </c>
      <c r="BW102" s="104" t="s">
        <v>107</v>
      </c>
      <c r="BX102" s="104" t="s">
        <v>5</v>
      </c>
      <c r="CL102" s="104" t="s">
        <v>1</v>
      </c>
      <c r="CM102" s="104" t="s">
        <v>85</v>
      </c>
    </row>
    <row r="103" spans="1:91" s="2" customFormat="1" ht="30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9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40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</sheetData>
  <sheetProtection algorithmName="SHA-512" hashValue="LAjqH6TRE/OH2f2mLJqrvQTVnjcw9RvQrLwyrcKdQPLT6MAYZ4ODJDtHXqZl0SmMc8v6zxniK+/cD6T8xBS44A==" saltValue="S4MTk7k6sw+NtlyZj8YTIBiCjIxvhuitkH4dHDYaNSkBVUNE7OgelJboSnVzL70fakNO0Sg+73J7kr/hcq/esg==" spinCount="100000" sheet="1" objects="1" scenarios="1" formatColumns="0" formatRows="0"/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7" location="'02_1 - EL SLN - osvětlení'!C2" display="/" xr:uid="{00000000-0004-0000-0000-000001000000}"/>
    <hyperlink ref="A98" location="'02_2 - EL SLN - rozvody a...'!C2" display="/" xr:uid="{00000000-0004-0000-0000-000002000000}"/>
    <hyperlink ref="A99" location="'03 - VZT'!C2" display="/" xr:uid="{00000000-0004-0000-0000-000003000000}"/>
    <hyperlink ref="A100" location="'04 - ÚT'!C2" display="/" xr:uid="{00000000-0004-0000-0000-000004000000}"/>
    <hyperlink ref="A101" location="'05 - FVE'!C2" display="/" xr:uid="{00000000-0004-0000-0000-000005000000}"/>
    <hyperlink ref="A102" location="'06 - VR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110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ROUND((SUM(BE138:BE1112)),  2)</f>
        <v>0</v>
      </c>
      <c r="G33" s="35"/>
      <c r="H33" s="35"/>
      <c r="I33" s="131">
        <v>0.21</v>
      </c>
      <c r="J33" s="130">
        <f>ROUND(((SUM(BE138:BE1112))*I33),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ROUND((SUM(BF138:BF1112)),  2)</f>
        <v>0</v>
      </c>
      <c r="G34" s="35"/>
      <c r="H34" s="35"/>
      <c r="I34" s="131">
        <v>0.12</v>
      </c>
      <c r="J34" s="130">
        <f>ROUND(((SUM(BF138:BF1112))*I34),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ROUND((SUM(BG138:BG1112)),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ROUND((SUM(BH138:BH1112)),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ROUND((SUM(BI138:BI1112)),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01 - Stavební část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2:12" s="9" customFormat="1" ht="24.95" customHeight="1">
      <c r="B97" s="154"/>
      <c r="C97" s="155"/>
      <c r="D97" s="156" t="s">
        <v>116</v>
      </c>
      <c r="E97" s="157"/>
      <c r="F97" s="157"/>
      <c r="G97" s="157"/>
      <c r="H97" s="157"/>
      <c r="I97" s="157"/>
      <c r="J97" s="158">
        <f>J139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117</v>
      </c>
      <c r="E98" s="162"/>
      <c r="F98" s="162"/>
      <c r="G98" s="162"/>
      <c r="H98" s="162"/>
      <c r="I98" s="162"/>
      <c r="J98" s="163">
        <f>J140</f>
        <v>0</v>
      </c>
      <c r="K98" s="105"/>
      <c r="L98" s="164"/>
    </row>
    <row r="99" spans="2:12" s="10" customFormat="1" ht="19.899999999999999" customHeight="1">
      <c r="B99" s="160"/>
      <c r="C99" s="105"/>
      <c r="D99" s="161" t="s">
        <v>118</v>
      </c>
      <c r="E99" s="162"/>
      <c r="F99" s="162"/>
      <c r="G99" s="162"/>
      <c r="H99" s="162"/>
      <c r="I99" s="162"/>
      <c r="J99" s="163">
        <f>J166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119</v>
      </c>
      <c r="E100" s="162"/>
      <c r="F100" s="162"/>
      <c r="G100" s="162"/>
      <c r="H100" s="162"/>
      <c r="I100" s="162"/>
      <c r="J100" s="163">
        <f>J178</f>
        <v>0</v>
      </c>
      <c r="K100" s="105"/>
      <c r="L100" s="164"/>
    </row>
    <row r="101" spans="2:12" s="10" customFormat="1" ht="19.899999999999999" customHeight="1">
      <c r="B101" s="160"/>
      <c r="C101" s="105"/>
      <c r="D101" s="161" t="s">
        <v>120</v>
      </c>
      <c r="E101" s="162"/>
      <c r="F101" s="162"/>
      <c r="G101" s="162"/>
      <c r="H101" s="162"/>
      <c r="I101" s="162"/>
      <c r="J101" s="163">
        <f>J360</f>
        <v>0</v>
      </c>
      <c r="K101" s="105"/>
      <c r="L101" s="164"/>
    </row>
    <row r="102" spans="2:12" s="10" customFormat="1" ht="19.899999999999999" customHeight="1">
      <c r="B102" s="160"/>
      <c r="C102" s="105"/>
      <c r="D102" s="161" t="s">
        <v>121</v>
      </c>
      <c r="E102" s="162"/>
      <c r="F102" s="162"/>
      <c r="G102" s="162"/>
      <c r="H102" s="162"/>
      <c r="I102" s="162"/>
      <c r="J102" s="163">
        <f>J475</f>
        <v>0</v>
      </c>
      <c r="K102" s="105"/>
      <c r="L102" s="164"/>
    </row>
    <row r="103" spans="2:12" s="10" customFormat="1" ht="19.899999999999999" customHeight="1">
      <c r="B103" s="160"/>
      <c r="C103" s="105"/>
      <c r="D103" s="161" t="s">
        <v>122</v>
      </c>
      <c r="E103" s="162"/>
      <c r="F103" s="162"/>
      <c r="G103" s="162"/>
      <c r="H103" s="162"/>
      <c r="I103" s="162"/>
      <c r="J103" s="163">
        <f>J498</f>
        <v>0</v>
      </c>
      <c r="K103" s="105"/>
      <c r="L103" s="164"/>
    </row>
    <row r="104" spans="2:12" s="9" customFormat="1" ht="24.95" customHeight="1">
      <c r="B104" s="154"/>
      <c r="C104" s="155"/>
      <c r="D104" s="156" t="s">
        <v>123</v>
      </c>
      <c r="E104" s="157"/>
      <c r="F104" s="157"/>
      <c r="G104" s="157"/>
      <c r="H104" s="157"/>
      <c r="I104" s="157"/>
      <c r="J104" s="158">
        <f>J501</f>
        <v>0</v>
      </c>
      <c r="K104" s="155"/>
      <c r="L104" s="159"/>
    </row>
    <row r="105" spans="2:12" s="10" customFormat="1" ht="19.899999999999999" customHeight="1">
      <c r="B105" s="160"/>
      <c r="C105" s="105"/>
      <c r="D105" s="161" t="s">
        <v>124</v>
      </c>
      <c r="E105" s="162"/>
      <c r="F105" s="162"/>
      <c r="G105" s="162"/>
      <c r="H105" s="162"/>
      <c r="I105" s="162"/>
      <c r="J105" s="163">
        <f>J502</f>
        <v>0</v>
      </c>
      <c r="K105" s="105"/>
      <c r="L105" s="164"/>
    </row>
    <row r="106" spans="2:12" s="10" customFormat="1" ht="19.899999999999999" customHeight="1">
      <c r="B106" s="160"/>
      <c r="C106" s="105"/>
      <c r="D106" s="161" t="s">
        <v>125</v>
      </c>
      <c r="E106" s="162"/>
      <c r="F106" s="162"/>
      <c r="G106" s="162"/>
      <c r="H106" s="162"/>
      <c r="I106" s="162"/>
      <c r="J106" s="163">
        <f>J525</f>
        <v>0</v>
      </c>
      <c r="K106" s="105"/>
      <c r="L106" s="164"/>
    </row>
    <row r="107" spans="2:12" s="10" customFormat="1" ht="19.899999999999999" customHeight="1">
      <c r="B107" s="160"/>
      <c r="C107" s="105"/>
      <c r="D107" s="161" t="s">
        <v>126</v>
      </c>
      <c r="E107" s="162"/>
      <c r="F107" s="162"/>
      <c r="G107" s="162"/>
      <c r="H107" s="162"/>
      <c r="I107" s="162"/>
      <c r="J107" s="163">
        <f>J666</f>
        <v>0</v>
      </c>
      <c r="K107" s="105"/>
      <c r="L107" s="164"/>
    </row>
    <row r="108" spans="2:12" s="10" customFormat="1" ht="19.899999999999999" customHeight="1">
      <c r="B108" s="160"/>
      <c r="C108" s="105"/>
      <c r="D108" s="161" t="s">
        <v>127</v>
      </c>
      <c r="E108" s="162"/>
      <c r="F108" s="162"/>
      <c r="G108" s="162"/>
      <c r="H108" s="162"/>
      <c r="I108" s="162"/>
      <c r="J108" s="163">
        <f>J733</f>
        <v>0</v>
      </c>
      <c r="K108" s="105"/>
      <c r="L108" s="164"/>
    </row>
    <row r="109" spans="2:12" s="10" customFormat="1" ht="19.899999999999999" customHeight="1">
      <c r="B109" s="160"/>
      <c r="C109" s="105"/>
      <c r="D109" s="161" t="s">
        <v>128</v>
      </c>
      <c r="E109" s="162"/>
      <c r="F109" s="162"/>
      <c r="G109" s="162"/>
      <c r="H109" s="162"/>
      <c r="I109" s="162"/>
      <c r="J109" s="163">
        <f>J741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129</v>
      </c>
      <c r="E110" s="162"/>
      <c r="F110" s="162"/>
      <c r="G110" s="162"/>
      <c r="H110" s="162"/>
      <c r="I110" s="162"/>
      <c r="J110" s="163">
        <f>J743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130</v>
      </c>
      <c r="E111" s="162"/>
      <c r="F111" s="162"/>
      <c r="G111" s="162"/>
      <c r="H111" s="162"/>
      <c r="I111" s="162"/>
      <c r="J111" s="163">
        <f>J753</f>
        <v>0</v>
      </c>
      <c r="K111" s="105"/>
      <c r="L111" s="164"/>
    </row>
    <row r="112" spans="2:12" s="10" customFormat="1" ht="19.899999999999999" customHeight="1">
      <c r="B112" s="160"/>
      <c r="C112" s="105"/>
      <c r="D112" s="161" t="s">
        <v>131</v>
      </c>
      <c r="E112" s="162"/>
      <c r="F112" s="162"/>
      <c r="G112" s="162"/>
      <c r="H112" s="162"/>
      <c r="I112" s="162"/>
      <c r="J112" s="163">
        <f>J763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132</v>
      </c>
      <c r="E113" s="162"/>
      <c r="F113" s="162"/>
      <c r="G113" s="162"/>
      <c r="H113" s="162"/>
      <c r="I113" s="162"/>
      <c r="J113" s="163">
        <f>J795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133</v>
      </c>
      <c r="E114" s="162"/>
      <c r="F114" s="162"/>
      <c r="G114" s="162"/>
      <c r="H114" s="162"/>
      <c r="I114" s="162"/>
      <c r="J114" s="163">
        <f>J955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134</v>
      </c>
      <c r="E115" s="162"/>
      <c r="F115" s="162"/>
      <c r="G115" s="162"/>
      <c r="H115" s="162"/>
      <c r="I115" s="162"/>
      <c r="J115" s="163">
        <f>J972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135</v>
      </c>
      <c r="E116" s="162"/>
      <c r="F116" s="162"/>
      <c r="G116" s="162"/>
      <c r="H116" s="162"/>
      <c r="I116" s="162"/>
      <c r="J116" s="163">
        <f>J974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136</v>
      </c>
      <c r="E117" s="162"/>
      <c r="F117" s="162"/>
      <c r="G117" s="162"/>
      <c r="H117" s="162"/>
      <c r="I117" s="162"/>
      <c r="J117" s="163">
        <f>J984</f>
        <v>0</v>
      </c>
      <c r="K117" s="105"/>
      <c r="L117" s="164"/>
    </row>
    <row r="118" spans="1:31" s="9" customFormat="1" ht="24.95" customHeight="1">
      <c r="B118" s="154"/>
      <c r="C118" s="155"/>
      <c r="D118" s="156" t="s">
        <v>137</v>
      </c>
      <c r="E118" s="157"/>
      <c r="F118" s="157"/>
      <c r="G118" s="157"/>
      <c r="H118" s="157"/>
      <c r="I118" s="157"/>
      <c r="J118" s="158">
        <f>J1102</f>
        <v>0</v>
      </c>
      <c r="K118" s="155"/>
      <c r="L118" s="15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138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23" t="str">
        <f>E7</f>
        <v>Snížení energetické náročnosti objektu MŠ</v>
      </c>
      <c r="F128" s="324"/>
      <c r="G128" s="324"/>
      <c r="H128" s="324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109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71" t="str">
        <f>E9</f>
        <v>01 - Stavební část</v>
      </c>
      <c r="F130" s="325"/>
      <c r="G130" s="325"/>
      <c r="H130" s="325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>Trojdílná 1117/18</v>
      </c>
      <c r="G132" s="37"/>
      <c r="H132" s="37"/>
      <c r="I132" s="30" t="s">
        <v>22</v>
      </c>
      <c r="J132" s="67" t="str">
        <f>IF(J12="","",J12)</f>
        <v>Vyplň údaj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25.7" customHeight="1">
      <c r="A134" s="35"/>
      <c r="B134" s="36"/>
      <c r="C134" s="30" t="s">
        <v>23</v>
      </c>
      <c r="D134" s="37"/>
      <c r="E134" s="37"/>
      <c r="F134" s="28" t="str">
        <f>E15</f>
        <v>Městská část Praha 5</v>
      </c>
      <c r="G134" s="37"/>
      <c r="H134" s="37"/>
      <c r="I134" s="30" t="s">
        <v>29</v>
      </c>
      <c r="J134" s="33" t="str">
        <f>E21</f>
        <v>RH-ARCHITEKTI s.r.o.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27</v>
      </c>
      <c r="D135" s="37"/>
      <c r="E135" s="37"/>
      <c r="F135" s="28" t="str">
        <f>IF(E18="","",E18)</f>
        <v>Vyplň údaj</v>
      </c>
      <c r="G135" s="37"/>
      <c r="H135" s="37"/>
      <c r="I135" s="30" t="s">
        <v>32</v>
      </c>
      <c r="J135" s="33" t="str">
        <f>E24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5"/>
      <c r="B137" s="166"/>
      <c r="C137" s="167" t="s">
        <v>139</v>
      </c>
      <c r="D137" s="168" t="s">
        <v>60</v>
      </c>
      <c r="E137" s="168" t="s">
        <v>56</v>
      </c>
      <c r="F137" s="168" t="s">
        <v>57</v>
      </c>
      <c r="G137" s="168" t="s">
        <v>140</v>
      </c>
      <c r="H137" s="168" t="s">
        <v>141</v>
      </c>
      <c r="I137" s="168" t="s">
        <v>142</v>
      </c>
      <c r="J137" s="168" t="s">
        <v>113</v>
      </c>
      <c r="K137" s="169" t="s">
        <v>143</v>
      </c>
      <c r="L137" s="170"/>
      <c r="M137" s="76" t="s">
        <v>1</v>
      </c>
      <c r="N137" s="77" t="s">
        <v>39</v>
      </c>
      <c r="O137" s="77" t="s">
        <v>144</v>
      </c>
      <c r="P137" s="77" t="s">
        <v>145</v>
      </c>
      <c r="Q137" s="77" t="s">
        <v>146</v>
      </c>
      <c r="R137" s="77" t="s">
        <v>147</v>
      </c>
      <c r="S137" s="77" t="s">
        <v>148</v>
      </c>
      <c r="T137" s="78" t="s">
        <v>149</v>
      </c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1:65" s="2" customFormat="1" ht="22.9" customHeight="1">
      <c r="A138" s="35"/>
      <c r="B138" s="36"/>
      <c r="C138" s="83" t="s">
        <v>150</v>
      </c>
      <c r="D138" s="37"/>
      <c r="E138" s="37"/>
      <c r="F138" s="37"/>
      <c r="G138" s="37"/>
      <c r="H138" s="37"/>
      <c r="I138" s="37"/>
      <c r="J138" s="171">
        <f>BK138</f>
        <v>0</v>
      </c>
      <c r="K138" s="37"/>
      <c r="L138" s="40"/>
      <c r="M138" s="79"/>
      <c r="N138" s="172"/>
      <c r="O138" s="80"/>
      <c r="P138" s="173">
        <f>P139+P501+P1102</f>
        <v>0</v>
      </c>
      <c r="Q138" s="80"/>
      <c r="R138" s="173">
        <f>R139+R501+R1102</f>
        <v>0</v>
      </c>
      <c r="S138" s="80"/>
      <c r="T138" s="174">
        <f>T139+T501+T1102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74</v>
      </c>
      <c r="AU138" s="18" t="s">
        <v>115</v>
      </c>
      <c r="BK138" s="175">
        <f>BK139+BK501+BK1102</f>
        <v>0</v>
      </c>
    </row>
    <row r="139" spans="1:65" s="12" customFormat="1" ht="25.9" customHeight="1">
      <c r="B139" s="176"/>
      <c r="C139" s="177"/>
      <c r="D139" s="178" t="s">
        <v>74</v>
      </c>
      <c r="E139" s="179" t="s">
        <v>151</v>
      </c>
      <c r="F139" s="179" t="s">
        <v>152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P140+P166+P178+P360+P475+P498</f>
        <v>0</v>
      </c>
      <c r="Q139" s="184"/>
      <c r="R139" s="185">
        <f>R140+R166+R178+R360+R475+R498</f>
        <v>0</v>
      </c>
      <c r="S139" s="184"/>
      <c r="T139" s="186">
        <f>T140+T166+T178+T360+T475+T498</f>
        <v>0</v>
      </c>
      <c r="AR139" s="187" t="s">
        <v>83</v>
      </c>
      <c r="AT139" s="188" t="s">
        <v>74</v>
      </c>
      <c r="AU139" s="188" t="s">
        <v>75</v>
      </c>
      <c r="AY139" s="187" t="s">
        <v>153</v>
      </c>
      <c r="BK139" s="189">
        <f>BK140+BK166+BK178+BK360+BK475+BK498</f>
        <v>0</v>
      </c>
    </row>
    <row r="140" spans="1:65" s="12" customFormat="1" ht="22.9" customHeight="1">
      <c r="B140" s="176"/>
      <c r="C140" s="177"/>
      <c r="D140" s="178" t="s">
        <v>74</v>
      </c>
      <c r="E140" s="190" t="s">
        <v>83</v>
      </c>
      <c r="F140" s="190" t="s">
        <v>154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SUM(P141:P165)</f>
        <v>0</v>
      </c>
      <c r="Q140" s="184"/>
      <c r="R140" s="185">
        <f>SUM(R141:R165)</f>
        <v>0</v>
      </c>
      <c r="S140" s="184"/>
      <c r="T140" s="186">
        <f>SUM(T141:T165)</f>
        <v>0</v>
      </c>
      <c r="AR140" s="187" t="s">
        <v>83</v>
      </c>
      <c r="AT140" s="188" t="s">
        <v>74</v>
      </c>
      <c r="AU140" s="188" t="s">
        <v>83</v>
      </c>
      <c r="AY140" s="187" t="s">
        <v>153</v>
      </c>
      <c r="BK140" s="189">
        <f>SUM(BK141:BK165)</f>
        <v>0</v>
      </c>
    </row>
    <row r="141" spans="1:65" s="2" customFormat="1" ht="66.75" customHeight="1">
      <c r="A141" s="35"/>
      <c r="B141" s="36"/>
      <c r="C141" s="192" t="s">
        <v>83</v>
      </c>
      <c r="D141" s="192" t="s">
        <v>155</v>
      </c>
      <c r="E141" s="193" t="s">
        <v>156</v>
      </c>
      <c r="F141" s="194" t="s">
        <v>157</v>
      </c>
      <c r="G141" s="195" t="s">
        <v>158</v>
      </c>
      <c r="H141" s="196">
        <v>61.13</v>
      </c>
      <c r="I141" s="197"/>
      <c r="J141" s="198">
        <f>ROUND(I141*H141,2)</f>
        <v>0</v>
      </c>
      <c r="K141" s="194" t="s">
        <v>159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160</v>
      </c>
      <c r="BM141" s="203" t="s">
        <v>161</v>
      </c>
    </row>
    <row r="142" spans="1:65" s="13" customFormat="1" ht="22.5">
      <c r="B142" s="205"/>
      <c r="C142" s="206"/>
      <c r="D142" s="207" t="s">
        <v>162</v>
      </c>
      <c r="E142" s="208" t="s">
        <v>1</v>
      </c>
      <c r="F142" s="209" t="s">
        <v>163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162</v>
      </c>
      <c r="AU142" s="215" t="s">
        <v>85</v>
      </c>
      <c r="AV142" s="13" t="s">
        <v>83</v>
      </c>
      <c r="AW142" s="13" t="s">
        <v>31</v>
      </c>
      <c r="AX142" s="13" t="s">
        <v>75</v>
      </c>
      <c r="AY142" s="215" t="s">
        <v>153</v>
      </c>
    </row>
    <row r="143" spans="1:65" s="14" customFormat="1" ht="33.75">
      <c r="B143" s="216"/>
      <c r="C143" s="217"/>
      <c r="D143" s="207" t="s">
        <v>162</v>
      </c>
      <c r="E143" s="218" t="s">
        <v>1</v>
      </c>
      <c r="F143" s="219" t="s">
        <v>164</v>
      </c>
      <c r="G143" s="217"/>
      <c r="H143" s="220">
        <v>61.13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162</v>
      </c>
      <c r="AU143" s="226" t="s">
        <v>85</v>
      </c>
      <c r="AV143" s="14" t="s">
        <v>85</v>
      </c>
      <c r="AW143" s="14" t="s">
        <v>31</v>
      </c>
      <c r="AX143" s="14" t="s">
        <v>75</v>
      </c>
      <c r="AY143" s="226" t="s">
        <v>153</v>
      </c>
    </row>
    <row r="144" spans="1:65" s="15" customFormat="1" ht="11.25">
      <c r="B144" s="227"/>
      <c r="C144" s="228"/>
      <c r="D144" s="207" t="s">
        <v>162</v>
      </c>
      <c r="E144" s="229" t="s">
        <v>1</v>
      </c>
      <c r="F144" s="230" t="s">
        <v>165</v>
      </c>
      <c r="G144" s="228"/>
      <c r="H144" s="231">
        <v>61.13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162</v>
      </c>
      <c r="AU144" s="237" t="s">
        <v>85</v>
      </c>
      <c r="AV144" s="15" t="s">
        <v>160</v>
      </c>
      <c r="AW144" s="15" t="s">
        <v>31</v>
      </c>
      <c r="AX144" s="15" t="s">
        <v>83</v>
      </c>
      <c r="AY144" s="237" t="s">
        <v>153</v>
      </c>
    </row>
    <row r="145" spans="1:65" s="2" customFormat="1" ht="55.5" customHeight="1">
      <c r="A145" s="35"/>
      <c r="B145" s="36"/>
      <c r="C145" s="192" t="s">
        <v>85</v>
      </c>
      <c r="D145" s="192" t="s">
        <v>155</v>
      </c>
      <c r="E145" s="193" t="s">
        <v>166</v>
      </c>
      <c r="F145" s="194" t="s">
        <v>167</v>
      </c>
      <c r="G145" s="195" t="s">
        <v>158</v>
      </c>
      <c r="H145" s="196">
        <v>88.027000000000001</v>
      </c>
      <c r="I145" s="197"/>
      <c r="J145" s="198">
        <f>ROUND(I145*H145,2)</f>
        <v>0</v>
      </c>
      <c r="K145" s="194" t="s">
        <v>159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160</v>
      </c>
      <c r="AT145" s="203" t="s">
        <v>155</v>
      </c>
      <c r="AU145" s="203" t="s">
        <v>85</v>
      </c>
      <c r="AY145" s="18" t="s">
        <v>153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160</v>
      </c>
      <c r="BM145" s="203" t="s">
        <v>168</v>
      </c>
    </row>
    <row r="146" spans="1:65" s="13" customFormat="1" ht="22.5">
      <c r="B146" s="205"/>
      <c r="C146" s="206"/>
      <c r="D146" s="207" t="s">
        <v>162</v>
      </c>
      <c r="E146" s="208" t="s">
        <v>1</v>
      </c>
      <c r="F146" s="209" t="s">
        <v>169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162</v>
      </c>
      <c r="AU146" s="215" t="s">
        <v>85</v>
      </c>
      <c r="AV146" s="13" t="s">
        <v>83</v>
      </c>
      <c r="AW146" s="13" t="s">
        <v>31</v>
      </c>
      <c r="AX146" s="13" t="s">
        <v>75</v>
      </c>
      <c r="AY146" s="215" t="s">
        <v>153</v>
      </c>
    </row>
    <row r="147" spans="1:65" s="14" customFormat="1" ht="33.75">
      <c r="B147" s="216"/>
      <c r="C147" s="217"/>
      <c r="D147" s="207" t="s">
        <v>162</v>
      </c>
      <c r="E147" s="218" t="s">
        <v>1</v>
      </c>
      <c r="F147" s="219" t="s">
        <v>170</v>
      </c>
      <c r="G147" s="217"/>
      <c r="H147" s="220">
        <v>88.027000000000001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162</v>
      </c>
      <c r="AU147" s="226" t="s">
        <v>85</v>
      </c>
      <c r="AV147" s="14" t="s">
        <v>85</v>
      </c>
      <c r="AW147" s="14" t="s">
        <v>31</v>
      </c>
      <c r="AX147" s="14" t="s">
        <v>75</v>
      </c>
      <c r="AY147" s="226" t="s">
        <v>153</v>
      </c>
    </row>
    <row r="148" spans="1:65" s="15" customFormat="1" ht="11.25">
      <c r="B148" s="227"/>
      <c r="C148" s="228"/>
      <c r="D148" s="207" t="s">
        <v>162</v>
      </c>
      <c r="E148" s="229" t="s">
        <v>1</v>
      </c>
      <c r="F148" s="230" t="s">
        <v>165</v>
      </c>
      <c r="G148" s="228"/>
      <c r="H148" s="231">
        <v>88.027000000000001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162</v>
      </c>
      <c r="AU148" s="237" t="s">
        <v>85</v>
      </c>
      <c r="AV148" s="15" t="s">
        <v>160</v>
      </c>
      <c r="AW148" s="15" t="s">
        <v>31</v>
      </c>
      <c r="AX148" s="15" t="s">
        <v>83</v>
      </c>
      <c r="AY148" s="237" t="s">
        <v>153</v>
      </c>
    </row>
    <row r="149" spans="1:65" s="2" customFormat="1" ht="62.65" customHeight="1">
      <c r="A149" s="35"/>
      <c r="B149" s="36"/>
      <c r="C149" s="192" t="s">
        <v>171</v>
      </c>
      <c r="D149" s="192" t="s">
        <v>155</v>
      </c>
      <c r="E149" s="193" t="s">
        <v>172</v>
      </c>
      <c r="F149" s="194" t="s">
        <v>173</v>
      </c>
      <c r="G149" s="195" t="s">
        <v>158</v>
      </c>
      <c r="H149" s="196">
        <v>352.108</v>
      </c>
      <c r="I149" s="197"/>
      <c r="J149" s="198">
        <f>ROUND(I149*H149,2)</f>
        <v>0</v>
      </c>
      <c r="K149" s="194" t="s">
        <v>159</v>
      </c>
      <c r="L149" s="40"/>
      <c r="M149" s="199" t="s">
        <v>1</v>
      </c>
      <c r="N149" s="200" t="s">
        <v>40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85</v>
      </c>
      <c r="AY149" s="18" t="s">
        <v>153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160</v>
      </c>
      <c r="BM149" s="203" t="s">
        <v>174</v>
      </c>
    </row>
    <row r="150" spans="1:65" s="2" customFormat="1" ht="62.65" customHeight="1">
      <c r="A150" s="35"/>
      <c r="B150" s="36"/>
      <c r="C150" s="192" t="s">
        <v>160</v>
      </c>
      <c r="D150" s="192" t="s">
        <v>155</v>
      </c>
      <c r="E150" s="193" t="s">
        <v>175</v>
      </c>
      <c r="F150" s="194" t="s">
        <v>176</v>
      </c>
      <c r="G150" s="195" t="s">
        <v>158</v>
      </c>
      <c r="H150" s="196">
        <v>17.116</v>
      </c>
      <c r="I150" s="197"/>
      <c r="J150" s="198">
        <f>ROUND(I150*H150,2)</f>
        <v>0</v>
      </c>
      <c r="K150" s="194" t="s">
        <v>159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85</v>
      </c>
      <c r="AY150" s="18" t="s">
        <v>153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160</v>
      </c>
      <c r="BM150" s="203" t="s">
        <v>177</v>
      </c>
    </row>
    <row r="151" spans="1:65" s="13" customFormat="1" ht="11.25">
      <c r="B151" s="205"/>
      <c r="C151" s="206"/>
      <c r="D151" s="207" t="s">
        <v>162</v>
      </c>
      <c r="E151" s="208" t="s">
        <v>1</v>
      </c>
      <c r="F151" s="209" t="s">
        <v>178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162</v>
      </c>
      <c r="AU151" s="215" t="s">
        <v>85</v>
      </c>
      <c r="AV151" s="13" t="s">
        <v>83</v>
      </c>
      <c r="AW151" s="13" t="s">
        <v>31</v>
      </c>
      <c r="AX151" s="13" t="s">
        <v>75</v>
      </c>
      <c r="AY151" s="215" t="s">
        <v>153</v>
      </c>
    </row>
    <row r="152" spans="1:65" s="14" customFormat="1" ht="11.25">
      <c r="B152" s="216"/>
      <c r="C152" s="217"/>
      <c r="D152" s="207" t="s">
        <v>162</v>
      </c>
      <c r="E152" s="218" t="s">
        <v>1</v>
      </c>
      <c r="F152" s="219" t="s">
        <v>179</v>
      </c>
      <c r="G152" s="217"/>
      <c r="H152" s="220">
        <v>17.116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162</v>
      </c>
      <c r="AU152" s="226" t="s">
        <v>85</v>
      </c>
      <c r="AV152" s="14" t="s">
        <v>85</v>
      </c>
      <c r="AW152" s="14" t="s">
        <v>31</v>
      </c>
      <c r="AX152" s="14" t="s">
        <v>75</v>
      </c>
      <c r="AY152" s="226" t="s">
        <v>153</v>
      </c>
    </row>
    <row r="153" spans="1:65" s="15" customFormat="1" ht="11.25">
      <c r="B153" s="227"/>
      <c r="C153" s="228"/>
      <c r="D153" s="207" t="s">
        <v>162</v>
      </c>
      <c r="E153" s="229" t="s">
        <v>1</v>
      </c>
      <c r="F153" s="230" t="s">
        <v>165</v>
      </c>
      <c r="G153" s="228"/>
      <c r="H153" s="231">
        <v>17.116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162</v>
      </c>
      <c r="AU153" s="237" t="s">
        <v>85</v>
      </c>
      <c r="AV153" s="15" t="s">
        <v>160</v>
      </c>
      <c r="AW153" s="15" t="s">
        <v>31</v>
      </c>
      <c r="AX153" s="15" t="s">
        <v>83</v>
      </c>
      <c r="AY153" s="237" t="s">
        <v>153</v>
      </c>
    </row>
    <row r="154" spans="1:65" s="2" customFormat="1" ht="37.9" customHeight="1">
      <c r="A154" s="35"/>
      <c r="B154" s="36"/>
      <c r="C154" s="192" t="s">
        <v>180</v>
      </c>
      <c r="D154" s="192" t="s">
        <v>155</v>
      </c>
      <c r="E154" s="193" t="s">
        <v>181</v>
      </c>
      <c r="F154" s="194" t="s">
        <v>182</v>
      </c>
      <c r="G154" s="195" t="s">
        <v>158</v>
      </c>
      <c r="H154" s="196">
        <v>44.014000000000003</v>
      </c>
      <c r="I154" s="197"/>
      <c r="J154" s="198">
        <f>ROUND(I154*H154,2)</f>
        <v>0</v>
      </c>
      <c r="K154" s="194" t="s">
        <v>159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160</v>
      </c>
      <c r="AT154" s="203" t="s">
        <v>155</v>
      </c>
      <c r="AU154" s="203" t="s">
        <v>85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160</v>
      </c>
      <c r="BM154" s="203" t="s">
        <v>183</v>
      </c>
    </row>
    <row r="155" spans="1:65" s="13" customFormat="1" ht="22.5">
      <c r="B155" s="205"/>
      <c r="C155" s="206"/>
      <c r="D155" s="207" t="s">
        <v>162</v>
      </c>
      <c r="E155" s="208" t="s">
        <v>1</v>
      </c>
      <c r="F155" s="209" t="s">
        <v>184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162</v>
      </c>
      <c r="AU155" s="215" t="s">
        <v>85</v>
      </c>
      <c r="AV155" s="13" t="s">
        <v>83</v>
      </c>
      <c r="AW155" s="13" t="s">
        <v>31</v>
      </c>
      <c r="AX155" s="13" t="s">
        <v>75</v>
      </c>
      <c r="AY155" s="215" t="s">
        <v>153</v>
      </c>
    </row>
    <row r="156" spans="1:65" s="14" customFormat="1" ht="33.75">
      <c r="B156" s="216"/>
      <c r="C156" s="217"/>
      <c r="D156" s="207" t="s">
        <v>162</v>
      </c>
      <c r="E156" s="218" t="s">
        <v>1</v>
      </c>
      <c r="F156" s="219" t="s">
        <v>185</v>
      </c>
      <c r="G156" s="217"/>
      <c r="H156" s="220">
        <v>44.014000000000003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162</v>
      </c>
      <c r="AU156" s="226" t="s">
        <v>85</v>
      </c>
      <c r="AV156" s="14" t="s">
        <v>85</v>
      </c>
      <c r="AW156" s="14" t="s">
        <v>31</v>
      </c>
      <c r="AX156" s="14" t="s">
        <v>75</v>
      </c>
      <c r="AY156" s="226" t="s">
        <v>153</v>
      </c>
    </row>
    <row r="157" spans="1:65" s="15" customFormat="1" ht="11.25">
      <c r="B157" s="227"/>
      <c r="C157" s="228"/>
      <c r="D157" s="207" t="s">
        <v>162</v>
      </c>
      <c r="E157" s="229" t="s">
        <v>1</v>
      </c>
      <c r="F157" s="230" t="s">
        <v>165</v>
      </c>
      <c r="G157" s="228"/>
      <c r="H157" s="231">
        <v>44.014000000000003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162</v>
      </c>
      <c r="AU157" s="237" t="s">
        <v>85</v>
      </c>
      <c r="AV157" s="15" t="s">
        <v>160</v>
      </c>
      <c r="AW157" s="15" t="s">
        <v>31</v>
      </c>
      <c r="AX157" s="15" t="s">
        <v>83</v>
      </c>
      <c r="AY157" s="237" t="s">
        <v>153</v>
      </c>
    </row>
    <row r="158" spans="1:65" s="2" customFormat="1" ht="44.25" customHeight="1">
      <c r="A158" s="35"/>
      <c r="B158" s="36"/>
      <c r="C158" s="192" t="s">
        <v>186</v>
      </c>
      <c r="D158" s="192" t="s">
        <v>155</v>
      </c>
      <c r="E158" s="193" t="s">
        <v>187</v>
      </c>
      <c r="F158" s="194" t="s">
        <v>188</v>
      </c>
      <c r="G158" s="195" t="s">
        <v>189</v>
      </c>
      <c r="H158" s="196">
        <v>28.241</v>
      </c>
      <c r="I158" s="197"/>
      <c r="J158" s="198">
        <f>ROUND(I158*H158,2)</f>
        <v>0</v>
      </c>
      <c r="K158" s="194" t="s">
        <v>159</v>
      </c>
      <c r="L158" s="40"/>
      <c r="M158" s="199" t="s">
        <v>1</v>
      </c>
      <c r="N158" s="200" t="s">
        <v>40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85</v>
      </c>
      <c r="AY158" s="18" t="s">
        <v>153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160</v>
      </c>
      <c r="BM158" s="203" t="s">
        <v>190</v>
      </c>
    </row>
    <row r="159" spans="1:65" s="14" customFormat="1" ht="11.25">
      <c r="B159" s="216"/>
      <c r="C159" s="217"/>
      <c r="D159" s="207" t="s">
        <v>162</v>
      </c>
      <c r="E159" s="218" t="s">
        <v>1</v>
      </c>
      <c r="F159" s="219" t="s">
        <v>191</v>
      </c>
      <c r="G159" s="217"/>
      <c r="H159" s="220">
        <v>28.241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162</v>
      </c>
      <c r="AU159" s="226" t="s">
        <v>85</v>
      </c>
      <c r="AV159" s="14" t="s">
        <v>85</v>
      </c>
      <c r="AW159" s="14" t="s">
        <v>31</v>
      </c>
      <c r="AX159" s="14" t="s">
        <v>75</v>
      </c>
      <c r="AY159" s="226" t="s">
        <v>153</v>
      </c>
    </row>
    <row r="160" spans="1:65" s="15" customFormat="1" ht="11.25">
      <c r="B160" s="227"/>
      <c r="C160" s="228"/>
      <c r="D160" s="207" t="s">
        <v>162</v>
      </c>
      <c r="E160" s="229" t="s">
        <v>1</v>
      </c>
      <c r="F160" s="230" t="s">
        <v>165</v>
      </c>
      <c r="G160" s="228"/>
      <c r="H160" s="231">
        <v>28.241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162</v>
      </c>
      <c r="AU160" s="237" t="s">
        <v>85</v>
      </c>
      <c r="AV160" s="15" t="s">
        <v>160</v>
      </c>
      <c r="AW160" s="15" t="s">
        <v>31</v>
      </c>
      <c r="AX160" s="15" t="s">
        <v>83</v>
      </c>
      <c r="AY160" s="237" t="s">
        <v>153</v>
      </c>
    </row>
    <row r="161" spans="1:65" s="2" customFormat="1" ht="37.9" customHeight="1">
      <c r="A161" s="35"/>
      <c r="B161" s="36"/>
      <c r="C161" s="192" t="s">
        <v>192</v>
      </c>
      <c r="D161" s="192" t="s">
        <v>155</v>
      </c>
      <c r="E161" s="193" t="s">
        <v>193</v>
      </c>
      <c r="F161" s="194" t="s">
        <v>194</v>
      </c>
      <c r="G161" s="195" t="s">
        <v>158</v>
      </c>
      <c r="H161" s="196">
        <v>44.014000000000003</v>
      </c>
      <c r="I161" s="197"/>
      <c r="J161" s="198">
        <f>ROUND(I161*H161,2)</f>
        <v>0</v>
      </c>
      <c r="K161" s="194" t="s">
        <v>159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160</v>
      </c>
      <c r="AT161" s="203" t="s">
        <v>155</v>
      </c>
      <c r="AU161" s="203" t="s">
        <v>85</v>
      </c>
      <c r="AY161" s="18" t="s">
        <v>153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160</v>
      </c>
      <c r="BM161" s="203" t="s">
        <v>195</v>
      </c>
    </row>
    <row r="162" spans="1:65" s="2" customFormat="1" ht="44.25" customHeight="1">
      <c r="A162" s="35"/>
      <c r="B162" s="36"/>
      <c r="C162" s="192" t="s">
        <v>196</v>
      </c>
      <c r="D162" s="192" t="s">
        <v>155</v>
      </c>
      <c r="E162" s="193" t="s">
        <v>197</v>
      </c>
      <c r="F162" s="194" t="s">
        <v>198</v>
      </c>
      <c r="G162" s="195" t="s">
        <v>158</v>
      </c>
      <c r="H162" s="196">
        <v>44.014000000000003</v>
      </c>
      <c r="I162" s="197"/>
      <c r="J162" s="198">
        <f>ROUND(I162*H162,2)</f>
        <v>0</v>
      </c>
      <c r="K162" s="194" t="s">
        <v>159</v>
      </c>
      <c r="L162" s="40"/>
      <c r="M162" s="199" t="s">
        <v>1</v>
      </c>
      <c r="N162" s="200" t="s">
        <v>40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160</v>
      </c>
      <c r="AT162" s="203" t="s">
        <v>155</v>
      </c>
      <c r="AU162" s="203" t="s">
        <v>85</v>
      </c>
      <c r="AY162" s="18" t="s">
        <v>153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160</v>
      </c>
      <c r="BM162" s="203" t="s">
        <v>199</v>
      </c>
    </row>
    <row r="163" spans="1:65" s="13" customFormat="1" ht="22.5">
      <c r="B163" s="205"/>
      <c r="C163" s="206"/>
      <c r="D163" s="207" t="s">
        <v>162</v>
      </c>
      <c r="E163" s="208" t="s">
        <v>1</v>
      </c>
      <c r="F163" s="209" t="s">
        <v>184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162</v>
      </c>
      <c r="AU163" s="215" t="s">
        <v>85</v>
      </c>
      <c r="AV163" s="13" t="s">
        <v>83</v>
      </c>
      <c r="AW163" s="13" t="s">
        <v>31</v>
      </c>
      <c r="AX163" s="13" t="s">
        <v>75</v>
      </c>
      <c r="AY163" s="215" t="s">
        <v>153</v>
      </c>
    </row>
    <row r="164" spans="1:65" s="14" customFormat="1" ht="33.75">
      <c r="B164" s="216"/>
      <c r="C164" s="217"/>
      <c r="D164" s="207" t="s">
        <v>162</v>
      </c>
      <c r="E164" s="218" t="s">
        <v>1</v>
      </c>
      <c r="F164" s="219" t="s">
        <v>200</v>
      </c>
      <c r="G164" s="217"/>
      <c r="H164" s="220">
        <v>44.014000000000003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162</v>
      </c>
      <c r="AU164" s="226" t="s">
        <v>85</v>
      </c>
      <c r="AV164" s="14" t="s">
        <v>85</v>
      </c>
      <c r="AW164" s="14" t="s">
        <v>31</v>
      </c>
      <c r="AX164" s="14" t="s">
        <v>75</v>
      </c>
      <c r="AY164" s="226" t="s">
        <v>153</v>
      </c>
    </row>
    <row r="165" spans="1:65" s="15" customFormat="1" ht="11.25">
      <c r="B165" s="227"/>
      <c r="C165" s="228"/>
      <c r="D165" s="207" t="s">
        <v>162</v>
      </c>
      <c r="E165" s="229" t="s">
        <v>1</v>
      </c>
      <c r="F165" s="230" t="s">
        <v>165</v>
      </c>
      <c r="G165" s="228"/>
      <c r="H165" s="231">
        <v>44.014000000000003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162</v>
      </c>
      <c r="AU165" s="237" t="s">
        <v>85</v>
      </c>
      <c r="AV165" s="15" t="s">
        <v>160</v>
      </c>
      <c r="AW165" s="15" t="s">
        <v>31</v>
      </c>
      <c r="AX165" s="15" t="s">
        <v>83</v>
      </c>
      <c r="AY165" s="237" t="s">
        <v>153</v>
      </c>
    </row>
    <row r="166" spans="1:65" s="12" customFormat="1" ht="22.9" customHeight="1">
      <c r="B166" s="176"/>
      <c r="C166" s="177"/>
      <c r="D166" s="178" t="s">
        <v>74</v>
      </c>
      <c r="E166" s="190" t="s">
        <v>171</v>
      </c>
      <c r="F166" s="190" t="s">
        <v>201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SUM(P167:P177)</f>
        <v>0</v>
      </c>
      <c r="Q166" s="184"/>
      <c r="R166" s="185">
        <f>SUM(R167:R177)</f>
        <v>0</v>
      </c>
      <c r="S166" s="184"/>
      <c r="T166" s="186">
        <f>SUM(T167:T177)</f>
        <v>0</v>
      </c>
      <c r="AR166" s="187" t="s">
        <v>83</v>
      </c>
      <c r="AT166" s="188" t="s">
        <v>74</v>
      </c>
      <c r="AU166" s="188" t="s">
        <v>83</v>
      </c>
      <c r="AY166" s="187" t="s">
        <v>153</v>
      </c>
      <c r="BK166" s="189">
        <f>SUM(BK167:BK177)</f>
        <v>0</v>
      </c>
    </row>
    <row r="167" spans="1:65" s="2" customFormat="1" ht="37.9" customHeight="1">
      <c r="A167" s="35"/>
      <c r="B167" s="36"/>
      <c r="C167" s="192" t="s">
        <v>202</v>
      </c>
      <c r="D167" s="192" t="s">
        <v>155</v>
      </c>
      <c r="E167" s="193" t="s">
        <v>203</v>
      </c>
      <c r="F167" s="194" t="s">
        <v>204</v>
      </c>
      <c r="G167" s="195" t="s">
        <v>205</v>
      </c>
      <c r="H167" s="196">
        <v>15.81</v>
      </c>
      <c r="I167" s="197"/>
      <c r="J167" s="198">
        <f>ROUND(I167*H167,2)</f>
        <v>0</v>
      </c>
      <c r="K167" s="194" t="s">
        <v>159</v>
      </c>
      <c r="L167" s="40"/>
      <c r="M167" s="199" t="s">
        <v>1</v>
      </c>
      <c r="N167" s="200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160</v>
      </c>
      <c r="AT167" s="203" t="s">
        <v>155</v>
      </c>
      <c r="AU167" s="203" t="s">
        <v>85</v>
      </c>
      <c r="AY167" s="18" t="s">
        <v>153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160</v>
      </c>
      <c r="BM167" s="203" t="s">
        <v>206</v>
      </c>
    </row>
    <row r="168" spans="1:65" s="13" customFormat="1" ht="11.25">
      <c r="B168" s="205"/>
      <c r="C168" s="206"/>
      <c r="D168" s="207" t="s">
        <v>162</v>
      </c>
      <c r="E168" s="208" t="s">
        <v>1</v>
      </c>
      <c r="F168" s="209" t="s">
        <v>207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162</v>
      </c>
      <c r="AU168" s="215" t="s">
        <v>85</v>
      </c>
      <c r="AV168" s="13" t="s">
        <v>83</v>
      </c>
      <c r="AW168" s="13" t="s">
        <v>31</v>
      </c>
      <c r="AX168" s="13" t="s">
        <v>75</v>
      </c>
      <c r="AY168" s="215" t="s">
        <v>153</v>
      </c>
    </row>
    <row r="169" spans="1:65" s="14" customFormat="1" ht="11.25">
      <c r="B169" s="216"/>
      <c r="C169" s="217"/>
      <c r="D169" s="207" t="s">
        <v>162</v>
      </c>
      <c r="E169" s="218" t="s">
        <v>1</v>
      </c>
      <c r="F169" s="219" t="s">
        <v>208</v>
      </c>
      <c r="G169" s="217"/>
      <c r="H169" s="220">
        <v>3.74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162</v>
      </c>
      <c r="AU169" s="226" t="s">
        <v>85</v>
      </c>
      <c r="AV169" s="14" t="s">
        <v>85</v>
      </c>
      <c r="AW169" s="14" t="s">
        <v>31</v>
      </c>
      <c r="AX169" s="14" t="s">
        <v>75</v>
      </c>
      <c r="AY169" s="226" t="s">
        <v>153</v>
      </c>
    </row>
    <row r="170" spans="1:65" s="14" customFormat="1" ht="11.25">
      <c r="B170" s="216"/>
      <c r="C170" s="217"/>
      <c r="D170" s="207" t="s">
        <v>162</v>
      </c>
      <c r="E170" s="218" t="s">
        <v>1</v>
      </c>
      <c r="F170" s="219" t="s">
        <v>209</v>
      </c>
      <c r="G170" s="217"/>
      <c r="H170" s="220">
        <v>1.98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162</v>
      </c>
      <c r="AU170" s="226" t="s">
        <v>85</v>
      </c>
      <c r="AV170" s="14" t="s">
        <v>85</v>
      </c>
      <c r="AW170" s="14" t="s">
        <v>31</v>
      </c>
      <c r="AX170" s="14" t="s">
        <v>75</v>
      </c>
      <c r="AY170" s="226" t="s">
        <v>153</v>
      </c>
    </row>
    <row r="171" spans="1:65" s="14" customFormat="1" ht="11.25">
      <c r="B171" s="216"/>
      <c r="C171" s="217"/>
      <c r="D171" s="207" t="s">
        <v>162</v>
      </c>
      <c r="E171" s="218" t="s">
        <v>1</v>
      </c>
      <c r="F171" s="219" t="s">
        <v>210</v>
      </c>
      <c r="G171" s="217"/>
      <c r="H171" s="220">
        <v>4.84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162</v>
      </c>
      <c r="AU171" s="226" t="s">
        <v>85</v>
      </c>
      <c r="AV171" s="14" t="s">
        <v>85</v>
      </c>
      <c r="AW171" s="14" t="s">
        <v>31</v>
      </c>
      <c r="AX171" s="14" t="s">
        <v>75</v>
      </c>
      <c r="AY171" s="226" t="s">
        <v>153</v>
      </c>
    </row>
    <row r="172" spans="1:65" s="14" customFormat="1" ht="11.25">
      <c r="B172" s="216"/>
      <c r="C172" s="217"/>
      <c r="D172" s="207" t="s">
        <v>162</v>
      </c>
      <c r="E172" s="218" t="s">
        <v>1</v>
      </c>
      <c r="F172" s="219" t="s">
        <v>211</v>
      </c>
      <c r="G172" s="217"/>
      <c r="H172" s="220">
        <v>3.45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162</v>
      </c>
      <c r="AU172" s="226" t="s">
        <v>85</v>
      </c>
      <c r="AV172" s="14" t="s">
        <v>85</v>
      </c>
      <c r="AW172" s="14" t="s">
        <v>31</v>
      </c>
      <c r="AX172" s="14" t="s">
        <v>75</v>
      </c>
      <c r="AY172" s="226" t="s">
        <v>153</v>
      </c>
    </row>
    <row r="173" spans="1:65" s="16" customFormat="1" ht="11.25">
      <c r="B173" s="238"/>
      <c r="C173" s="239"/>
      <c r="D173" s="207" t="s">
        <v>162</v>
      </c>
      <c r="E173" s="240" t="s">
        <v>1</v>
      </c>
      <c r="F173" s="241" t="s">
        <v>212</v>
      </c>
      <c r="G173" s="239"/>
      <c r="H173" s="242">
        <v>14.010000000000002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162</v>
      </c>
      <c r="AU173" s="248" t="s">
        <v>85</v>
      </c>
      <c r="AV173" s="16" t="s">
        <v>171</v>
      </c>
      <c r="AW173" s="16" t="s">
        <v>31</v>
      </c>
      <c r="AX173" s="16" t="s">
        <v>75</v>
      </c>
      <c r="AY173" s="248" t="s">
        <v>153</v>
      </c>
    </row>
    <row r="174" spans="1:65" s="13" customFormat="1" ht="11.25">
      <c r="B174" s="205"/>
      <c r="C174" s="206"/>
      <c r="D174" s="207" t="s">
        <v>162</v>
      </c>
      <c r="E174" s="208" t="s">
        <v>1</v>
      </c>
      <c r="F174" s="209" t="s">
        <v>213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162</v>
      </c>
      <c r="AU174" s="215" t="s">
        <v>85</v>
      </c>
      <c r="AV174" s="13" t="s">
        <v>83</v>
      </c>
      <c r="AW174" s="13" t="s">
        <v>31</v>
      </c>
      <c r="AX174" s="13" t="s">
        <v>75</v>
      </c>
      <c r="AY174" s="215" t="s">
        <v>153</v>
      </c>
    </row>
    <row r="175" spans="1:65" s="14" customFormat="1" ht="11.25">
      <c r="B175" s="216"/>
      <c r="C175" s="217"/>
      <c r="D175" s="207" t="s">
        <v>162</v>
      </c>
      <c r="E175" s="218" t="s">
        <v>1</v>
      </c>
      <c r="F175" s="219" t="s">
        <v>214</v>
      </c>
      <c r="G175" s="217"/>
      <c r="H175" s="220">
        <v>1.8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162</v>
      </c>
      <c r="AU175" s="226" t="s">
        <v>85</v>
      </c>
      <c r="AV175" s="14" t="s">
        <v>85</v>
      </c>
      <c r="AW175" s="14" t="s">
        <v>31</v>
      </c>
      <c r="AX175" s="14" t="s">
        <v>75</v>
      </c>
      <c r="AY175" s="226" t="s">
        <v>153</v>
      </c>
    </row>
    <row r="176" spans="1:65" s="16" customFormat="1" ht="11.25">
      <c r="B176" s="238"/>
      <c r="C176" s="239"/>
      <c r="D176" s="207" t="s">
        <v>162</v>
      </c>
      <c r="E176" s="240" t="s">
        <v>1</v>
      </c>
      <c r="F176" s="241" t="s">
        <v>212</v>
      </c>
      <c r="G176" s="239"/>
      <c r="H176" s="242">
        <v>1.8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162</v>
      </c>
      <c r="AU176" s="248" t="s">
        <v>85</v>
      </c>
      <c r="AV176" s="16" t="s">
        <v>171</v>
      </c>
      <c r="AW176" s="16" t="s">
        <v>31</v>
      </c>
      <c r="AX176" s="16" t="s">
        <v>75</v>
      </c>
      <c r="AY176" s="248" t="s">
        <v>153</v>
      </c>
    </row>
    <row r="177" spans="1:65" s="15" customFormat="1" ht="11.25">
      <c r="B177" s="227"/>
      <c r="C177" s="228"/>
      <c r="D177" s="207" t="s">
        <v>162</v>
      </c>
      <c r="E177" s="229" t="s">
        <v>1</v>
      </c>
      <c r="F177" s="230" t="s">
        <v>165</v>
      </c>
      <c r="G177" s="228"/>
      <c r="H177" s="231">
        <v>15.810000000000002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162</v>
      </c>
      <c r="AU177" s="237" t="s">
        <v>85</v>
      </c>
      <c r="AV177" s="15" t="s">
        <v>160</v>
      </c>
      <c r="AW177" s="15" t="s">
        <v>31</v>
      </c>
      <c r="AX177" s="15" t="s">
        <v>83</v>
      </c>
      <c r="AY177" s="237" t="s">
        <v>153</v>
      </c>
    </row>
    <row r="178" spans="1:65" s="12" customFormat="1" ht="22.9" customHeight="1">
      <c r="B178" s="176"/>
      <c r="C178" s="177"/>
      <c r="D178" s="178" t="s">
        <v>74</v>
      </c>
      <c r="E178" s="190" t="s">
        <v>186</v>
      </c>
      <c r="F178" s="190" t="s">
        <v>215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SUM(P179:P359)</f>
        <v>0</v>
      </c>
      <c r="Q178" s="184"/>
      <c r="R178" s="185">
        <f>SUM(R179:R359)</f>
        <v>0</v>
      </c>
      <c r="S178" s="184"/>
      <c r="T178" s="186">
        <f>SUM(T179:T359)</f>
        <v>0</v>
      </c>
      <c r="AR178" s="187" t="s">
        <v>83</v>
      </c>
      <c r="AT178" s="188" t="s">
        <v>74</v>
      </c>
      <c r="AU178" s="188" t="s">
        <v>83</v>
      </c>
      <c r="AY178" s="187" t="s">
        <v>153</v>
      </c>
      <c r="BK178" s="189">
        <f>SUM(BK179:BK359)</f>
        <v>0</v>
      </c>
    </row>
    <row r="179" spans="1:65" s="2" customFormat="1" ht="44.25" customHeight="1">
      <c r="A179" s="35"/>
      <c r="B179" s="36"/>
      <c r="C179" s="192" t="s">
        <v>216</v>
      </c>
      <c r="D179" s="192" t="s">
        <v>155</v>
      </c>
      <c r="E179" s="193" t="s">
        <v>217</v>
      </c>
      <c r="F179" s="194" t="s">
        <v>218</v>
      </c>
      <c r="G179" s="195" t="s">
        <v>205</v>
      </c>
      <c r="H179" s="196">
        <v>1699.41</v>
      </c>
      <c r="I179" s="197"/>
      <c r="J179" s="198">
        <f>ROUND(I179*H179,2)</f>
        <v>0</v>
      </c>
      <c r="K179" s="194" t="s">
        <v>159</v>
      </c>
      <c r="L179" s="40"/>
      <c r="M179" s="199" t="s">
        <v>1</v>
      </c>
      <c r="N179" s="200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160</v>
      </c>
      <c r="AT179" s="203" t="s">
        <v>155</v>
      </c>
      <c r="AU179" s="203" t="s">
        <v>85</v>
      </c>
      <c r="AY179" s="18" t="s">
        <v>153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160</v>
      </c>
      <c r="BM179" s="203" t="s">
        <v>219</v>
      </c>
    </row>
    <row r="180" spans="1:65" s="13" customFormat="1" ht="11.25">
      <c r="B180" s="205"/>
      <c r="C180" s="206"/>
      <c r="D180" s="207" t="s">
        <v>162</v>
      </c>
      <c r="E180" s="208" t="s">
        <v>1</v>
      </c>
      <c r="F180" s="209" t="s">
        <v>220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162</v>
      </c>
      <c r="AU180" s="215" t="s">
        <v>85</v>
      </c>
      <c r="AV180" s="13" t="s">
        <v>83</v>
      </c>
      <c r="AW180" s="13" t="s">
        <v>31</v>
      </c>
      <c r="AX180" s="13" t="s">
        <v>75</v>
      </c>
      <c r="AY180" s="215" t="s">
        <v>153</v>
      </c>
    </row>
    <row r="181" spans="1:65" s="14" customFormat="1" ht="11.25">
      <c r="B181" s="216"/>
      <c r="C181" s="217"/>
      <c r="D181" s="207" t="s">
        <v>162</v>
      </c>
      <c r="E181" s="218" t="s">
        <v>1</v>
      </c>
      <c r="F181" s="219" t="s">
        <v>221</v>
      </c>
      <c r="G181" s="217"/>
      <c r="H181" s="220">
        <v>1168.83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162</v>
      </c>
      <c r="AU181" s="226" t="s">
        <v>85</v>
      </c>
      <c r="AV181" s="14" t="s">
        <v>85</v>
      </c>
      <c r="AW181" s="14" t="s">
        <v>31</v>
      </c>
      <c r="AX181" s="14" t="s">
        <v>75</v>
      </c>
      <c r="AY181" s="226" t="s">
        <v>153</v>
      </c>
    </row>
    <row r="182" spans="1:65" s="14" customFormat="1" ht="11.25">
      <c r="B182" s="216"/>
      <c r="C182" s="217"/>
      <c r="D182" s="207" t="s">
        <v>162</v>
      </c>
      <c r="E182" s="218" t="s">
        <v>1</v>
      </c>
      <c r="F182" s="219" t="s">
        <v>222</v>
      </c>
      <c r="G182" s="217"/>
      <c r="H182" s="220">
        <v>530.58000000000004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162</v>
      </c>
      <c r="AU182" s="226" t="s">
        <v>85</v>
      </c>
      <c r="AV182" s="14" t="s">
        <v>85</v>
      </c>
      <c r="AW182" s="14" t="s">
        <v>31</v>
      </c>
      <c r="AX182" s="14" t="s">
        <v>75</v>
      </c>
      <c r="AY182" s="226" t="s">
        <v>153</v>
      </c>
    </row>
    <row r="183" spans="1:65" s="15" customFormat="1" ht="11.25">
      <c r="B183" s="227"/>
      <c r="C183" s="228"/>
      <c r="D183" s="207" t="s">
        <v>162</v>
      </c>
      <c r="E183" s="229" t="s">
        <v>1</v>
      </c>
      <c r="F183" s="230" t="s">
        <v>165</v>
      </c>
      <c r="G183" s="228"/>
      <c r="H183" s="231">
        <v>1699.4099999999999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162</v>
      </c>
      <c r="AU183" s="237" t="s">
        <v>85</v>
      </c>
      <c r="AV183" s="15" t="s">
        <v>160</v>
      </c>
      <c r="AW183" s="15" t="s">
        <v>31</v>
      </c>
      <c r="AX183" s="15" t="s">
        <v>83</v>
      </c>
      <c r="AY183" s="237" t="s">
        <v>153</v>
      </c>
    </row>
    <row r="184" spans="1:65" s="2" customFormat="1" ht="33" customHeight="1">
      <c r="A184" s="35"/>
      <c r="B184" s="36"/>
      <c r="C184" s="192" t="s">
        <v>223</v>
      </c>
      <c r="D184" s="192" t="s">
        <v>155</v>
      </c>
      <c r="E184" s="193" t="s">
        <v>224</v>
      </c>
      <c r="F184" s="194" t="s">
        <v>225</v>
      </c>
      <c r="G184" s="195" t="s">
        <v>226</v>
      </c>
      <c r="H184" s="196">
        <v>150</v>
      </c>
      <c r="I184" s="197"/>
      <c r="J184" s="198">
        <f>ROUND(I184*H184,2)</f>
        <v>0</v>
      </c>
      <c r="K184" s="194" t="s">
        <v>159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160</v>
      </c>
      <c r="AT184" s="203" t="s">
        <v>155</v>
      </c>
      <c r="AU184" s="203" t="s">
        <v>85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160</v>
      </c>
      <c r="BM184" s="203" t="s">
        <v>227</v>
      </c>
    </row>
    <row r="185" spans="1:65" s="14" customFormat="1" ht="11.25">
      <c r="B185" s="216"/>
      <c r="C185" s="217"/>
      <c r="D185" s="207" t="s">
        <v>162</v>
      </c>
      <c r="E185" s="218" t="s">
        <v>1</v>
      </c>
      <c r="F185" s="219" t="s">
        <v>228</v>
      </c>
      <c r="G185" s="217"/>
      <c r="H185" s="220">
        <v>150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162</v>
      </c>
      <c r="AU185" s="226" t="s">
        <v>85</v>
      </c>
      <c r="AV185" s="14" t="s">
        <v>85</v>
      </c>
      <c r="AW185" s="14" t="s">
        <v>31</v>
      </c>
      <c r="AX185" s="14" t="s">
        <v>75</v>
      </c>
      <c r="AY185" s="226" t="s">
        <v>153</v>
      </c>
    </row>
    <row r="186" spans="1:65" s="15" customFormat="1" ht="11.25">
      <c r="B186" s="227"/>
      <c r="C186" s="228"/>
      <c r="D186" s="207" t="s">
        <v>162</v>
      </c>
      <c r="E186" s="229" t="s">
        <v>1</v>
      </c>
      <c r="F186" s="230" t="s">
        <v>165</v>
      </c>
      <c r="G186" s="228"/>
      <c r="H186" s="231">
        <v>150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162</v>
      </c>
      <c r="AU186" s="237" t="s">
        <v>85</v>
      </c>
      <c r="AV186" s="15" t="s">
        <v>160</v>
      </c>
      <c r="AW186" s="15" t="s">
        <v>31</v>
      </c>
      <c r="AX186" s="15" t="s">
        <v>83</v>
      </c>
      <c r="AY186" s="237" t="s">
        <v>153</v>
      </c>
    </row>
    <row r="187" spans="1:65" s="2" customFormat="1" ht="37.9" customHeight="1">
      <c r="A187" s="35"/>
      <c r="B187" s="36"/>
      <c r="C187" s="192" t="s">
        <v>8</v>
      </c>
      <c r="D187" s="192" t="s">
        <v>155</v>
      </c>
      <c r="E187" s="193" t="s">
        <v>229</v>
      </c>
      <c r="F187" s="194" t="s">
        <v>230</v>
      </c>
      <c r="G187" s="195" t="s">
        <v>226</v>
      </c>
      <c r="H187" s="196">
        <v>100</v>
      </c>
      <c r="I187" s="197"/>
      <c r="J187" s="198">
        <f>ROUND(I187*H187,2)</f>
        <v>0</v>
      </c>
      <c r="K187" s="194" t="s">
        <v>159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160</v>
      </c>
      <c r="AT187" s="203" t="s">
        <v>155</v>
      </c>
      <c r="AU187" s="203" t="s">
        <v>85</v>
      </c>
      <c r="AY187" s="18" t="s">
        <v>153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160</v>
      </c>
      <c r="BM187" s="203" t="s">
        <v>231</v>
      </c>
    </row>
    <row r="188" spans="1:65" s="14" customFormat="1" ht="11.25">
      <c r="B188" s="216"/>
      <c r="C188" s="217"/>
      <c r="D188" s="207" t="s">
        <v>162</v>
      </c>
      <c r="E188" s="218" t="s">
        <v>1</v>
      </c>
      <c r="F188" s="219" t="s">
        <v>232</v>
      </c>
      <c r="G188" s="217"/>
      <c r="H188" s="220">
        <v>100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162</v>
      </c>
      <c r="AU188" s="226" t="s">
        <v>85</v>
      </c>
      <c r="AV188" s="14" t="s">
        <v>85</v>
      </c>
      <c r="AW188" s="14" t="s">
        <v>31</v>
      </c>
      <c r="AX188" s="14" t="s">
        <v>75</v>
      </c>
      <c r="AY188" s="226" t="s">
        <v>153</v>
      </c>
    </row>
    <row r="189" spans="1:65" s="15" customFormat="1" ht="11.25">
      <c r="B189" s="227"/>
      <c r="C189" s="228"/>
      <c r="D189" s="207" t="s">
        <v>162</v>
      </c>
      <c r="E189" s="229" t="s">
        <v>1</v>
      </c>
      <c r="F189" s="230" t="s">
        <v>165</v>
      </c>
      <c r="G189" s="228"/>
      <c r="H189" s="231">
        <v>100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162</v>
      </c>
      <c r="AU189" s="237" t="s">
        <v>85</v>
      </c>
      <c r="AV189" s="15" t="s">
        <v>160</v>
      </c>
      <c r="AW189" s="15" t="s">
        <v>31</v>
      </c>
      <c r="AX189" s="15" t="s">
        <v>83</v>
      </c>
      <c r="AY189" s="237" t="s">
        <v>153</v>
      </c>
    </row>
    <row r="190" spans="1:65" s="2" customFormat="1" ht="37.9" customHeight="1">
      <c r="A190" s="35"/>
      <c r="B190" s="36"/>
      <c r="C190" s="192" t="s">
        <v>233</v>
      </c>
      <c r="D190" s="192" t="s">
        <v>155</v>
      </c>
      <c r="E190" s="193" t="s">
        <v>234</v>
      </c>
      <c r="F190" s="194" t="s">
        <v>235</v>
      </c>
      <c r="G190" s="195" t="s">
        <v>226</v>
      </c>
      <c r="H190" s="196">
        <v>50</v>
      </c>
      <c r="I190" s="197"/>
      <c r="J190" s="198">
        <f>ROUND(I190*H190,2)</f>
        <v>0</v>
      </c>
      <c r="K190" s="194" t="s">
        <v>159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160</v>
      </c>
      <c r="AT190" s="203" t="s">
        <v>155</v>
      </c>
      <c r="AU190" s="203" t="s">
        <v>85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160</v>
      </c>
      <c r="BM190" s="203" t="s">
        <v>236</v>
      </c>
    </row>
    <row r="191" spans="1:65" s="14" customFormat="1" ht="11.25">
      <c r="B191" s="216"/>
      <c r="C191" s="217"/>
      <c r="D191" s="207" t="s">
        <v>162</v>
      </c>
      <c r="E191" s="218" t="s">
        <v>1</v>
      </c>
      <c r="F191" s="219" t="s">
        <v>237</v>
      </c>
      <c r="G191" s="217"/>
      <c r="H191" s="220">
        <v>50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162</v>
      </c>
      <c r="AU191" s="226" t="s">
        <v>85</v>
      </c>
      <c r="AV191" s="14" t="s">
        <v>85</v>
      </c>
      <c r="AW191" s="14" t="s">
        <v>31</v>
      </c>
      <c r="AX191" s="14" t="s">
        <v>75</v>
      </c>
      <c r="AY191" s="226" t="s">
        <v>153</v>
      </c>
    </row>
    <row r="192" spans="1:65" s="15" customFormat="1" ht="11.25">
      <c r="B192" s="227"/>
      <c r="C192" s="228"/>
      <c r="D192" s="207" t="s">
        <v>162</v>
      </c>
      <c r="E192" s="229" t="s">
        <v>1</v>
      </c>
      <c r="F192" s="230" t="s">
        <v>165</v>
      </c>
      <c r="G192" s="228"/>
      <c r="H192" s="231">
        <v>50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162</v>
      </c>
      <c r="AU192" s="237" t="s">
        <v>85</v>
      </c>
      <c r="AV192" s="15" t="s">
        <v>160</v>
      </c>
      <c r="AW192" s="15" t="s">
        <v>31</v>
      </c>
      <c r="AX192" s="15" t="s">
        <v>83</v>
      </c>
      <c r="AY192" s="237" t="s">
        <v>153</v>
      </c>
    </row>
    <row r="193" spans="1:65" s="2" customFormat="1" ht="33" customHeight="1">
      <c r="A193" s="35"/>
      <c r="B193" s="36"/>
      <c r="C193" s="192" t="s">
        <v>238</v>
      </c>
      <c r="D193" s="192" t="s">
        <v>155</v>
      </c>
      <c r="E193" s="193" t="s">
        <v>239</v>
      </c>
      <c r="F193" s="194" t="s">
        <v>240</v>
      </c>
      <c r="G193" s="195" t="s">
        <v>226</v>
      </c>
      <c r="H193" s="196">
        <v>6</v>
      </c>
      <c r="I193" s="197"/>
      <c r="J193" s="198">
        <f>ROUND(I193*H193,2)</f>
        <v>0</v>
      </c>
      <c r="K193" s="194" t="s">
        <v>159</v>
      </c>
      <c r="L193" s="40"/>
      <c r="M193" s="199" t="s">
        <v>1</v>
      </c>
      <c r="N193" s="200" t="s">
        <v>40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160</v>
      </c>
      <c r="AT193" s="203" t="s">
        <v>155</v>
      </c>
      <c r="AU193" s="203" t="s">
        <v>85</v>
      </c>
      <c r="AY193" s="18" t="s">
        <v>153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160</v>
      </c>
      <c r="BM193" s="203" t="s">
        <v>241</v>
      </c>
    </row>
    <row r="194" spans="1:65" s="13" customFormat="1" ht="11.25">
      <c r="B194" s="205"/>
      <c r="C194" s="206"/>
      <c r="D194" s="207" t="s">
        <v>162</v>
      </c>
      <c r="E194" s="208" t="s">
        <v>1</v>
      </c>
      <c r="F194" s="209" t="s">
        <v>242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162</v>
      </c>
      <c r="AU194" s="215" t="s">
        <v>85</v>
      </c>
      <c r="AV194" s="13" t="s">
        <v>83</v>
      </c>
      <c r="AW194" s="13" t="s">
        <v>31</v>
      </c>
      <c r="AX194" s="13" t="s">
        <v>75</v>
      </c>
      <c r="AY194" s="215" t="s">
        <v>153</v>
      </c>
    </row>
    <row r="195" spans="1:65" s="14" customFormat="1" ht="11.25">
      <c r="B195" s="216"/>
      <c r="C195" s="217"/>
      <c r="D195" s="207" t="s">
        <v>162</v>
      </c>
      <c r="E195" s="218" t="s">
        <v>1</v>
      </c>
      <c r="F195" s="219" t="s">
        <v>243</v>
      </c>
      <c r="G195" s="217"/>
      <c r="H195" s="220">
        <v>5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162</v>
      </c>
      <c r="AU195" s="226" t="s">
        <v>85</v>
      </c>
      <c r="AV195" s="14" t="s">
        <v>85</v>
      </c>
      <c r="AW195" s="14" t="s">
        <v>31</v>
      </c>
      <c r="AX195" s="14" t="s">
        <v>75</v>
      </c>
      <c r="AY195" s="226" t="s">
        <v>153</v>
      </c>
    </row>
    <row r="196" spans="1:65" s="14" customFormat="1" ht="11.25">
      <c r="B196" s="216"/>
      <c r="C196" s="217"/>
      <c r="D196" s="207" t="s">
        <v>162</v>
      </c>
      <c r="E196" s="218" t="s">
        <v>1</v>
      </c>
      <c r="F196" s="219" t="s">
        <v>244</v>
      </c>
      <c r="G196" s="217"/>
      <c r="H196" s="220">
        <v>1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162</v>
      </c>
      <c r="AU196" s="226" t="s">
        <v>85</v>
      </c>
      <c r="AV196" s="14" t="s">
        <v>85</v>
      </c>
      <c r="AW196" s="14" t="s">
        <v>31</v>
      </c>
      <c r="AX196" s="14" t="s">
        <v>75</v>
      </c>
      <c r="AY196" s="226" t="s">
        <v>153</v>
      </c>
    </row>
    <row r="197" spans="1:65" s="15" customFormat="1" ht="11.25">
      <c r="B197" s="227"/>
      <c r="C197" s="228"/>
      <c r="D197" s="207" t="s">
        <v>162</v>
      </c>
      <c r="E197" s="229" t="s">
        <v>1</v>
      </c>
      <c r="F197" s="230" t="s">
        <v>165</v>
      </c>
      <c r="G197" s="228"/>
      <c r="H197" s="231">
        <v>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162</v>
      </c>
      <c r="AU197" s="237" t="s">
        <v>85</v>
      </c>
      <c r="AV197" s="15" t="s">
        <v>160</v>
      </c>
      <c r="AW197" s="15" t="s">
        <v>31</v>
      </c>
      <c r="AX197" s="15" t="s">
        <v>83</v>
      </c>
      <c r="AY197" s="237" t="s">
        <v>153</v>
      </c>
    </row>
    <row r="198" spans="1:65" s="2" customFormat="1" ht="24.2" customHeight="1">
      <c r="A198" s="35"/>
      <c r="B198" s="36"/>
      <c r="C198" s="192" t="s">
        <v>245</v>
      </c>
      <c r="D198" s="192" t="s">
        <v>155</v>
      </c>
      <c r="E198" s="193" t="s">
        <v>246</v>
      </c>
      <c r="F198" s="194" t="s">
        <v>247</v>
      </c>
      <c r="G198" s="195" t="s">
        <v>248</v>
      </c>
      <c r="H198" s="196">
        <v>781.8</v>
      </c>
      <c r="I198" s="197"/>
      <c r="J198" s="198">
        <f>ROUND(I198*H198,2)</f>
        <v>0</v>
      </c>
      <c r="K198" s="194" t="s">
        <v>159</v>
      </c>
      <c r="L198" s="40"/>
      <c r="M198" s="199" t="s">
        <v>1</v>
      </c>
      <c r="N198" s="200" t="s">
        <v>40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160</v>
      </c>
      <c r="AT198" s="203" t="s">
        <v>155</v>
      </c>
      <c r="AU198" s="203" t="s">
        <v>85</v>
      </c>
      <c r="AY198" s="18" t="s">
        <v>153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160</v>
      </c>
      <c r="BM198" s="203" t="s">
        <v>249</v>
      </c>
    </row>
    <row r="199" spans="1:65" s="13" customFormat="1" ht="11.25">
      <c r="B199" s="205"/>
      <c r="C199" s="206"/>
      <c r="D199" s="207" t="s">
        <v>162</v>
      </c>
      <c r="E199" s="208" t="s">
        <v>1</v>
      </c>
      <c r="F199" s="209" t="s">
        <v>250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162</v>
      </c>
      <c r="AU199" s="215" t="s">
        <v>85</v>
      </c>
      <c r="AV199" s="13" t="s">
        <v>83</v>
      </c>
      <c r="AW199" s="13" t="s">
        <v>31</v>
      </c>
      <c r="AX199" s="13" t="s">
        <v>75</v>
      </c>
      <c r="AY199" s="215" t="s">
        <v>153</v>
      </c>
    </row>
    <row r="200" spans="1:65" s="14" customFormat="1" ht="11.25">
      <c r="B200" s="216"/>
      <c r="C200" s="217"/>
      <c r="D200" s="207" t="s">
        <v>162</v>
      </c>
      <c r="E200" s="218" t="s">
        <v>1</v>
      </c>
      <c r="F200" s="219" t="s">
        <v>251</v>
      </c>
      <c r="G200" s="217"/>
      <c r="H200" s="220">
        <v>781.8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162</v>
      </c>
      <c r="AU200" s="226" t="s">
        <v>85</v>
      </c>
      <c r="AV200" s="14" t="s">
        <v>85</v>
      </c>
      <c r="AW200" s="14" t="s">
        <v>31</v>
      </c>
      <c r="AX200" s="14" t="s">
        <v>75</v>
      </c>
      <c r="AY200" s="226" t="s">
        <v>153</v>
      </c>
    </row>
    <row r="201" spans="1:65" s="15" customFormat="1" ht="11.25">
      <c r="B201" s="227"/>
      <c r="C201" s="228"/>
      <c r="D201" s="207" t="s">
        <v>162</v>
      </c>
      <c r="E201" s="229" t="s">
        <v>1</v>
      </c>
      <c r="F201" s="230" t="s">
        <v>165</v>
      </c>
      <c r="G201" s="228"/>
      <c r="H201" s="231">
        <v>781.8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162</v>
      </c>
      <c r="AU201" s="237" t="s">
        <v>85</v>
      </c>
      <c r="AV201" s="15" t="s">
        <v>160</v>
      </c>
      <c r="AW201" s="15" t="s">
        <v>31</v>
      </c>
      <c r="AX201" s="15" t="s">
        <v>83</v>
      </c>
      <c r="AY201" s="237" t="s">
        <v>153</v>
      </c>
    </row>
    <row r="202" spans="1:65" s="2" customFormat="1" ht="24.2" customHeight="1">
      <c r="A202" s="35"/>
      <c r="B202" s="36"/>
      <c r="C202" s="192" t="s">
        <v>252</v>
      </c>
      <c r="D202" s="192" t="s">
        <v>155</v>
      </c>
      <c r="E202" s="193" t="s">
        <v>253</v>
      </c>
      <c r="F202" s="194" t="s">
        <v>254</v>
      </c>
      <c r="G202" s="195" t="s">
        <v>205</v>
      </c>
      <c r="H202" s="196">
        <v>74.459999999999994</v>
      </c>
      <c r="I202" s="197"/>
      <c r="J202" s="198">
        <f>ROUND(I202*H202,2)</f>
        <v>0</v>
      </c>
      <c r="K202" s="194" t="s">
        <v>159</v>
      </c>
      <c r="L202" s="40"/>
      <c r="M202" s="199" t="s">
        <v>1</v>
      </c>
      <c r="N202" s="200" t="s">
        <v>40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160</v>
      </c>
      <c r="AT202" s="203" t="s">
        <v>155</v>
      </c>
      <c r="AU202" s="203" t="s">
        <v>85</v>
      </c>
      <c r="AY202" s="18" t="s">
        <v>153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160</v>
      </c>
      <c r="BM202" s="203" t="s">
        <v>255</v>
      </c>
    </row>
    <row r="203" spans="1:65" s="2" customFormat="1" ht="66.75" customHeight="1">
      <c r="A203" s="35"/>
      <c r="B203" s="36"/>
      <c r="C203" s="192" t="s">
        <v>256</v>
      </c>
      <c r="D203" s="192" t="s">
        <v>155</v>
      </c>
      <c r="E203" s="193" t="s">
        <v>257</v>
      </c>
      <c r="F203" s="194" t="s">
        <v>258</v>
      </c>
      <c r="G203" s="195" t="s">
        <v>205</v>
      </c>
      <c r="H203" s="196">
        <v>74.459999999999994</v>
      </c>
      <c r="I203" s="197"/>
      <c r="J203" s="198">
        <f>ROUND(I203*H203,2)</f>
        <v>0</v>
      </c>
      <c r="K203" s="194" t="s">
        <v>159</v>
      </c>
      <c r="L203" s="40"/>
      <c r="M203" s="199" t="s">
        <v>1</v>
      </c>
      <c r="N203" s="200" t="s">
        <v>40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160</v>
      </c>
      <c r="AT203" s="203" t="s">
        <v>155</v>
      </c>
      <c r="AU203" s="203" t="s">
        <v>85</v>
      </c>
      <c r="AY203" s="18" t="s">
        <v>153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160</v>
      </c>
      <c r="BM203" s="203" t="s">
        <v>259</v>
      </c>
    </row>
    <row r="204" spans="1:65" s="13" customFormat="1" ht="11.25">
      <c r="B204" s="205"/>
      <c r="C204" s="206"/>
      <c r="D204" s="207" t="s">
        <v>162</v>
      </c>
      <c r="E204" s="208" t="s">
        <v>1</v>
      </c>
      <c r="F204" s="209" t="s">
        <v>260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162</v>
      </c>
      <c r="AU204" s="215" t="s">
        <v>85</v>
      </c>
      <c r="AV204" s="13" t="s">
        <v>83</v>
      </c>
      <c r="AW204" s="13" t="s">
        <v>31</v>
      </c>
      <c r="AX204" s="13" t="s">
        <v>75</v>
      </c>
      <c r="AY204" s="215" t="s">
        <v>153</v>
      </c>
    </row>
    <row r="205" spans="1:65" s="14" customFormat="1" ht="11.25">
      <c r="B205" s="216"/>
      <c r="C205" s="217"/>
      <c r="D205" s="207" t="s">
        <v>162</v>
      </c>
      <c r="E205" s="218" t="s">
        <v>1</v>
      </c>
      <c r="F205" s="219" t="s">
        <v>261</v>
      </c>
      <c r="G205" s="217"/>
      <c r="H205" s="220">
        <v>74.459999999999994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162</v>
      </c>
      <c r="AU205" s="226" t="s">
        <v>85</v>
      </c>
      <c r="AV205" s="14" t="s">
        <v>85</v>
      </c>
      <c r="AW205" s="14" t="s">
        <v>31</v>
      </c>
      <c r="AX205" s="14" t="s">
        <v>75</v>
      </c>
      <c r="AY205" s="226" t="s">
        <v>153</v>
      </c>
    </row>
    <row r="206" spans="1:65" s="15" customFormat="1" ht="11.25">
      <c r="B206" s="227"/>
      <c r="C206" s="228"/>
      <c r="D206" s="207" t="s">
        <v>162</v>
      </c>
      <c r="E206" s="229" t="s">
        <v>1</v>
      </c>
      <c r="F206" s="230" t="s">
        <v>165</v>
      </c>
      <c r="G206" s="228"/>
      <c r="H206" s="231">
        <v>74.459999999999994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162</v>
      </c>
      <c r="AU206" s="237" t="s">
        <v>85</v>
      </c>
      <c r="AV206" s="15" t="s">
        <v>160</v>
      </c>
      <c r="AW206" s="15" t="s">
        <v>31</v>
      </c>
      <c r="AX206" s="15" t="s">
        <v>83</v>
      </c>
      <c r="AY206" s="237" t="s">
        <v>153</v>
      </c>
    </row>
    <row r="207" spans="1:65" s="2" customFormat="1" ht="24.2" customHeight="1">
      <c r="A207" s="35"/>
      <c r="B207" s="36"/>
      <c r="C207" s="249" t="s">
        <v>262</v>
      </c>
      <c r="D207" s="249" t="s">
        <v>263</v>
      </c>
      <c r="E207" s="250" t="s">
        <v>264</v>
      </c>
      <c r="F207" s="251" t="s">
        <v>265</v>
      </c>
      <c r="G207" s="252" t="s">
        <v>205</v>
      </c>
      <c r="H207" s="253">
        <v>75.948999999999998</v>
      </c>
      <c r="I207" s="254"/>
      <c r="J207" s="255">
        <f>ROUND(I207*H207,2)</f>
        <v>0</v>
      </c>
      <c r="K207" s="251" t="s">
        <v>159</v>
      </c>
      <c r="L207" s="256"/>
      <c r="M207" s="257" t="s">
        <v>1</v>
      </c>
      <c r="N207" s="258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196</v>
      </c>
      <c r="AT207" s="203" t="s">
        <v>263</v>
      </c>
      <c r="AU207" s="203" t="s">
        <v>85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160</v>
      </c>
      <c r="BM207" s="203" t="s">
        <v>266</v>
      </c>
    </row>
    <row r="208" spans="1:65" s="14" customFormat="1" ht="11.25">
      <c r="B208" s="216"/>
      <c r="C208" s="217"/>
      <c r="D208" s="207" t="s">
        <v>162</v>
      </c>
      <c r="E208" s="218" t="s">
        <v>1</v>
      </c>
      <c r="F208" s="219" t="s">
        <v>267</v>
      </c>
      <c r="G208" s="217"/>
      <c r="H208" s="220">
        <v>75.948999999999998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162</v>
      </c>
      <c r="AU208" s="226" t="s">
        <v>85</v>
      </c>
      <c r="AV208" s="14" t="s">
        <v>85</v>
      </c>
      <c r="AW208" s="14" t="s">
        <v>31</v>
      </c>
      <c r="AX208" s="14" t="s">
        <v>75</v>
      </c>
      <c r="AY208" s="226" t="s">
        <v>153</v>
      </c>
    </row>
    <row r="209" spans="1:65" s="15" customFormat="1" ht="11.25">
      <c r="B209" s="227"/>
      <c r="C209" s="228"/>
      <c r="D209" s="207" t="s">
        <v>162</v>
      </c>
      <c r="E209" s="229" t="s">
        <v>1</v>
      </c>
      <c r="F209" s="230" t="s">
        <v>165</v>
      </c>
      <c r="G209" s="228"/>
      <c r="H209" s="231">
        <v>75.948999999999998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162</v>
      </c>
      <c r="AU209" s="237" t="s">
        <v>85</v>
      </c>
      <c r="AV209" s="15" t="s">
        <v>160</v>
      </c>
      <c r="AW209" s="15" t="s">
        <v>31</v>
      </c>
      <c r="AX209" s="15" t="s">
        <v>83</v>
      </c>
      <c r="AY209" s="237" t="s">
        <v>153</v>
      </c>
    </row>
    <row r="210" spans="1:65" s="2" customFormat="1" ht="37.9" customHeight="1">
      <c r="A210" s="35"/>
      <c r="B210" s="36"/>
      <c r="C210" s="192" t="s">
        <v>268</v>
      </c>
      <c r="D210" s="192" t="s">
        <v>155</v>
      </c>
      <c r="E210" s="193" t="s">
        <v>269</v>
      </c>
      <c r="F210" s="194" t="s">
        <v>270</v>
      </c>
      <c r="G210" s="195" t="s">
        <v>205</v>
      </c>
      <c r="H210" s="196">
        <v>74.459999999999994</v>
      </c>
      <c r="I210" s="197"/>
      <c r="J210" s="198">
        <f>ROUND(I210*H210,2)</f>
        <v>0</v>
      </c>
      <c r="K210" s="194" t="s">
        <v>159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160</v>
      </c>
      <c r="AT210" s="203" t="s">
        <v>155</v>
      </c>
      <c r="AU210" s="203" t="s">
        <v>85</v>
      </c>
      <c r="AY210" s="18" t="s">
        <v>153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160</v>
      </c>
      <c r="BM210" s="203" t="s">
        <v>271</v>
      </c>
    </row>
    <row r="211" spans="1:65" s="2" customFormat="1" ht="24.2" customHeight="1">
      <c r="A211" s="35"/>
      <c r="B211" s="36"/>
      <c r="C211" s="192" t="s">
        <v>272</v>
      </c>
      <c r="D211" s="192" t="s">
        <v>155</v>
      </c>
      <c r="E211" s="193" t="s">
        <v>273</v>
      </c>
      <c r="F211" s="194" t="s">
        <v>274</v>
      </c>
      <c r="G211" s="195" t="s">
        <v>205</v>
      </c>
      <c r="H211" s="196">
        <v>1021.554</v>
      </c>
      <c r="I211" s="197"/>
      <c r="J211" s="198">
        <f>ROUND(I211*H211,2)</f>
        <v>0</v>
      </c>
      <c r="K211" s="194" t="s">
        <v>159</v>
      </c>
      <c r="L211" s="40"/>
      <c r="M211" s="199" t="s">
        <v>1</v>
      </c>
      <c r="N211" s="200" t="s">
        <v>40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160</v>
      </c>
      <c r="AT211" s="203" t="s">
        <v>155</v>
      </c>
      <c r="AU211" s="203" t="s">
        <v>85</v>
      </c>
      <c r="AY211" s="18" t="s">
        <v>153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160</v>
      </c>
      <c r="BM211" s="203" t="s">
        <v>275</v>
      </c>
    </row>
    <row r="212" spans="1:65" s="13" customFormat="1" ht="11.25">
      <c r="B212" s="205"/>
      <c r="C212" s="206"/>
      <c r="D212" s="207" t="s">
        <v>162</v>
      </c>
      <c r="E212" s="208" t="s">
        <v>1</v>
      </c>
      <c r="F212" s="209" t="s">
        <v>276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162</v>
      </c>
      <c r="AU212" s="215" t="s">
        <v>85</v>
      </c>
      <c r="AV212" s="13" t="s">
        <v>83</v>
      </c>
      <c r="AW212" s="13" t="s">
        <v>31</v>
      </c>
      <c r="AX212" s="13" t="s">
        <v>75</v>
      </c>
      <c r="AY212" s="215" t="s">
        <v>153</v>
      </c>
    </row>
    <row r="213" spans="1:65" s="14" customFormat="1" ht="11.25">
      <c r="B213" s="216"/>
      <c r="C213" s="217"/>
      <c r="D213" s="207" t="s">
        <v>162</v>
      </c>
      <c r="E213" s="218" t="s">
        <v>1</v>
      </c>
      <c r="F213" s="219" t="s">
        <v>277</v>
      </c>
      <c r="G213" s="217"/>
      <c r="H213" s="220">
        <v>74.319999999999993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162</v>
      </c>
      <c r="AU213" s="226" t="s">
        <v>85</v>
      </c>
      <c r="AV213" s="14" t="s">
        <v>85</v>
      </c>
      <c r="AW213" s="14" t="s">
        <v>31</v>
      </c>
      <c r="AX213" s="14" t="s">
        <v>75</v>
      </c>
      <c r="AY213" s="226" t="s">
        <v>153</v>
      </c>
    </row>
    <row r="214" spans="1:65" s="14" customFormat="1" ht="11.25">
      <c r="B214" s="216"/>
      <c r="C214" s="217"/>
      <c r="D214" s="207" t="s">
        <v>162</v>
      </c>
      <c r="E214" s="218" t="s">
        <v>1</v>
      </c>
      <c r="F214" s="219" t="s">
        <v>278</v>
      </c>
      <c r="G214" s="217"/>
      <c r="H214" s="220">
        <v>16.12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162</v>
      </c>
      <c r="AU214" s="226" t="s">
        <v>85</v>
      </c>
      <c r="AV214" s="14" t="s">
        <v>85</v>
      </c>
      <c r="AW214" s="14" t="s">
        <v>31</v>
      </c>
      <c r="AX214" s="14" t="s">
        <v>75</v>
      </c>
      <c r="AY214" s="226" t="s">
        <v>153</v>
      </c>
    </row>
    <row r="215" spans="1:65" s="14" customFormat="1" ht="11.25">
      <c r="B215" s="216"/>
      <c r="C215" s="217"/>
      <c r="D215" s="207" t="s">
        <v>162</v>
      </c>
      <c r="E215" s="218" t="s">
        <v>1</v>
      </c>
      <c r="F215" s="219" t="s">
        <v>279</v>
      </c>
      <c r="G215" s="217"/>
      <c r="H215" s="220">
        <v>125.18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162</v>
      </c>
      <c r="AU215" s="226" t="s">
        <v>85</v>
      </c>
      <c r="AV215" s="14" t="s">
        <v>85</v>
      </c>
      <c r="AW215" s="14" t="s">
        <v>31</v>
      </c>
      <c r="AX215" s="14" t="s">
        <v>75</v>
      </c>
      <c r="AY215" s="226" t="s">
        <v>153</v>
      </c>
    </row>
    <row r="216" spans="1:65" s="14" customFormat="1" ht="11.25">
      <c r="B216" s="216"/>
      <c r="C216" s="217"/>
      <c r="D216" s="207" t="s">
        <v>162</v>
      </c>
      <c r="E216" s="218" t="s">
        <v>1</v>
      </c>
      <c r="F216" s="219" t="s">
        <v>280</v>
      </c>
      <c r="G216" s="217"/>
      <c r="H216" s="220">
        <v>76.989999999999995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162</v>
      </c>
      <c r="AU216" s="226" t="s">
        <v>85</v>
      </c>
      <c r="AV216" s="14" t="s">
        <v>85</v>
      </c>
      <c r="AW216" s="14" t="s">
        <v>31</v>
      </c>
      <c r="AX216" s="14" t="s">
        <v>75</v>
      </c>
      <c r="AY216" s="226" t="s">
        <v>153</v>
      </c>
    </row>
    <row r="217" spans="1:65" s="14" customFormat="1" ht="11.25">
      <c r="B217" s="216"/>
      <c r="C217" s="217"/>
      <c r="D217" s="207" t="s">
        <v>162</v>
      </c>
      <c r="E217" s="218" t="s">
        <v>1</v>
      </c>
      <c r="F217" s="219" t="s">
        <v>281</v>
      </c>
      <c r="G217" s="217"/>
      <c r="H217" s="220">
        <v>108.47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162</v>
      </c>
      <c r="AU217" s="226" t="s">
        <v>85</v>
      </c>
      <c r="AV217" s="14" t="s">
        <v>85</v>
      </c>
      <c r="AW217" s="14" t="s">
        <v>31</v>
      </c>
      <c r="AX217" s="14" t="s">
        <v>75</v>
      </c>
      <c r="AY217" s="226" t="s">
        <v>153</v>
      </c>
    </row>
    <row r="218" spans="1:65" s="14" customFormat="1" ht="11.25">
      <c r="B218" s="216"/>
      <c r="C218" s="217"/>
      <c r="D218" s="207" t="s">
        <v>162</v>
      </c>
      <c r="E218" s="218" t="s">
        <v>1</v>
      </c>
      <c r="F218" s="219" t="s">
        <v>282</v>
      </c>
      <c r="G218" s="217"/>
      <c r="H218" s="220">
        <v>69.52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162</v>
      </c>
      <c r="AU218" s="226" t="s">
        <v>85</v>
      </c>
      <c r="AV218" s="14" t="s">
        <v>85</v>
      </c>
      <c r="AW218" s="14" t="s">
        <v>31</v>
      </c>
      <c r="AX218" s="14" t="s">
        <v>75</v>
      </c>
      <c r="AY218" s="226" t="s">
        <v>153</v>
      </c>
    </row>
    <row r="219" spans="1:65" s="14" customFormat="1" ht="11.25">
      <c r="B219" s="216"/>
      <c r="C219" s="217"/>
      <c r="D219" s="207" t="s">
        <v>162</v>
      </c>
      <c r="E219" s="218" t="s">
        <v>1</v>
      </c>
      <c r="F219" s="219" t="s">
        <v>283</v>
      </c>
      <c r="G219" s="217"/>
      <c r="H219" s="220">
        <v>129.53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162</v>
      </c>
      <c r="AU219" s="226" t="s">
        <v>85</v>
      </c>
      <c r="AV219" s="14" t="s">
        <v>85</v>
      </c>
      <c r="AW219" s="14" t="s">
        <v>31</v>
      </c>
      <c r="AX219" s="14" t="s">
        <v>75</v>
      </c>
      <c r="AY219" s="226" t="s">
        <v>153</v>
      </c>
    </row>
    <row r="220" spans="1:65" s="14" customFormat="1" ht="11.25">
      <c r="B220" s="216"/>
      <c r="C220" s="217"/>
      <c r="D220" s="207" t="s">
        <v>162</v>
      </c>
      <c r="E220" s="218" t="s">
        <v>1</v>
      </c>
      <c r="F220" s="219" t="s">
        <v>284</v>
      </c>
      <c r="G220" s="217"/>
      <c r="H220" s="220">
        <v>72.459999999999994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162</v>
      </c>
      <c r="AU220" s="226" t="s">
        <v>85</v>
      </c>
      <c r="AV220" s="14" t="s">
        <v>85</v>
      </c>
      <c r="AW220" s="14" t="s">
        <v>31</v>
      </c>
      <c r="AX220" s="14" t="s">
        <v>75</v>
      </c>
      <c r="AY220" s="226" t="s">
        <v>153</v>
      </c>
    </row>
    <row r="221" spans="1:65" s="14" customFormat="1" ht="11.25">
      <c r="B221" s="216"/>
      <c r="C221" s="217"/>
      <c r="D221" s="207" t="s">
        <v>162</v>
      </c>
      <c r="E221" s="218" t="s">
        <v>1</v>
      </c>
      <c r="F221" s="219" t="s">
        <v>285</v>
      </c>
      <c r="G221" s="217"/>
      <c r="H221" s="220">
        <v>124.56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162</v>
      </c>
      <c r="AU221" s="226" t="s">
        <v>85</v>
      </c>
      <c r="AV221" s="14" t="s">
        <v>85</v>
      </c>
      <c r="AW221" s="14" t="s">
        <v>31</v>
      </c>
      <c r="AX221" s="14" t="s">
        <v>75</v>
      </c>
      <c r="AY221" s="226" t="s">
        <v>153</v>
      </c>
    </row>
    <row r="222" spans="1:65" s="14" customFormat="1" ht="11.25">
      <c r="B222" s="216"/>
      <c r="C222" s="217"/>
      <c r="D222" s="207" t="s">
        <v>162</v>
      </c>
      <c r="E222" s="218" t="s">
        <v>1</v>
      </c>
      <c r="F222" s="219" t="s">
        <v>286</v>
      </c>
      <c r="G222" s="217"/>
      <c r="H222" s="220">
        <v>21.02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162</v>
      </c>
      <c r="AU222" s="226" t="s">
        <v>85</v>
      </c>
      <c r="AV222" s="14" t="s">
        <v>85</v>
      </c>
      <c r="AW222" s="14" t="s">
        <v>31</v>
      </c>
      <c r="AX222" s="14" t="s">
        <v>75</v>
      </c>
      <c r="AY222" s="226" t="s">
        <v>153</v>
      </c>
    </row>
    <row r="223" spans="1:65" s="14" customFormat="1" ht="11.25">
      <c r="B223" s="216"/>
      <c r="C223" s="217"/>
      <c r="D223" s="207" t="s">
        <v>162</v>
      </c>
      <c r="E223" s="218" t="s">
        <v>1</v>
      </c>
      <c r="F223" s="219" t="s">
        <v>287</v>
      </c>
      <c r="G223" s="217"/>
      <c r="H223" s="220">
        <v>45.24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162</v>
      </c>
      <c r="AU223" s="226" t="s">
        <v>85</v>
      </c>
      <c r="AV223" s="14" t="s">
        <v>85</v>
      </c>
      <c r="AW223" s="14" t="s">
        <v>31</v>
      </c>
      <c r="AX223" s="14" t="s">
        <v>75</v>
      </c>
      <c r="AY223" s="226" t="s">
        <v>153</v>
      </c>
    </row>
    <row r="224" spans="1:65" s="14" customFormat="1" ht="11.25">
      <c r="B224" s="216"/>
      <c r="C224" s="217"/>
      <c r="D224" s="207" t="s">
        <v>162</v>
      </c>
      <c r="E224" s="218" t="s">
        <v>1</v>
      </c>
      <c r="F224" s="219" t="s">
        <v>288</v>
      </c>
      <c r="G224" s="217"/>
      <c r="H224" s="220">
        <v>40.24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162</v>
      </c>
      <c r="AU224" s="226" t="s">
        <v>85</v>
      </c>
      <c r="AV224" s="14" t="s">
        <v>85</v>
      </c>
      <c r="AW224" s="14" t="s">
        <v>31</v>
      </c>
      <c r="AX224" s="14" t="s">
        <v>75</v>
      </c>
      <c r="AY224" s="226" t="s">
        <v>153</v>
      </c>
    </row>
    <row r="225" spans="1:65" s="16" customFormat="1" ht="11.25">
      <c r="B225" s="238"/>
      <c r="C225" s="239"/>
      <c r="D225" s="207" t="s">
        <v>162</v>
      </c>
      <c r="E225" s="240" t="s">
        <v>1</v>
      </c>
      <c r="F225" s="241" t="s">
        <v>212</v>
      </c>
      <c r="G225" s="239"/>
      <c r="H225" s="242">
        <v>903.65000000000009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162</v>
      </c>
      <c r="AU225" s="248" t="s">
        <v>85</v>
      </c>
      <c r="AV225" s="16" t="s">
        <v>171</v>
      </c>
      <c r="AW225" s="16" t="s">
        <v>31</v>
      </c>
      <c r="AX225" s="16" t="s">
        <v>75</v>
      </c>
      <c r="AY225" s="248" t="s">
        <v>153</v>
      </c>
    </row>
    <row r="226" spans="1:65" s="13" customFormat="1" ht="11.25">
      <c r="B226" s="205"/>
      <c r="C226" s="206"/>
      <c r="D226" s="207" t="s">
        <v>162</v>
      </c>
      <c r="E226" s="208" t="s">
        <v>1</v>
      </c>
      <c r="F226" s="209" t="s">
        <v>289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162</v>
      </c>
      <c r="AU226" s="215" t="s">
        <v>85</v>
      </c>
      <c r="AV226" s="13" t="s">
        <v>83</v>
      </c>
      <c r="AW226" s="13" t="s">
        <v>31</v>
      </c>
      <c r="AX226" s="13" t="s">
        <v>75</v>
      </c>
      <c r="AY226" s="215" t="s">
        <v>153</v>
      </c>
    </row>
    <row r="227" spans="1:65" s="14" customFormat="1" ht="11.25">
      <c r="B227" s="216"/>
      <c r="C227" s="217"/>
      <c r="D227" s="207" t="s">
        <v>162</v>
      </c>
      <c r="E227" s="218" t="s">
        <v>1</v>
      </c>
      <c r="F227" s="219" t="s">
        <v>290</v>
      </c>
      <c r="G227" s="217"/>
      <c r="H227" s="220">
        <v>38.456000000000003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162</v>
      </c>
      <c r="AU227" s="226" t="s">
        <v>85</v>
      </c>
      <c r="AV227" s="14" t="s">
        <v>85</v>
      </c>
      <c r="AW227" s="14" t="s">
        <v>31</v>
      </c>
      <c r="AX227" s="14" t="s">
        <v>75</v>
      </c>
      <c r="AY227" s="226" t="s">
        <v>153</v>
      </c>
    </row>
    <row r="228" spans="1:65" s="14" customFormat="1" ht="11.25">
      <c r="B228" s="216"/>
      <c r="C228" s="217"/>
      <c r="D228" s="207" t="s">
        <v>162</v>
      </c>
      <c r="E228" s="218" t="s">
        <v>1</v>
      </c>
      <c r="F228" s="219" t="s">
        <v>291</v>
      </c>
      <c r="G228" s="217"/>
      <c r="H228" s="220">
        <v>79.447999999999993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162</v>
      </c>
      <c r="AU228" s="226" t="s">
        <v>85</v>
      </c>
      <c r="AV228" s="14" t="s">
        <v>85</v>
      </c>
      <c r="AW228" s="14" t="s">
        <v>31</v>
      </c>
      <c r="AX228" s="14" t="s">
        <v>75</v>
      </c>
      <c r="AY228" s="226" t="s">
        <v>153</v>
      </c>
    </row>
    <row r="229" spans="1:65" s="16" customFormat="1" ht="11.25">
      <c r="B229" s="238"/>
      <c r="C229" s="239"/>
      <c r="D229" s="207" t="s">
        <v>162</v>
      </c>
      <c r="E229" s="240" t="s">
        <v>1</v>
      </c>
      <c r="F229" s="241" t="s">
        <v>212</v>
      </c>
      <c r="G229" s="239"/>
      <c r="H229" s="242">
        <v>117.904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AT229" s="248" t="s">
        <v>162</v>
      </c>
      <c r="AU229" s="248" t="s">
        <v>85</v>
      </c>
      <c r="AV229" s="16" t="s">
        <v>171</v>
      </c>
      <c r="AW229" s="16" t="s">
        <v>31</v>
      </c>
      <c r="AX229" s="16" t="s">
        <v>75</v>
      </c>
      <c r="AY229" s="248" t="s">
        <v>153</v>
      </c>
    </row>
    <row r="230" spans="1:65" s="15" customFormat="1" ht="11.25">
      <c r="B230" s="227"/>
      <c r="C230" s="228"/>
      <c r="D230" s="207" t="s">
        <v>162</v>
      </c>
      <c r="E230" s="229" t="s">
        <v>1</v>
      </c>
      <c r="F230" s="230" t="s">
        <v>165</v>
      </c>
      <c r="G230" s="228"/>
      <c r="H230" s="231">
        <v>1021.5540000000001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162</v>
      </c>
      <c r="AU230" s="237" t="s">
        <v>85</v>
      </c>
      <c r="AV230" s="15" t="s">
        <v>160</v>
      </c>
      <c r="AW230" s="15" t="s">
        <v>31</v>
      </c>
      <c r="AX230" s="15" t="s">
        <v>83</v>
      </c>
      <c r="AY230" s="237" t="s">
        <v>153</v>
      </c>
    </row>
    <row r="231" spans="1:65" s="2" customFormat="1" ht="24.2" customHeight="1">
      <c r="A231" s="35"/>
      <c r="B231" s="36"/>
      <c r="C231" s="192" t="s">
        <v>7</v>
      </c>
      <c r="D231" s="192" t="s">
        <v>155</v>
      </c>
      <c r="E231" s="193" t="s">
        <v>292</v>
      </c>
      <c r="F231" s="194" t="s">
        <v>293</v>
      </c>
      <c r="G231" s="195" t="s">
        <v>205</v>
      </c>
      <c r="H231" s="196">
        <v>102.37</v>
      </c>
      <c r="I231" s="197"/>
      <c r="J231" s="198">
        <f>ROUND(I231*H231,2)</f>
        <v>0</v>
      </c>
      <c r="K231" s="194" t="s">
        <v>159</v>
      </c>
      <c r="L231" s="40"/>
      <c r="M231" s="199" t="s">
        <v>1</v>
      </c>
      <c r="N231" s="200" t="s">
        <v>40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160</v>
      </c>
      <c r="AT231" s="203" t="s">
        <v>155</v>
      </c>
      <c r="AU231" s="203" t="s">
        <v>85</v>
      </c>
      <c r="AY231" s="18" t="s">
        <v>153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160</v>
      </c>
      <c r="BM231" s="203" t="s">
        <v>294</v>
      </c>
    </row>
    <row r="232" spans="1:65" s="2" customFormat="1" ht="66.75" customHeight="1">
      <c r="A232" s="35"/>
      <c r="B232" s="36"/>
      <c r="C232" s="192" t="s">
        <v>295</v>
      </c>
      <c r="D232" s="192" t="s">
        <v>155</v>
      </c>
      <c r="E232" s="193" t="s">
        <v>296</v>
      </c>
      <c r="F232" s="194" t="s">
        <v>297</v>
      </c>
      <c r="G232" s="195" t="s">
        <v>205</v>
      </c>
      <c r="H232" s="196">
        <v>102.37</v>
      </c>
      <c r="I232" s="197"/>
      <c r="J232" s="198">
        <f>ROUND(I232*H232,2)</f>
        <v>0</v>
      </c>
      <c r="K232" s="194" t="s">
        <v>159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160</v>
      </c>
      <c r="AT232" s="203" t="s">
        <v>155</v>
      </c>
      <c r="AU232" s="203" t="s">
        <v>85</v>
      </c>
      <c r="AY232" s="18" t="s">
        <v>153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160</v>
      </c>
      <c r="BM232" s="203" t="s">
        <v>298</v>
      </c>
    </row>
    <row r="233" spans="1:65" s="13" customFormat="1" ht="11.25">
      <c r="B233" s="205"/>
      <c r="C233" s="206"/>
      <c r="D233" s="207" t="s">
        <v>162</v>
      </c>
      <c r="E233" s="208" t="s">
        <v>1</v>
      </c>
      <c r="F233" s="209" t="s">
        <v>299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162</v>
      </c>
      <c r="AU233" s="215" t="s">
        <v>85</v>
      </c>
      <c r="AV233" s="13" t="s">
        <v>83</v>
      </c>
      <c r="AW233" s="13" t="s">
        <v>31</v>
      </c>
      <c r="AX233" s="13" t="s">
        <v>75</v>
      </c>
      <c r="AY233" s="215" t="s">
        <v>153</v>
      </c>
    </row>
    <row r="234" spans="1:65" s="14" customFormat="1" ht="11.25">
      <c r="B234" s="216"/>
      <c r="C234" s="217"/>
      <c r="D234" s="207" t="s">
        <v>162</v>
      </c>
      <c r="E234" s="218" t="s">
        <v>1</v>
      </c>
      <c r="F234" s="219" t="s">
        <v>300</v>
      </c>
      <c r="G234" s="217"/>
      <c r="H234" s="220">
        <v>6.54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162</v>
      </c>
      <c r="AU234" s="226" t="s">
        <v>85</v>
      </c>
      <c r="AV234" s="14" t="s">
        <v>85</v>
      </c>
      <c r="AW234" s="14" t="s">
        <v>31</v>
      </c>
      <c r="AX234" s="14" t="s">
        <v>75</v>
      </c>
      <c r="AY234" s="226" t="s">
        <v>153</v>
      </c>
    </row>
    <row r="235" spans="1:65" s="14" customFormat="1" ht="11.25">
      <c r="B235" s="216"/>
      <c r="C235" s="217"/>
      <c r="D235" s="207" t="s">
        <v>162</v>
      </c>
      <c r="E235" s="218" t="s">
        <v>1</v>
      </c>
      <c r="F235" s="219" t="s">
        <v>301</v>
      </c>
      <c r="G235" s="217"/>
      <c r="H235" s="220">
        <v>2.42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162</v>
      </c>
      <c r="AU235" s="226" t="s">
        <v>85</v>
      </c>
      <c r="AV235" s="14" t="s">
        <v>85</v>
      </c>
      <c r="AW235" s="14" t="s">
        <v>31</v>
      </c>
      <c r="AX235" s="14" t="s">
        <v>75</v>
      </c>
      <c r="AY235" s="226" t="s">
        <v>153</v>
      </c>
    </row>
    <row r="236" spans="1:65" s="14" customFormat="1" ht="11.25">
      <c r="B236" s="216"/>
      <c r="C236" s="217"/>
      <c r="D236" s="207" t="s">
        <v>162</v>
      </c>
      <c r="E236" s="218" t="s">
        <v>1</v>
      </c>
      <c r="F236" s="219" t="s">
        <v>302</v>
      </c>
      <c r="G236" s="217"/>
      <c r="H236" s="220">
        <v>16.03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162</v>
      </c>
      <c r="AU236" s="226" t="s">
        <v>85</v>
      </c>
      <c r="AV236" s="14" t="s">
        <v>85</v>
      </c>
      <c r="AW236" s="14" t="s">
        <v>31</v>
      </c>
      <c r="AX236" s="14" t="s">
        <v>75</v>
      </c>
      <c r="AY236" s="226" t="s">
        <v>153</v>
      </c>
    </row>
    <row r="237" spans="1:65" s="14" customFormat="1" ht="11.25">
      <c r="B237" s="216"/>
      <c r="C237" s="217"/>
      <c r="D237" s="207" t="s">
        <v>162</v>
      </c>
      <c r="E237" s="218" t="s">
        <v>1</v>
      </c>
      <c r="F237" s="219" t="s">
        <v>303</v>
      </c>
      <c r="G237" s="217"/>
      <c r="H237" s="220">
        <v>7.5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162</v>
      </c>
      <c r="AU237" s="226" t="s">
        <v>85</v>
      </c>
      <c r="AV237" s="14" t="s">
        <v>85</v>
      </c>
      <c r="AW237" s="14" t="s">
        <v>31</v>
      </c>
      <c r="AX237" s="14" t="s">
        <v>75</v>
      </c>
      <c r="AY237" s="226" t="s">
        <v>153</v>
      </c>
    </row>
    <row r="238" spans="1:65" s="14" customFormat="1" ht="11.25">
      <c r="B238" s="216"/>
      <c r="C238" s="217"/>
      <c r="D238" s="207" t="s">
        <v>162</v>
      </c>
      <c r="E238" s="218" t="s">
        <v>1</v>
      </c>
      <c r="F238" s="219" t="s">
        <v>304</v>
      </c>
      <c r="G238" s="217"/>
      <c r="H238" s="220">
        <v>9.39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162</v>
      </c>
      <c r="AU238" s="226" t="s">
        <v>85</v>
      </c>
      <c r="AV238" s="14" t="s">
        <v>85</v>
      </c>
      <c r="AW238" s="14" t="s">
        <v>31</v>
      </c>
      <c r="AX238" s="14" t="s">
        <v>75</v>
      </c>
      <c r="AY238" s="226" t="s">
        <v>153</v>
      </c>
    </row>
    <row r="239" spans="1:65" s="14" customFormat="1" ht="11.25">
      <c r="B239" s="216"/>
      <c r="C239" s="217"/>
      <c r="D239" s="207" t="s">
        <v>162</v>
      </c>
      <c r="E239" s="218" t="s">
        <v>1</v>
      </c>
      <c r="F239" s="219" t="s">
        <v>305</v>
      </c>
      <c r="G239" s="217"/>
      <c r="H239" s="220">
        <v>4.93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162</v>
      </c>
      <c r="AU239" s="226" t="s">
        <v>85</v>
      </c>
      <c r="AV239" s="14" t="s">
        <v>85</v>
      </c>
      <c r="AW239" s="14" t="s">
        <v>31</v>
      </c>
      <c r="AX239" s="14" t="s">
        <v>75</v>
      </c>
      <c r="AY239" s="226" t="s">
        <v>153</v>
      </c>
    </row>
    <row r="240" spans="1:65" s="14" customFormat="1" ht="11.25">
      <c r="B240" s="216"/>
      <c r="C240" s="217"/>
      <c r="D240" s="207" t="s">
        <v>162</v>
      </c>
      <c r="E240" s="218" t="s">
        <v>1</v>
      </c>
      <c r="F240" s="219" t="s">
        <v>306</v>
      </c>
      <c r="G240" s="217"/>
      <c r="H240" s="220">
        <v>13.3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162</v>
      </c>
      <c r="AU240" s="226" t="s">
        <v>85</v>
      </c>
      <c r="AV240" s="14" t="s">
        <v>85</v>
      </c>
      <c r="AW240" s="14" t="s">
        <v>31</v>
      </c>
      <c r="AX240" s="14" t="s">
        <v>75</v>
      </c>
      <c r="AY240" s="226" t="s">
        <v>153</v>
      </c>
    </row>
    <row r="241" spans="1:65" s="14" customFormat="1" ht="11.25">
      <c r="B241" s="216"/>
      <c r="C241" s="217"/>
      <c r="D241" s="207" t="s">
        <v>162</v>
      </c>
      <c r="E241" s="218" t="s">
        <v>1</v>
      </c>
      <c r="F241" s="219" t="s">
        <v>307</v>
      </c>
      <c r="G241" s="217"/>
      <c r="H241" s="220">
        <v>6.22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162</v>
      </c>
      <c r="AU241" s="226" t="s">
        <v>85</v>
      </c>
      <c r="AV241" s="14" t="s">
        <v>85</v>
      </c>
      <c r="AW241" s="14" t="s">
        <v>31</v>
      </c>
      <c r="AX241" s="14" t="s">
        <v>75</v>
      </c>
      <c r="AY241" s="226" t="s">
        <v>153</v>
      </c>
    </row>
    <row r="242" spans="1:65" s="14" customFormat="1" ht="11.25">
      <c r="B242" s="216"/>
      <c r="C242" s="217"/>
      <c r="D242" s="207" t="s">
        <v>162</v>
      </c>
      <c r="E242" s="218" t="s">
        <v>1</v>
      </c>
      <c r="F242" s="219" t="s">
        <v>308</v>
      </c>
      <c r="G242" s="217"/>
      <c r="H242" s="220">
        <v>12.99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162</v>
      </c>
      <c r="AU242" s="226" t="s">
        <v>85</v>
      </c>
      <c r="AV242" s="14" t="s">
        <v>85</v>
      </c>
      <c r="AW242" s="14" t="s">
        <v>31</v>
      </c>
      <c r="AX242" s="14" t="s">
        <v>75</v>
      </c>
      <c r="AY242" s="226" t="s">
        <v>153</v>
      </c>
    </row>
    <row r="243" spans="1:65" s="14" customFormat="1" ht="11.25">
      <c r="B243" s="216"/>
      <c r="C243" s="217"/>
      <c r="D243" s="207" t="s">
        <v>162</v>
      </c>
      <c r="E243" s="218" t="s">
        <v>1</v>
      </c>
      <c r="F243" s="219" t="s">
        <v>309</v>
      </c>
      <c r="G243" s="217"/>
      <c r="H243" s="220">
        <v>8.31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162</v>
      </c>
      <c r="AU243" s="226" t="s">
        <v>85</v>
      </c>
      <c r="AV243" s="14" t="s">
        <v>85</v>
      </c>
      <c r="AW243" s="14" t="s">
        <v>31</v>
      </c>
      <c r="AX243" s="14" t="s">
        <v>75</v>
      </c>
      <c r="AY243" s="226" t="s">
        <v>153</v>
      </c>
    </row>
    <row r="244" spans="1:65" s="14" customFormat="1" ht="11.25">
      <c r="B244" s="216"/>
      <c r="C244" s="217"/>
      <c r="D244" s="207" t="s">
        <v>162</v>
      </c>
      <c r="E244" s="218" t="s">
        <v>1</v>
      </c>
      <c r="F244" s="219" t="s">
        <v>310</v>
      </c>
      <c r="G244" s="217"/>
      <c r="H244" s="220">
        <v>7.31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162</v>
      </c>
      <c r="AU244" s="226" t="s">
        <v>85</v>
      </c>
      <c r="AV244" s="14" t="s">
        <v>85</v>
      </c>
      <c r="AW244" s="14" t="s">
        <v>31</v>
      </c>
      <c r="AX244" s="14" t="s">
        <v>75</v>
      </c>
      <c r="AY244" s="226" t="s">
        <v>153</v>
      </c>
    </row>
    <row r="245" spans="1:65" s="14" customFormat="1" ht="11.25">
      <c r="B245" s="216"/>
      <c r="C245" s="217"/>
      <c r="D245" s="207" t="s">
        <v>162</v>
      </c>
      <c r="E245" s="218" t="s">
        <v>1</v>
      </c>
      <c r="F245" s="219" t="s">
        <v>311</v>
      </c>
      <c r="G245" s="217"/>
      <c r="H245" s="220">
        <v>7.43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162</v>
      </c>
      <c r="AU245" s="226" t="s">
        <v>85</v>
      </c>
      <c r="AV245" s="14" t="s">
        <v>85</v>
      </c>
      <c r="AW245" s="14" t="s">
        <v>31</v>
      </c>
      <c r="AX245" s="14" t="s">
        <v>75</v>
      </c>
      <c r="AY245" s="226" t="s">
        <v>153</v>
      </c>
    </row>
    <row r="246" spans="1:65" s="15" customFormat="1" ht="11.25">
      <c r="B246" s="227"/>
      <c r="C246" s="228"/>
      <c r="D246" s="207" t="s">
        <v>162</v>
      </c>
      <c r="E246" s="229" t="s">
        <v>1</v>
      </c>
      <c r="F246" s="230" t="s">
        <v>165</v>
      </c>
      <c r="G246" s="228"/>
      <c r="H246" s="231">
        <v>102.37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162</v>
      </c>
      <c r="AU246" s="237" t="s">
        <v>85</v>
      </c>
      <c r="AV246" s="15" t="s">
        <v>160</v>
      </c>
      <c r="AW246" s="15" t="s">
        <v>31</v>
      </c>
      <c r="AX246" s="15" t="s">
        <v>83</v>
      </c>
      <c r="AY246" s="237" t="s">
        <v>153</v>
      </c>
    </row>
    <row r="247" spans="1:65" s="2" customFormat="1" ht="24.2" customHeight="1">
      <c r="A247" s="35"/>
      <c r="B247" s="36"/>
      <c r="C247" s="249" t="s">
        <v>312</v>
      </c>
      <c r="D247" s="249" t="s">
        <v>263</v>
      </c>
      <c r="E247" s="250" t="s">
        <v>313</v>
      </c>
      <c r="F247" s="251" t="s">
        <v>314</v>
      </c>
      <c r="G247" s="252" t="s">
        <v>205</v>
      </c>
      <c r="H247" s="253">
        <v>104.417</v>
      </c>
      <c r="I247" s="254"/>
      <c r="J247" s="255">
        <f>ROUND(I247*H247,2)</f>
        <v>0</v>
      </c>
      <c r="K247" s="251" t="s">
        <v>159</v>
      </c>
      <c r="L247" s="256"/>
      <c r="M247" s="257" t="s">
        <v>1</v>
      </c>
      <c r="N247" s="258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196</v>
      </c>
      <c r="AT247" s="203" t="s">
        <v>263</v>
      </c>
      <c r="AU247" s="203" t="s">
        <v>85</v>
      </c>
      <c r="AY247" s="18" t="s">
        <v>153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160</v>
      </c>
      <c r="BM247" s="203" t="s">
        <v>315</v>
      </c>
    </row>
    <row r="248" spans="1:65" s="14" customFormat="1" ht="11.25">
      <c r="B248" s="216"/>
      <c r="C248" s="217"/>
      <c r="D248" s="207" t="s">
        <v>162</v>
      </c>
      <c r="E248" s="218" t="s">
        <v>1</v>
      </c>
      <c r="F248" s="219" t="s">
        <v>316</v>
      </c>
      <c r="G248" s="217"/>
      <c r="H248" s="220">
        <v>104.417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162</v>
      </c>
      <c r="AU248" s="226" t="s">
        <v>85</v>
      </c>
      <c r="AV248" s="14" t="s">
        <v>85</v>
      </c>
      <c r="AW248" s="14" t="s">
        <v>31</v>
      </c>
      <c r="AX248" s="14" t="s">
        <v>75</v>
      </c>
      <c r="AY248" s="226" t="s">
        <v>153</v>
      </c>
    </row>
    <row r="249" spans="1:65" s="15" customFormat="1" ht="11.25">
      <c r="B249" s="227"/>
      <c r="C249" s="228"/>
      <c r="D249" s="207" t="s">
        <v>162</v>
      </c>
      <c r="E249" s="229" t="s">
        <v>1</v>
      </c>
      <c r="F249" s="230" t="s">
        <v>165</v>
      </c>
      <c r="G249" s="228"/>
      <c r="H249" s="231">
        <v>104.417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162</v>
      </c>
      <c r="AU249" s="237" t="s">
        <v>85</v>
      </c>
      <c r="AV249" s="15" t="s">
        <v>160</v>
      </c>
      <c r="AW249" s="15" t="s">
        <v>31</v>
      </c>
      <c r="AX249" s="15" t="s">
        <v>83</v>
      </c>
      <c r="AY249" s="237" t="s">
        <v>153</v>
      </c>
    </row>
    <row r="250" spans="1:65" s="2" customFormat="1" ht="66.75" customHeight="1">
      <c r="A250" s="35"/>
      <c r="B250" s="36"/>
      <c r="C250" s="192" t="s">
        <v>317</v>
      </c>
      <c r="D250" s="192" t="s">
        <v>155</v>
      </c>
      <c r="E250" s="193" t="s">
        <v>318</v>
      </c>
      <c r="F250" s="194" t="s">
        <v>319</v>
      </c>
      <c r="G250" s="195" t="s">
        <v>205</v>
      </c>
      <c r="H250" s="196">
        <v>903.65</v>
      </c>
      <c r="I250" s="197"/>
      <c r="J250" s="198">
        <f>ROUND(I250*H250,2)</f>
        <v>0</v>
      </c>
      <c r="K250" s="194" t="s">
        <v>159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160</v>
      </c>
      <c r="AT250" s="203" t="s">
        <v>155</v>
      </c>
      <c r="AU250" s="203" t="s">
        <v>85</v>
      </c>
      <c r="AY250" s="18" t="s">
        <v>153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160</v>
      </c>
      <c r="BM250" s="203" t="s">
        <v>320</v>
      </c>
    </row>
    <row r="251" spans="1:65" s="13" customFormat="1" ht="11.25">
      <c r="B251" s="205"/>
      <c r="C251" s="206"/>
      <c r="D251" s="207" t="s">
        <v>162</v>
      </c>
      <c r="E251" s="208" t="s">
        <v>1</v>
      </c>
      <c r="F251" s="209" t="s">
        <v>276</v>
      </c>
      <c r="G251" s="206"/>
      <c r="H251" s="208" t="s">
        <v>1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162</v>
      </c>
      <c r="AU251" s="215" t="s">
        <v>85</v>
      </c>
      <c r="AV251" s="13" t="s">
        <v>83</v>
      </c>
      <c r="AW251" s="13" t="s">
        <v>31</v>
      </c>
      <c r="AX251" s="13" t="s">
        <v>75</v>
      </c>
      <c r="AY251" s="215" t="s">
        <v>153</v>
      </c>
    </row>
    <row r="252" spans="1:65" s="14" customFormat="1" ht="11.25">
      <c r="B252" s="216"/>
      <c r="C252" s="217"/>
      <c r="D252" s="207" t="s">
        <v>162</v>
      </c>
      <c r="E252" s="218" t="s">
        <v>1</v>
      </c>
      <c r="F252" s="219" t="s">
        <v>277</v>
      </c>
      <c r="G252" s="217"/>
      <c r="H252" s="220">
        <v>74.319999999999993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162</v>
      </c>
      <c r="AU252" s="226" t="s">
        <v>85</v>
      </c>
      <c r="AV252" s="14" t="s">
        <v>85</v>
      </c>
      <c r="AW252" s="14" t="s">
        <v>31</v>
      </c>
      <c r="AX252" s="14" t="s">
        <v>75</v>
      </c>
      <c r="AY252" s="226" t="s">
        <v>153</v>
      </c>
    </row>
    <row r="253" spans="1:65" s="14" customFormat="1" ht="11.25">
      <c r="B253" s="216"/>
      <c r="C253" s="217"/>
      <c r="D253" s="207" t="s">
        <v>162</v>
      </c>
      <c r="E253" s="218" t="s">
        <v>1</v>
      </c>
      <c r="F253" s="219" t="s">
        <v>278</v>
      </c>
      <c r="G253" s="217"/>
      <c r="H253" s="220">
        <v>16.12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162</v>
      </c>
      <c r="AU253" s="226" t="s">
        <v>85</v>
      </c>
      <c r="AV253" s="14" t="s">
        <v>85</v>
      </c>
      <c r="AW253" s="14" t="s">
        <v>31</v>
      </c>
      <c r="AX253" s="14" t="s">
        <v>75</v>
      </c>
      <c r="AY253" s="226" t="s">
        <v>153</v>
      </c>
    </row>
    <row r="254" spans="1:65" s="14" customFormat="1" ht="11.25">
      <c r="B254" s="216"/>
      <c r="C254" s="217"/>
      <c r="D254" s="207" t="s">
        <v>162</v>
      </c>
      <c r="E254" s="218" t="s">
        <v>1</v>
      </c>
      <c r="F254" s="219" t="s">
        <v>279</v>
      </c>
      <c r="G254" s="217"/>
      <c r="H254" s="220">
        <v>125.18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162</v>
      </c>
      <c r="AU254" s="226" t="s">
        <v>85</v>
      </c>
      <c r="AV254" s="14" t="s">
        <v>85</v>
      </c>
      <c r="AW254" s="14" t="s">
        <v>31</v>
      </c>
      <c r="AX254" s="14" t="s">
        <v>75</v>
      </c>
      <c r="AY254" s="226" t="s">
        <v>153</v>
      </c>
    </row>
    <row r="255" spans="1:65" s="14" customFormat="1" ht="11.25">
      <c r="B255" s="216"/>
      <c r="C255" s="217"/>
      <c r="D255" s="207" t="s">
        <v>162</v>
      </c>
      <c r="E255" s="218" t="s">
        <v>1</v>
      </c>
      <c r="F255" s="219" t="s">
        <v>280</v>
      </c>
      <c r="G255" s="217"/>
      <c r="H255" s="220">
        <v>76.989999999999995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162</v>
      </c>
      <c r="AU255" s="226" t="s">
        <v>85</v>
      </c>
      <c r="AV255" s="14" t="s">
        <v>85</v>
      </c>
      <c r="AW255" s="14" t="s">
        <v>31</v>
      </c>
      <c r="AX255" s="14" t="s">
        <v>75</v>
      </c>
      <c r="AY255" s="226" t="s">
        <v>153</v>
      </c>
    </row>
    <row r="256" spans="1:65" s="14" customFormat="1" ht="11.25">
      <c r="B256" s="216"/>
      <c r="C256" s="217"/>
      <c r="D256" s="207" t="s">
        <v>162</v>
      </c>
      <c r="E256" s="218" t="s">
        <v>1</v>
      </c>
      <c r="F256" s="219" t="s">
        <v>281</v>
      </c>
      <c r="G256" s="217"/>
      <c r="H256" s="220">
        <v>108.47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162</v>
      </c>
      <c r="AU256" s="226" t="s">
        <v>85</v>
      </c>
      <c r="AV256" s="14" t="s">
        <v>85</v>
      </c>
      <c r="AW256" s="14" t="s">
        <v>31</v>
      </c>
      <c r="AX256" s="14" t="s">
        <v>75</v>
      </c>
      <c r="AY256" s="226" t="s">
        <v>153</v>
      </c>
    </row>
    <row r="257" spans="1:65" s="14" customFormat="1" ht="11.25">
      <c r="B257" s="216"/>
      <c r="C257" s="217"/>
      <c r="D257" s="207" t="s">
        <v>162</v>
      </c>
      <c r="E257" s="218" t="s">
        <v>1</v>
      </c>
      <c r="F257" s="219" t="s">
        <v>282</v>
      </c>
      <c r="G257" s="217"/>
      <c r="H257" s="220">
        <v>69.52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162</v>
      </c>
      <c r="AU257" s="226" t="s">
        <v>85</v>
      </c>
      <c r="AV257" s="14" t="s">
        <v>85</v>
      </c>
      <c r="AW257" s="14" t="s">
        <v>31</v>
      </c>
      <c r="AX257" s="14" t="s">
        <v>75</v>
      </c>
      <c r="AY257" s="226" t="s">
        <v>153</v>
      </c>
    </row>
    <row r="258" spans="1:65" s="14" customFormat="1" ht="11.25">
      <c r="B258" s="216"/>
      <c r="C258" s="217"/>
      <c r="D258" s="207" t="s">
        <v>162</v>
      </c>
      <c r="E258" s="218" t="s">
        <v>1</v>
      </c>
      <c r="F258" s="219" t="s">
        <v>283</v>
      </c>
      <c r="G258" s="217"/>
      <c r="H258" s="220">
        <v>129.53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162</v>
      </c>
      <c r="AU258" s="226" t="s">
        <v>85</v>
      </c>
      <c r="AV258" s="14" t="s">
        <v>85</v>
      </c>
      <c r="AW258" s="14" t="s">
        <v>31</v>
      </c>
      <c r="AX258" s="14" t="s">
        <v>75</v>
      </c>
      <c r="AY258" s="226" t="s">
        <v>153</v>
      </c>
    </row>
    <row r="259" spans="1:65" s="14" customFormat="1" ht="11.25">
      <c r="B259" s="216"/>
      <c r="C259" s="217"/>
      <c r="D259" s="207" t="s">
        <v>162</v>
      </c>
      <c r="E259" s="218" t="s">
        <v>1</v>
      </c>
      <c r="F259" s="219" t="s">
        <v>284</v>
      </c>
      <c r="G259" s="217"/>
      <c r="H259" s="220">
        <v>72.459999999999994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162</v>
      </c>
      <c r="AU259" s="226" t="s">
        <v>85</v>
      </c>
      <c r="AV259" s="14" t="s">
        <v>85</v>
      </c>
      <c r="AW259" s="14" t="s">
        <v>31</v>
      </c>
      <c r="AX259" s="14" t="s">
        <v>75</v>
      </c>
      <c r="AY259" s="226" t="s">
        <v>153</v>
      </c>
    </row>
    <row r="260" spans="1:65" s="14" customFormat="1" ht="11.25">
      <c r="B260" s="216"/>
      <c r="C260" s="217"/>
      <c r="D260" s="207" t="s">
        <v>162</v>
      </c>
      <c r="E260" s="218" t="s">
        <v>1</v>
      </c>
      <c r="F260" s="219" t="s">
        <v>285</v>
      </c>
      <c r="G260" s="217"/>
      <c r="H260" s="220">
        <v>124.56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162</v>
      </c>
      <c r="AU260" s="226" t="s">
        <v>85</v>
      </c>
      <c r="AV260" s="14" t="s">
        <v>85</v>
      </c>
      <c r="AW260" s="14" t="s">
        <v>31</v>
      </c>
      <c r="AX260" s="14" t="s">
        <v>75</v>
      </c>
      <c r="AY260" s="226" t="s">
        <v>153</v>
      </c>
    </row>
    <row r="261" spans="1:65" s="14" customFormat="1" ht="11.25">
      <c r="B261" s="216"/>
      <c r="C261" s="217"/>
      <c r="D261" s="207" t="s">
        <v>162</v>
      </c>
      <c r="E261" s="218" t="s">
        <v>1</v>
      </c>
      <c r="F261" s="219" t="s">
        <v>286</v>
      </c>
      <c r="G261" s="217"/>
      <c r="H261" s="220">
        <v>21.02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162</v>
      </c>
      <c r="AU261" s="226" t="s">
        <v>85</v>
      </c>
      <c r="AV261" s="14" t="s">
        <v>85</v>
      </c>
      <c r="AW261" s="14" t="s">
        <v>31</v>
      </c>
      <c r="AX261" s="14" t="s">
        <v>75</v>
      </c>
      <c r="AY261" s="226" t="s">
        <v>153</v>
      </c>
    </row>
    <row r="262" spans="1:65" s="14" customFormat="1" ht="11.25">
      <c r="B262" s="216"/>
      <c r="C262" s="217"/>
      <c r="D262" s="207" t="s">
        <v>162</v>
      </c>
      <c r="E262" s="218" t="s">
        <v>1</v>
      </c>
      <c r="F262" s="219" t="s">
        <v>287</v>
      </c>
      <c r="G262" s="217"/>
      <c r="H262" s="220">
        <v>45.24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162</v>
      </c>
      <c r="AU262" s="226" t="s">
        <v>85</v>
      </c>
      <c r="AV262" s="14" t="s">
        <v>85</v>
      </c>
      <c r="AW262" s="14" t="s">
        <v>31</v>
      </c>
      <c r="AX262" s="14" t="s">
        <v>75</v>
      </c>
      <c r="AY262" s="226" t="s">
        <v>153</v>
      </c>
    </row>
    <row r="263" spans="1:65" s="14" customFormat="1" ht="11.25">
      <c r="B263" s="216"/>
      <c r="C263" s="217"/>
      <c r="D263" s="207" t="s">
        <v>162</v>
      </c>
      <c r="E263" s="218" t="s">
        <v>1</v>
      </c>
      <c r="F263" s="219" t="s">
        <v>288</v>
      </c>
      <c r="G263" s="217"/>
      <c r="H263" s="220">
        <v>40.24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162</v>
      </c>
      <c r="AU263" s="226" t="s">
        <v>85</v>
      </c>
      <c r="AV263" s="14" t="s">
        <v>85</v>
      </c>
      <c r="AW263" s="14" t="s">
        <v>31</v>
      </c>
      <c r="AX263" s="14" t="s">
        <v>75</v>
      </c>
      <c r="AY263" s="226" t="s">
        <v>153</v>
      </c>
    </row>
    <row r="264" spans="1:65" s="15" customFormat="1" ht="11.25">
      <c r="B264" s="227"/>
      <c r="C264" s="228"/>
      <c r="D264" s="207" t="s">
        <v>162</v>
      </c>
      <c r="E264" s="229" t="s">
        <v>1</v>
      </c>
      <c r="F264" s="230" t="s">
        <v>165</v>
      </c>
      <c r="G264" s="228"/>
      <c r="H264" s="231">
        <v>903.65000000000009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162</v>
      </c>
      <c r="AU264" s="237" t="s">
        <v>85</v>
      </c>
      <c r="AV264" s="15" t="s">
        <v>160</v>
      </c>
      <c r="AW264" s="15" t="s">
        <v>31</v>
      </c>
      <c r="AX264" s="15" t="s">
        <v>83</v>
      </c>
      <c r="AY264" s="237" t="s">
        <v>153</v>
      </c>
    </row>
    <row r="265" spans="1:65" s="2" customFormat="1" ht="24.2" customHeight="1">
      <c r="A265" s="35"/>
      <c r="B265" s="36"/>
      <c r="C265" s="249" t="s">
        <v>321</v>
      </c>
      <c r="D265" s="249" t="s">
        <v>263</v>
      </c>
      <c r="E265" s="250" t="s">
        <v>264</v>
      </c>
      <c r="F265" s="251" t="s">
        <v>265</v>
      </c>
      <c r="G265" s="252" t="s">
        <v>205</v>
      </c>
      <c r="H265" s="253">
        <v>921.72299999999996</v>
      </c>
      <c r="I265" s="254"/>
      <c r="J265" s="255">
        <f>ROUND(I265*H265,2)</f>
        <v>0</v>
      </c>
      <c r="K265" s="251" t="s">
        <v>159</v>
      </c>
      <c r="L265" s="256"/>
      <c r="M265" s="257" t="s">
        <v>1</v>
      </c>
      <c r="N265" s="258" t="s">
        <v>40</v>
      </c>
      <c r="O265" s="7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196</v>
      </c>
      <c r="AT265" s="203" t="s">
        <v>263</v>
      </c>
      <c r="AU265" s="203" t="s">
        <v>85</v>
      </c>
      <c r="AY265" s="18" t="s">
        <v>153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83</v>
      </c>
      <c r="BK265" s="204">
        <f>ROUND(I265*H265,2)</f>
        <v>0</v>
      </c>
      <c r="BL265" s="18" t="s">
        <v>160</v>
      </c>
      <c r="BM265" s="203" t="s">
        <v>322</v>
      </c>
    </row>
    <row r="266" spans="1:65" s="14" customFormat="1" ht="11.25">
      <c r="B266" s="216"/>
      <c r="C266" s="217"/>
      <c r="D266" s="207" t="s">
        <v>162</v>
      </c>
      <c r="E266" s="218" t="s">
        <v>1</v>
      </c>
      <c r="F266" s="219" t="s">
        <v>323</v>
      </c>
      <c r="G266" s="217"/>
      <c r="H266" s="220">
        <v>921.72299999999996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162</v>
      </c>
      <c r="AU266" s="226" t="s">
        <v>85</v>
      </c>
      <c r="AV266" s="14" t="s">
        <v>85</v>
      </c>
      <c r="AW266" s="14" t="s">
        <v>31</v>
      </c>
      <c r="AX266" s="14" t="s">
        <v>75</v>
      </c>
      <c r="AY266" s="226" t="s">
        <v>153</v>
      </c>
    </row>
    <row r="267" spans="1:65" s="15" customFormat="1" ht="11.25">
      <c r="B267" s="227"/>
      <c r="C267" s="228"/>
      <c r="D267" s="207" t="s">
        <v>162</v>
      </c>
      <c r="E267" s="229" t="s">
        <v>1</v>
      </c>
      <c r="F267" s="230" t="s">
        <v>165</v>
      </c>
      <c r="G267" s="228"/>
      <c r="H267" s="231">
        <v>921.72299999999996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162</v>
      </c>
      <c r="AU267" s="237" t="s">
        <v>85</v>
      </c>
      <c r="AV267" s="15" t="s">
        <v>160</v>
      </c>
      <c r="AW267" s="15" t="s">
        <v>31</v>
      </c>
      <c r="AX267" s="15" t="s">
        <v>83</v>
      </c>
      <c r="AY267" s="237" t="s">
        <v>153</v>
      </c>
    </row>
    <row r="268" spans="1:65" s="2" customFormat="1" ht="24.2" customHeight="1">
      <c r="A268" s="35"/>
      <c r="B268" s="36"/>
      <c r="C268" s="192" t="s">
        <v>324</v>
      </c>
      <c r="D268" s="192" t="s">
        <v>155</v>
      </c>
      <c r="E268" s="193" t="s">
        <v>325</v>
      </c>
      <c r="F268" s="194" t="s">
        <v>326</v>
      </c>
      <c r="G268" s="195" t="s">
        <v>248</v>
      </c>
      <c r="H268" s="196">
        <v>254.73</v>
      </c>
      <c r="I268" s="197"/>
      <c r="J268" s="198">
        <f>ROUND(I268*H268,2)</f>
        <v>0</v>
      </c>
      <c r="K268" s="194" t="s">
        <v>159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160</v>
      </c>
      <c r="AT268" s="203" t="s">
        <v>155</v>
      </c>
      <c r="AU268" s="203" t="s">
        <v>85</v>
      </c>
      <c r="AY268" s="18" t="s">
        <v>153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160</v>
      </c>
      <c r="BM268" s="203" t="s">
        <v>327</v>
      </c>
    </row>
    <row r="269" spans="1:65" s="13" customFormat="1" ht="11.25">
      <c r="B269" s="205"/>
      <c r="C269" s="206"/>
      <c r="D269" s="207" t="s">
        <v>162</v>
      </c>
      <c r="E269" s="208" t="s">
        <v>1</v>
      </c>
      <c r="F269" s="209" t="s">
        <v>328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162</v>
      </c>
      <c r="AU269" s="215" t="s">
        <v>85</v>
      </c>
      <c r="AV269" s="13" t="s">
        <v>83</v>
      </c>
      <c r="AW269" s="13" t="s">
        <v>31</v>
      </c>
      <c r="AX269" s="13" t="s">
        <v>75</v>
      </c>
      <c r="AY269" s="215" t="s">
        <v>153</v>
      </c>
    </row>
    <row r="270" spans="1:65" s="14" customFormat="1" ht="33.75">
      <c r="B270" s="216"/>
      <c r="C270" s="217"/>
      <c r="D270" s="207" t="s">
        <v>162</v>
      </c>
      <c r="E270" s="218" t="s">
        <v>1</v>
      </c>
      <c r="F270" s="219" t="s">
        <v>329</v>
      </c>
      <c r="G270" s="217"/>
      <c r="H270" s="220">
        <v>244.52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162</v>
      </c>
      <c r="AU270" s="226" t="s">
        <v>85</v>
      </c>
      <c r="AV270" s="14" t="s">
        <v>85</v>
      </c>
      <c r="AW270" s="14" t="s">
        <v>31</v>
      </c>
      <c r="AX270" s="14" t="s">
        <v>75</v>
      </c>
      <c r="AY270" s="226" t="s">
        <v>153</v>
      </c>
    </row>
    <row r="271" spans="1:65" s="14" customFormat="1" ht="11.25">
      <c r="B271" s="216"/>
      <c r="C271" s="217"/>
      <c r="D271" s="207" t="s">
        <v>162</v>
      </c>
      <c r="E271" s="218" t="s">
        <v>1</v>
      </c>
      <c r="F271" s="219" t="s">
        <v>330</v>
      </c>
      <c r="G271" s="217"/>
      <c r="H271" s="220">
        <v>10.210000000000001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162</v>
      </c>
      <c r="AU271" s="226" t="s">
        <v>85</v>
      </c>
      <c r="AV271" s="14" t="s">
        <v>85</v>
      </c>
      <c r="AW271" s="14" t="s">
        <v>31</v>
      </c>
      <c r="AX271" s="14" t="s">
        <v>75</v>
      </c>
      <c r="AY271" s="226" t="s">
        <v>153</v>
      </c>
    </row>
    <row r="272" spans="1:65" s="15" customFormat="1" ht="11.25">
      <c r="B272" s="227"/>
      <c r="C272" s="228"/>
      <c r="D272" s="207" t="s">
        <v>162</v>
      </c>
      <c r="E272" s="229" t="s">
        <v>1</v>
      </c>
      <c r="F272" s="230" t="s">
        <v>165</v>
      </c>
      <c r="G272" s="228"/>
      <c r="H272" s="231">
        <v>254.73000000000002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162</v>
      </c>
      <c r="AU272" s="237" t="s">
        <v>85</v>
      </c>
      <c r="AV272" s="15" t="s">
        <v>160</v>
      </c>
      <c r="AW272" s="15" t="s">
        <v>31</v>
      </c>
      <c r="AX272" s="15" t="s">
        <v>83</v>
      </c>
      <c r="AY272" s="237" t="s">
        <v>153</v>
      </c>
    </row>
    <row r="273" spans="1:65" s="2" customFormat="1" ht="24.2" customHeight="1">
      <c r="A273" s="35"/>
      <c r="B273" s="36"/>
      <c r="C273" s="249" t="s">
        <v>331</v>
      </c>
      <c r="D273" s="249" t="s">
        <v>263</v>
      </c>
      <c r="E273" s="250" t="s">
        <v>332</v>
      </c>
      <c r="F273" s="251" t="s">
        <v>333</v>
      </c>
      <c r="G273" s="252" t="s">
        <v>248</v>
      </c>
      <c r="H273" s="253">
        <v>267.46699999999998</v>
      </c>
      <c r="I273" s="254"/>
      <c r="J273" s="255">
        <f>ROUND(I273*H273,2)</f>
        <v>0</v>
      </c>
      <c r="K273" s="251" t="s">
        <v>159</v>
      </c>
      <c r="L273" s="256"/>
      <c r="M273" s="257" t="s">
        <v>1</v>
      </c>
      <c r="N273" s="258" t="s">
        <v>40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196</v>
      </c>
      <c r="AT273" s="203" t="s">
        <v>263</v>
      </c>
      <c r="AU273" s="203" t="s">
        <v>85</v>
      </c>
      <c r="AY273" s="18" t="s">
        <v>153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160</v>
      </c>
      <c r="BM273" s="203" t="s">
        <v>334</v>
      </c>
    </row>
    <row r="274" spans="1:65" s="14" customFormat="1" ht="11.25">
      <c r="B274" s="216"/>
      <c r="C274" s="217"/>
      <c r="D274" s="207" t="s">
        <v>162</v>
      </c>
      <c r="E274" s="218" t="s">
        <v>1</v>
      </c>
      <c r="F274" s="219" t="s">
        <v>335</v>
      </c>
      <c r="G274" s="217"/>
      <c r="H274" s="220">
        <v>267.46699999999998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162</v>
      </c>
      <c r="AU274" s="226" t="s">
        <v>85</v>
      </c>
      <c r="AV274" s="14" t="s">
        <v>85</v>
      </c>
      <c r="AW274" s="14" t="s">
        <v>31</v>
      </c>
      <c r="AX274" s="14" t="s">
        <v>75</v>
      </c>
      <c r="AY274" s="226" t="s">
        <v>153</v>
      </c>
    </row>
    <row r="275" spans="1:65" s="15" customFormat="1" ht="11.25">
      <c r="B275" s="227"/>
      <c r="C275" s="228"/>
      <c r="D275" s="207" t="s">
        <v>162</v>
      </c>
      <c r="E275" s="229" t="s">
        <v>1</v>
      </c>
      <c r="F275" s="230" t="s">
        <v>165</v>
      </c>
      <c r="G275" s="228"/>
      <c r="H275" s="231">
        <v>267.46699999999998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162</v>
      </c>
      <c r="AU275" s="237" t="s">
        <v>85</v>
      </c>
      <c r="AV275" s="15" t="s">
        <v>160</v>
      </c>
      <c r="AW275" s="15" t="s">
        <v>31</v>
      </c>
      <c r="AX275" s="15" t="s">
        <v>83</v>
      </c>
      <c r="AY275" s="237" t="s">
        <v>153</v>
      </c>
    </row>
    <row r="276" spans="1:65" s="2" customFormat="1" ht="24.2" customHeight="1">
      <c r="A276" s="35"/>
      <c r="B276" s="36"/>
      <c r="C276" s="192" t="s">
        <v>336</v>
      </c>
      <c r="D276" s="192" t="s">
        <v>155</v>
      </c>
      <c r="E276" s="193" t="s">
        <v>337</v>
      </c>
      <c r="F276" s="194" t="s">
        <v>338</v>
      </c>
      <c r="G276" s="195" t="s">
        <v>248</v>
      </c>
      <c r="H276" s="196">
        <v>1438.98</v>
      </c>
      <c r="I276" s="197"/>
      <c r="J276" s="198">
        <f>ROUND(I276*H276,2)</f>
        <v>0</v>
      </c>
      <c r="K276" s="194" t="s">
        <v>159</v>
      </c>
      <c r="L276" s="40"/>
      <c r="M276" s="199" t="s">
        <v>1</v>
      </c>
      <c r="N276" s="200" t="s">
        <v>40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160</v>
      </c>
      <c r="AT276" s="203" t="s">
        <v>155</v>
      </c>
      <c r="AU276" s="203" t="s">
        <v>85</v>
      </c>
      <c r="AY276" s="18" t="s">
        <v>153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160</v>
      </c>
      <c r="BM276" s="203" t="s">
        <v>339</v>
      </c>
    </row>
    <row r="277" spans="1:65" s="13" customFormat="1" ht="11.25">
      <c r="B277" s="205"/>
      <c r="C277" s="206"/>
      <c r="D277" s="207" t="s">
        <v>162</v>
      </c>
      <c r="E277" s="208" t="s">
        <v>1</v>
      </c>
      <c r="F277" s="209" t="s">
        <v>340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162</v>
      </c>
      <c r="AU277" s="215" t="s">
        <v>85</v>
      </c>
      <c r="AV277" s="13" t="s">
        <v>83</v>
      </c>
      <c r="AW277" s="13" t="s">
        <v>31</v>
      </c>
      <c r="AX277" s="13" t="s">
        <v>75</v>
      </c>
      <c r="AY277" s="215" t="s">
        <v>153</v>
      </c>
    </row>
    <row r="278" spans="1:65" s="14" customFormat="1" ht="11.25">
      <c r="B278" s="216"/>
      <c r="C278" s="217"/>
      <c r="D278" s="207" t="s">
        <v>162</v>
      </c>
      <c r="E278" s="218" t="s">
        <v>1</v>
      </c>
      <c r="F278" s="219" t="s">
        <v>341</v>
      </c>
      <c r="G278" s="217"/>
      <c r="H278" s="220">
        <v>496.04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162</v>
      </c>
      <c r="AU278" s="226" t="s">
        <v>85</v>
      </c>
      <c r="AV278" s="14" t="s">
        <v>85</v>
      </c>
      <c r="AW278" s="14" t="s">
        <v>31</v>
      </c>
      <c r="AX278" s="14" t="s">
        <v>75</v>
      </c>
      <c r="AY278" s="226" t="s">
        <v>153</v>
      </c>
    </row>
    <row r="279" spans="1:65" s="14" customFormat="1" ht="11.25">
      <c r="B279" s="216"/>
      <c r="C279" s="217"/>
      <c r="D279" s="207" t="s">
        <v>162</v>
      </c>
      <c r="E279" s="218" t="s">
        <v>1</v>
      </c>
      <c r="F279" s="219" t="s">
        <v>342</v>
      </c>
      <c r="G279" s="217"/>
      <c r="H279" s="220">
        <v>589.52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162</v>
      </c>
      <c r="AU279" s="226" t="s">
        <v>85</v>
      </c>
      <c r="AV279" s="14" t="s">
        <v>85</v>
      </c>
      <c r="AW279" s="14" t="s">
        <v>31</v>
      </c>
      <c r="AX279" s="14" t="s">
        <v>75</v>
      </c>
      <c r="AY279" s="226" t="s">
        <v>153</v>
      </c>
    </row>
    <row r="280" spans="1:65" s="14" customFormat="1" ht="11.25">
      <c r="B280" s="216"/>
      <c r="C280" s="217"/>
      <c r="D280" s="207" t="s">
        <v>162</v>
      </c>
      <c r="E280" s="218" t="s">
        <v>1</v>
      </c>
      <c r="F280" s="219" t="s">
        <v>343</v>
      </c>
      <c r="G280" s="217"/>
      <c r="H280" s="220">
        <v>192.28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162</v>
      </c>
      <c r="AU280" s="226" t="s">
        <v>85</v>
      </c>
      <c r="AV280" s="14" t="s">
        <v>85</v>
      </c>
      <c r="AW280" s="14" t="s">
        <v>31</v>
      </c>
      <c r="AX280" s="14" t="s">
        <v>75</v>
      </c>
      <c r="AY280" s="226" t="s">
        <v>153</v>
      </c>
    </row>
    <row r="281" spans="1:65" s="14" customFormat="1" ht="11.25">
      <c r="B281" s="216"/>
      <c r="C281" s="217"/>
      <c r="D281" s="207" t="s">
        <v>162</v>
      </c>
      <c r="E281" s="218" t="s">
        <v>1</v>
      </c>
      <c r="F281" s="219" t="s">
        <v>344</v>
      </c>
      <c r="G281" s="217"/>
      <c r="H281" s="220">
        <v>161.13999999999999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162</v>
      </c>
      <c r="AU281" s="226" t="s">
        <v>85</v>
      </c>
      <c r="AV281" s="14" t="s">
        <v>85</v>
      </c>
      <c r="AW281" s="14" t="s">
        <v>31</v>
      </c>
      <c r="AX281" s="14" t="s">
        <v>75</v>
      </c>
      <c r="AY281" s="226" t="s">
        <v>153</v>
      </c>
    </row>
    <row r="282" spans="1:65" s="15" customFormat="1" ht="11.25">
      <c r="B282" s="227"/>
      <c r="C282" s="228"/>
      <c r="D282" s="207" t="s">
        <v>162</v>
      </c>
      <c r="E282" s="229" t="s">
        <v>1</v>
      </c>
      <c r="F282" s="230" t="s">
        <v>165</v>
      </c>
      <c r="G282" s="228"/>
      <c r="H282" s="231">
        <v>1438.98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162</v>
      </c>
      <c r="AU282" s="237" t="s">
        <v>85</v>
      </c>
      <c r="AV282" s="15" t="s">
        <v>160</v>
      </c>
      <c r="AW282" s="15" t="s">
        <v>31</v>
      </c>
      <c r="AX282" s="15" t="s">
        <v>83</v>
      </c>
      <c r="AY282" s="237" t="s">
        <v>153</v>
      </c>
    </row>
    <row r="283" spans="1:65" s="2" customFormat="1" ht="24.2" customHeight="1">
      <c r="A283" s="35"/>
      <c r="B283" s="36"/>
      <c r="C283" s="249" t="s">
        <v>345</v>
      </c>
      <c r="D283" s="249" t="s">
        <v>263</v>
      </c>
      <c r="E283" s="250" t="s">
        <v>346</v>
      </c>
      <c r="F283" s="251" t="s">
        <v>347</v>
      </c>
      <c r="G283" s="252" t="s">
        <v>248</v>
      </c>
      <c r="H283" s="253">
        <v>520.84199999999998</v>
      </c>
      <c r="I283" s="254"/>
      <c r="J283" s="255">
        <f>ROUND(I283*H283,2)</f>
        <v>0</v>
      </c>
      <c r="K283" s="251" t="s">
        <v>159</v>
      </c>
      <c r="L283" s="256"/>
      <c r="M283" s="257" t="s">
        <v>1</v>
      </c>
      <c r="N283" s="258" t="s">
        <v>40</v>
      </c>
      <c r="O283" s="72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196</v>
      </c>
      <c r="AT283" s="203" t="s">
        <v>263</v>
      </c>
      <c r="AU283" s="203" t="s">
        <v>85</v>
      </c>
      <c r="AY283" s="18" t="s">
        <v>153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83</v>
      </c>
      <c r="BK283" s="204">
        <f>ROUND(I283*H283,2)</f>
        <v>0</v>
      </c>
      <c r="BL283" s="18" t="s">
        <v>160</v>
      </c>
      <c r="BM283" s="203" t="s">
        <v>348</v>
      </c>
    </row>
    <row r="284" spans="1:65" s="14" customFormat="1" ht="11.25">
      <c r="B284" s="216"/>
      <c r="C284" s="217"/>
      <c r="D284" s="207" t="s">
        <v>162</v>
      </c>
      <c r="E284" s="218" t="s">
        <v>1</v>
      </c>
      <c r="F284" s="219" t="s">
        <v>349</v>
      </c>
      <c r="G284" s="217"/>
      <c r="H284" s="220">
        <v>520.84199999999998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162</v>
      </c>
      <c r="AU284" s="226" t="s">
        <v>85</v>
      </c>
      <c r="AV284" s="14" t="s">
        <v>85</v>
      </c>
      <c r="AW284" s="14" t="s">
        <v>31</v>
      </c>
      <c r="AX284" s="14" t="s">
        <v>75</v>
      </c>
      <c r="AY284" s="226" t="s">
        <v>153</v>
      </c>
    </row>
    <row r="285" spans="1:65" s="15" customFormat="1" ht="11.25">
      <c r="B285" s="227"/>
      <c r="C285" s="228"/>
      <c r="D285" s="207" t="s">
        <v>162</v>
      </c>
      <c r="E285" s="229" t="s">
        <v>1</v>
      </c>
      <c r="F285" s="230" t="s">
        <v>165</v>
      </c>
      <c r="G285" s="228"/>
      <c r="H285" s="231">
        <v>520.84199999999998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162</v>
      </c>
      <c r="AU285" s="237" t="s">
        <v>85</v>
      </c>
      <c r="AV285" s="15" t="s">
        <v>160</v>
      </c>
      <c r="AW285" s="15" t="s">
        <v>31</v>
      </c>
      <c r="AX285" s="15" t="s">
        <v>83</v>
      </c>
      <c r="AY285" s="237" t="s">
        <v>153</v>
      </c>
    </row>
    <row r="286" spans="1:65" s="2" customFormat="1" ht="24.2" customHeight="1">
      <c r="A286" s="35"/>
      <c r="B286" s="36"/>
      <c r="C286" s="249" t="s">
        <v>350</v>
      </c>
      <c r="D286" s="249" t="s">
        <v>263</v>
      </c>
      <c r="E286" s="250" t="s">
        <v>351</v>
      </c>
      <c r="F286" s="251" t="s">
        <v>352</v>
      </c>
      <c r="G286" s="252" t="s">
        <v>248</v>
      </c>
      <c r="H286" s="253">
        <v>618.71299999999997</v>
      </c>
      <c r="I286" s="254"/>
      <c r="J286" s="255">
        <f>ROUND(I286*H286,2)</f>
        <v>0</v>
      </c>
      <c r="K286" s="251" t="s">
        <v>159</v>
      </c>
      <c r="L286" s="256"/>
      <c r="M286" s="257" t="s">
        <v>1</v>
      </c>
      <c r="N286" s="258" t="s">
        <v>40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196</v>
      </c>
      <c r="AT286" s="203" t="s">
        <v>263</v>
      </c>
      <c r="AU286" s="203" t="s">
        <v>85</v>
      </c>
      <c r="AY286" s="18" t="s">
        <v>153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83</v>
      </c>
      <c r="BK286" s="204">
        <f>ROUND(I286*H286,2)</f>
        <v>0</v>
      </c>
      <c r="BL286" s="18" t="s">
        <v>160</v>
      </c>
      <c r="BM286" s="203" t="s">
        <v>353</v>
      </c>
    </row>
    <row r="287" spans="1:65" s="14" customFormat="1" ht="11.25">
      <c r="B287" s="216"/>
      <c r="C287" s="217"/>
      <c r="D287" s="207" t="s">
        <v>162</v>
      </c>
      <c r="E287" s="218" t="s">
        <v>1</v>
      </c>
      <c r="F287" s="219" t="s">
        <v>354</v>
      </c>
      <c r="G287" s="217"/>
      <c r="H287" s="220">
        <v>618.71299999999997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162</v>
      </c>
      <c r="AU287" s="226" t="s">
        <v>85</v>
      </c>
      <c r="AV287" s="14" t="s">
        <v>85</v>
      </c>
      <c r="AW287" s="14" t="s">
        <v>31</v>
      </c>
      <c r="AX287" s="14" t="s">
        <v>75</v>
      </c>
      <c r="AY287" s="226" t="s">
        <v>153</v>
      </c>
    </row>
    <row r="288" spans="1:65" s="15" customFormat="1" ht="11.25">
      <c r="B288" s="227"/>
      <c r="C288" s="228"/>
      <c r="D288" s="207" t="s">
        <v>162</v>
      </c>
      <c r="E288" s="229" t="s">
        <v>1</v>
      </c>
      <c r="F288" s="230" t="s">
        <v>165</v>
      </c>
      <c r="G288" s="228"/>
      <c r="H288" s="231">
        <v>618.71299999999997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162</v>
      </c>
      <c r="AU288" s="237" t="s">
        <v>85</v>
      </c>
      <c r="AV288" s="15" t="s">
        <v>160</v>
      </c>
      <c r="AW288" s="15" t="s">
        <v>31</v>
      </c>
      <c r="AX288" s="15" t="s">
        <v>83</v>
      </c>
      <c r="AY288" s="237" t="s">
        <v>153</v>
      </c>
    </row>
    <row r="289" spans="1:65" s="2" customFormat="1" ht="24.2" customHeight="1">
      <c r="A289" s="35"/>
      <c r="B289" s="36"/>
      <c r="C289" s="249" t="s">
        <v>355</v>
      </c>
      <c r="D289" s="249" t="s">
        <v>263</v>
      </c>
      <c r="E289" s="250" t="s">
        <v>356</v>
      </c>
      <c r="F289" s="251" t="s">
        <v>357</v>
      </c>
      <c r="G289" s="252" t="s">
        <v>248</v>
      </c>
      <c r="H289" s="253">
        <v>201.89400000000001</v>
      </c>
      <c r="I289" s="254"/>
      <c r="J289" s="255">
        <f>ROUND(I289*H289,2)</f>
        <v>0</v>
      </c>
      <c r="K289" s="251" t="s">
        <v>159</v>
      </c>
      <c r="L289" s="256"/>
      <c r="M289" s="257" t="s">
        <v>1</v>
      </c>
      <c r="N289" s="258" t="s">
        <v>40</v>
      </c>
      <c r="O289" s="72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196</v>
      </c>
      <c r="AT289" s="203" t="s">
        <v>263</v>
      </c>
      <c r="AU289" s="203" t="s">
        <v>85</v>
      </c>
      <c r="AY289" s="18" t="s">
        <v>153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160</v>
      </c>
      <c r="BM289" s="203" t="s">
        <v>358</v>
      </c>
    </row>
    <row r="290" spans="1:65" s="14" customFormat="1" ht="11.25">
      <c r="B290" s="216"/>
      <c r="C290" s="217"/>
      <c r="D290" s="207" t="s">
        <v>162</v>
      </c>
      <c r="E290" s="218" t="s">
        <v>1</v>
      </c>
      <c r="F290" s="219" t="s">
        <v>359</v>
      </c>
      <c r="G290" s="217"/>
      <c r="H290" s="220">
        <v>201.89400000000001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162</v>
      </c>
      <c r="AU290" s="226" t="s">
        <v>85</v>
      </c>
      <c r="AV290" s="14" t="s">
        <v>85</v>
      </c>
      <c r="AW290" s="14" t="s">
        <v>31</v>
      </c>
      <c r="AX290" s="14" t="s">
        <v>75</v>
      </c>
      <c r="AY290" s="226" t="s">
        <v>153</v>
      </c>
    </row>
    <row r="291" spans="1:65" s="15" customFormat="1" ht="11.25">
      <c r="B291" s="227"/>
      <c r="C291" s="228"/>
      <c r="D291" s="207" t="s">
        <v>162</v>
      </c>
      <c r="E291" s="229" t="s">
        <v>1</v>
      </c>
      <c r="F291" s="230" t="s">
        <v>165</v>
      </c>
      <c r="G291" s="228"/>
      <c r="H291" s="231">
        <v>201.89400000000001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162</v>
      </c>
      <c r="AU291" s="237" t="s">
        <v>85</v>
      </c>
      <c r="AV291" s="15" t="s">
        <v>160</v>
      </c>
      <c r="AW291" s="15" t="s">
        <v>31</v>
      </c>
      <c r="AX291" s="15" t="s">
        <v>83</v>
      </c>
      <c r="AY291" s="237" t="s">
        <v>153</v>
      </c>
    </row>
    <row r="292" spans="1:65" s="2" customFormat="1" ht="24.2" customHeight="1">
      <c r="A292" s="35"/>
      <c r="B292" s="36"/>
      <c r="C292" s="249" t="s">
        <v>360</v>
      </c>
      <c r="D292" s="249" t="s">
        <v>263</v>
      </c>
      <c r="E292" s="250" t="s">
        <v>361</v>
      </c>
      <c r="F292" s="251" t="s">
        <v>362</v>
      </c>
      <c r="G292" s="252" t="s">
        <v>248</v>
      </c>
      <c r="H292" s="253">
        <v>169.197</v>
      </c>
      <c r="I292" s="254"/>
      <c r="J292" s="255">
        <f>ROUND(I292*H292,2)</f>
        <v>0</v>
      </c>
      <c r="K292" s="251" t="s">
        <v>159</v>
      </c>
      <c r="L292" s="256"/>
      <c r="M292" s="257" t="s">
        <v>1</v>
      </c>
      <c r="N292" s="258" t="s">
        <v>40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196</v>
      </c>
      <c r="AT292" s="203" t="s">
        <v>263</v>
      </c>
      <c r="AU292" s="203" t="s">
        <v>85</v>
      </c>
      <c r="AY292" s="18" t="s">
        <v>153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160</v>
      </c>
      <c r="BM292" s="203" t="s">
        <v>363</v>
      </c>
    </row>
    <row r="293" spans="1:65" s="14" customFormat="1" ht="11.25">
      <c r="B293" s="216"/>
      <c r="C293" s="217"/>
      <c r="D293" s="207" t="s">
        <v>162</v>
      </c>
      <c r="E293" s="218" t="s">
        <v>1</v>
      </c>
      <c r="F293" s="219" t="s">
        <v>364</v>
      </c>
      <c r="G293" s="217"/>
      <c r="H293" s="220">
        <v>169.197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162</v>
      </c>
      <c r="AU293" s="226" t="s">
        <v>85</v>
      </c>
      <c r="AV293" s="14" t="s">
        <v>85</v>
      </c>
      <c r="AW293" s="14" t="s">
        <v>31</v>
      </c>
      <c r="AX293" s="14" t="s">
        <v>75</v>
      </c>
      <c r="AY293" s="226" t="s">
        <v>153</v>
      </c>
    </row>
    <row r="294" spans="1:65" s="15" customFormat="1" ht="11.25">
      <c r="B294" s="227"/>
      <c r="C294" s="228"/>
      <c r="D294" s="207" t="s">
        <v>162</v>
      </c>
      <c r="E294" s="229" t="s">
        <v>1</v>
      </c>
      <c r="F294" s="230" t="s">
        <v>165</v>
      </c>
      <c r="G294" s="228"/>
      <c r="H294" s="231">
        <v>169.197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162</v>
      </c>
      <c r="AU294" s="237" t="s">
        <v>85</v>
      </c>
      <c r="AV294" s="15" t="s">
        <v>160</v>
      </c>
      <c r="AW294" s="15" t="s">
        <v>31</v>
      </c>
      <c r="AX294" s="15" t="s">
        <v>83</v>
      </c>
      <c r="AY294" s="237" t="s">
        <v>153</v>
      </c>
    </row>
    <row r="295" spans="1:65" s="2" customFormat="1" ht="24.2" customHeight="1">
      <c r="A295" s="35"/>
      <c r="B295" s="36"/>
      <c r="C295" s="192" t="s">
        <v>365</v>
      </c>
      <c r="D295" s="192" t="s">
        <v>155</v>
      </c>
      <c r="E295" s="193" t="s">
        <v>366</v>
      </c>
      <c r="F295" s="194" t="s">
        <v>367</v>
      </c>
      <c r="G295" s="195" t="s">
        <v>226</v>
      </c>
      <c r="H295" s="196">
        <v>77</v>
      </c>
      <c r="I295" s="197"/>
      <c r="J295" s="198">
        <f>ROUND(I295*H295,2)</f>
        <v>0</v>
      </c>
      <c r="K295" s="194" t="s">
        <v>159</v>
      </c>
      <c r="L295" s="40"/>
      <c r="M295" s="199" t="s">
        <v>1</v>
      </c>
      <c r="N295" s="200" t="s">
        <v>40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160</v>
      </c>
      <c r="AT295" s="203" t="s">
        <v>155</v>
      </c>
      <c r="AU295" s="203" t="s">
        <v>85</v>
      </c>
      <c r="AY295" s="18" t="s">
        <v>153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160</v>
      </c>
      <c r="BM295" s="203" t="s">
        <v>368</v>
      </c>
    </row>
    <row r="296" spans="1:65" s="2" customFormat="1" ht="37.9" customHeight="1">
      <c r="A296" s="35"/>
      <c r="B296" s="36"/>
      <c r="C296" s="192" t="s">
        <v>369</v>
      </c>
      <c r="D296" s="192" t="s">
        <v>155</v>
      </c>
      <c r="E296" s="193" t="s">
        <v>370</v>
      </c>
      <c r="F296" s="194" t="s">
        <v>371</v>
      </c>
      <c r="G296" s="195" t="s">
        <v>205</v>
      </c>
      <c r="H296" s="196">
        <v>1006.02</v>
      </c>
      <c r="I296" s="197"/>
      <c r="J296" s="198">
        <f>ROUND(I296*H296,2)</f>
        <v>0</v>
      </c>
      <c r="K296" s="194" t="s">
        <v>159</v>
      </c>
      <c r="L296" s="40"/>
      <c r="M296" s="199" t="s">
        <v>1</v>
      </c>
      <c r="N296" s="200" t="s">
        <v>40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160</v>
      </c>
      <c r="AT296" s="203" t="s">
        <v>155</v>
      </c>
      <c r="AU296" s="203" t="s">
        <v>85</v>
      </c>
      <c r="AY296" s="18" t="s">
        <v>153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160</v>
      </c>
      <c r="BM296" s="203" t="s">
        <v>372</v>
      </c>
    </row>
    <row r="297" spans="1:65" s="13" customFormat="1" ht="11.25">
      <c r="B297" s="205"/>
      <c r="C297" s="206"/>
      <c r="D297" s="207" t="s">
        <v>162</v>
      </c>
      <c r="E297" s="208" t="s">
        <v>1</v>
      </c>
      <c r="F297" s="209" t="s">
        <v>373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162</v>
      </c>
      <c r="AU297" s="215" t="s">
        <v>85</v>
      </c>
      <c r="AV297" s="13" t="s">
        <v>83</v>
      </c>
      <c r="AW297" s="13" t="s">
        <v>31</v>
      </c>
      <c r="AX297" s="13" t="s">
        <v>75</v>
      </c>
      <c r="AY297" s="215" t="s">
        <v>153</v>
      </c>
    </row>
    <row r="298" spans="1:65" s="13" customFormat="1" ht="11.25">
      <c r="B298" s="205"/>
      <c r="C298" s="206"/>
      <c r="D298" s="207" t="s">
        <v>162</v>
      </c>
      <c r="E298" s="208" t="s">
        <v>1</v>
      </c>
      <c r="F298" s="209" t="s">
        <v>220</v>
      </c>
      <c r="G298" s="206"/>
      <c r="H298" s="208" t="s">
        <v>1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162</v>
      </c>
      <c r="AU298" s="215" t="s">
        <v>85</v>
      </c>
      <c r="AV298" s="13" t="s">
        <v>83</v>
      </c>
      <c r="AW298" s="13" t="s">
        <v>31</v>
      </c>
      <c r="AX298" s="13" t="s">
        <v>75</v>
      </c>
      <c r="AY298" s="215" t="s">
        <v>153</v>
      </c>
    </row>
    <row r="299" spans="1:65" s="14" customFormat="1" ht="11.25">
      <c r="B299" s="216"/>
      <c r="C299" s="217"/>
      <c r="D299" s="207" t="s">
        <v>162</v>
      </c>
      <c r="E299" s="218" t="s">
        <v>1</v>
      </c>
      <c r="F299" s="219" t="s">
        <v>374</v>
      </c>
      <c r="G299" s="217"/>
      <c r="H299" s="220">
        <v>903.65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162</v>
      </c>
      <c r="AU299" s="226" t="s">
        <v>85</v>
      </c>
      <c r="AV299" s="14" t="s">
        <v>85</v>
      </c>
      <c r="AW299" s="14" t="s">
        <v>31</v>
      </c>
      <c r="AX299" s="14" t="s">
        <v>75</v>
      </c>
      <c r="AY299" s="226" t="s">
        <v>153</v>
      </c>
    </row>
    <row r="300" spans="1:65" s="14" customFormat="1" ht="11.25">
      <c r="B300" s="216"/>
      <c r="C300" s="217"/>
      <c r="D300" s="207" t="s">
        <v>162</v>
      </c>
      <c r="E300" s="218" t="s">
        <v>1</v>
      </c>
      <c r="F300" s="219" t="s">
        <v>375</v>
      </c>
      <c r="G300" s="217"/>
      <c r="H300" s="220">
        <v>102.37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162</v>
      </c>
      <c r="AU300" s="226" t="s">
        <v>85</v>
      </c>
      <c r="AV300" s="14" t="s">
        <v>85</v>
      </c>
      <c r="AW300" s="14" t="s">
        <v>31</v>
      </c>
      <c r="AX300" s="14" t="s">
        <v>75</v>
      </c>
      <c r="AY300" s="226" t="s">
        <v>153</v>
      </c>
    </row>
    <row r="301" spans="1:65" s="15" customFormat="1" ht="11.25">
      <c r="B301" s="227"/>
      <c r="C301" s="228"/>
      <c r="D301" s="207" t="s">
        <v>162</v>
      </c>
      <c r="E301" s="229" t="s">
        <v>1</v>
      </c>
      <c r="F301" s="230" t="s">
        <v>165</v>
      </c>
      <c r="G301" s="228"/>
      <c r="H301" s="231">
        <v>1006.02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162</v>
      </c>
      <c r="AU301" s="237" t="s">
        <v>85</v>
      </c>
      <c r="AV301" s="15" t="s">
        <v>160</v>
      </c>
      <c r="AW301" s="15" t="s">
        <v>31</v>
      </c>
      <c r="AX301" s="15" t="s">
        <v>83</v>
      </c>
      <c r="AY301" s="237" t="s">
        <v>153</v>
      </c>
    </row>
    <row r="302" spans="1:65" s="2" customFormat="1" ht="37.9" customHeight="1">
      <c r="A302" s="35"/>
      <c r="B302" s="36"/>
      <c r="C302" s="192" t="s">
        <v>376</v>
      </c>
      <c r="D302" s="192" t="s">
        <v>155</v>
      </c>
      <c r="E302" s="193" t="s">
        <v>377</v>
      </c>
      <c r="F302" s="194" t="s">
        <v>378</v>
      </c>
      <c r="G302" s="195" t="s">
        <v>205</v>
      </c>
      <c r="H302" s="196">
        <v>102.37</v>
      </c>
      <c r="I302" s="197"/>
      <c r="J302" s="198">
        <f>ROUND(I302*H302,2)</f>
        <v>0</v>
      </c>
      <c r="K302" s="194" t="s">
        <v>159</v>
      </c>
      <c r="L302" s="40"/>
      <c r="M302" s="199" t="s">
        <v>1</v>
      </c>
      <c r="N302" s="200" t="s">
        <v>40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160</v>
      </c>
      <c r="AT302" s="203" t="s">
        <v>155</v>
      </c>
      <c r="AU302" s="203" t="s">
        <v>85</v>
      </c>
      <c r="AY302" s="18" t="s">
        <v>153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160</v>
      </c>
      <c r="BM302" s="203" t="s">
        <v>379</v>
      </c>
    </row>
    <row r="303" spans="1:65" s="13" customFormat="1" ht="11.25">
      <c r="B303" s="205"/>
      <c r="C303" s="206"/>
      <c r="D303" s="207" t="s">
        <v>162</v>
      </c>
      <c r="E303" s="208" t="s">
        <v>1</v>
      </c>
      <c r="F303" s="209" t="s">
        <v>299</v>
      </c>
      <c r="G303" s="206"/>
      <c r="H303" s="208" t="s">
        <v>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162</v>
      </c>
      <c r="AU303" s="215" t="s">
        <v>85</v>
      </c>
      <c r="AV303" s="13" t="s">
        <v>83</v>
      </c>
      <c r="AW303" s="13" t="s">
        <v>31</v>
      </c>
      <c r="AX303" s="13" t="s">
        <v>75</v>
      </c>
      <c r="AY303" s="215" t="s">
        <v>153</v>
      </c>
    </row>
    <row r="304" spans="1:65" s="14" customFormat="1" ht="11.25">
      <c r="B304" s="216"/>
      <c r="C304" s="217"/>
      <c r="D304" s="207" t="s">
        <v>162</v>
      </c>
      <c r="E304" s="218" t="s">
        <v>1</v>
      </c>
      <c r="F304" s="219" t="s">
        <v>300</v>
      </c>
      <c r="G304" s="217"/>
      <c r="H304" s="220">
        <v>6.54</v>
      </c>
      <c r="I304" s="221"/>
      <c r="J304" s="217"/>
      <c r="K304" s="217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162</v>
      </c>
      <c r="AU304" s="226" t="s">
        <v>85</v>
      </c>
      <c r="AV304" s="14" t="s">
        <v>85</v>
      </c>
      <c r="AW304" s="14" t="s">
        <v>31</v>
      </c>
      <c r="AX304" s="14" t="s">
        <v>75</v>
      </c>
      <c r="AY304" s="226" t="s">
        <v>153</v>
      </c>
    </row>
    <row r="305" spans="1:65" s="14" customFormat="1" ht="11.25">
      <c r="B305" s="216"/>
      <c r="C305" s="217"/>
      <c r="D305" s="207" t="s">
        <v>162</v>
      </c>
      <c r="E305" s="218" t="s">
        <v>1</v>
      </c>
      <c r="F305" s="219" t="s">
        <v>301</v>
      </c>
      <c r="G305" s="217"/>
      <c r="H305" s="220">
        <v>2.42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162</v>
      </c>
      <c r="AU305" s="226" t="s">
        <v>85</v>
      </c>
      <c r="AV305" s="14" t="s">
        <v>85</v>
      </c>
      <c r="AW305" s="14" t="s">
        <v>31</v>
      </c>
      <c r="AX305" s="14" t="s">
        <v>75</v>
      </c>
      <c r="AY305" s="226" t="s">
        <v>153</v>
      </c>
    </row>
    <row r="306" spans="1:65" s="14" customFormat="1" ht="11.25">
      <c r="B306" s="216"/>
      <c r="C306" s="217"/>
      <c r="D306" s="207" t="s">
        <v>162</v>
      </c>
      <c r="E306" s="218" t="s">
        <v>1</v>
      </c>
      <c r="F306" s="219" t="s">
        <v>302</v>
      </c>
      <c r="G306" s="217"/>
      <c r="H306" s="220">
        <v>16.03</v>
      </c>
      <c r="I306" s="221"/>
      <c r="J306" s="217"/>
      <c r="K306" s="217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162</v>
      </c>
      <c r="AU306" s="226" t="s">
        <v>85</v>
      </c>
      <c r="AV306" s="14" t="s">
        <v>85</v>
      </c>
      <c r="AW306" s="14" t="s">
        <v>31</v>
      </c>
      <c r="AX306" s="14" t="s">
        <v>75</v>
      </c>
      <c r="AY306" s="226" t="s">
        <v>153</v>
      </c>
    </row>
    <row r="307" spans="1:65" s="14" customFormat="1" ht="11.25">
      <c r="B307" s="216"/>
      <c r="C307" s="217"/>
      <c r="D307" s="207" t="s">
        <v>162</v>
      </c>
      <c r="E307" s="218" t="s">
        <v>1</v>
      </c>
      <c r="F307" s="219" t="s">
        <v>303</v>
      </c>
      <c r="G307" s="217"/>
      <c r="H307" s="220">
        <v>7.5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162</v>
      </c>
      <c r="AU307" s="226" t="s">
        <v>85</v>
      </c>
      <c r="AV307" s="14" t="s">
        <v>85</v>
      </c>
      <c r="AW307" s="14" t="s">
        <v>31</v>
      </c>
      <c r="AX307" s="14" t="s">
        <v>75</v>
      </c>
      <c r="AY307" s="226" t="s">
        <v>153</v>
      </c>
    </row>
    <row r="308" spans="1:65" s="14" customFormat="1" ht="11.25">
      <c r="B308" s="216"/>
      <c r="C308" s="217"/>
      <c r="D308" s="207" t="s">
        <v>162</v>
      </c>
      <c r="E308" s="218" t="s">
        <v>1</v>
      </c>
      <c r="F308" s="219" t="s">
        <v>304</v>
      </c>
      <c r="G308" s="217"/>
      <c r="H308" s="220">
        <v>9.39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162</v>
      </c>
      <c r="AU308" s="226" t="s">
        <v>85</v>
      </c>
      <c r="AV308" s="14" t="s">
        <v>85</v>
      </c>
      <c r="AW308" s="14" t="s">
        <v>31</v>
      </c>
      <c r="AX308" s="14" t="s">
        <v>75</v>
      </c>
      <c r="AY308" s="226" t="s">
        <v>153</v>
      </c>
    </row>
    <row r="309" spans="1:65" s="14" customFormat="1" ht="11.25">
      <c r="B309" s="216"/>
      <c r="C309" s="217"/>
      <c r="D309" s="207" t="s">
        <v>162</v>
      </c>
      <c r="E309" s="218" t="s">
        <v>1</v>
      </c>
      <c r="F309" s="219" t="s">
        <v>305</v>
      </c>
      <c r="G309" s="217"/>
      <c r="H309" s="220">
        <v>4.93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162</v>
      </c>
      <c r="AU309" s="226" t="s">
        <v>85</v>
      </c>
      <c r="AV309" s="14" t="s">
        <v>85</v>
      </c>
      <c r="AW309" s="14" t="s">
        <v>31</v>
      </c>
      <c r="AX309" s="14" t="s">
        <v>75</v>
      </c>
      <c r="AY309" s="226" t="s">
        <v>153</v>
      </c>
    </row>
    <row r="310" spans="1:65" s="14" customFormat="1" ht="11.25">
      <c r="B310" s="216"/>
      <c r="C310" s="217"/>
      <c r="D310" s="207" t="s">
        <v>162</v>
      </c>
      <c r="E310" s="218" t="s">
        <v>1</v>
      </c>
      <c r="F310" s="219" t="s">
        <v>306</v>
      </c>
      <c r="G310" s="217"/>
      <c r="H310" s="220">
        <v>13.3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162</v>
      </c>
      <c r="AU310" s="226" t="s">
        <v>85</v>
      </c>
      <c r="AV310" s="14" t="s">
        <v>85</v>
      </c>
      <c r="AW310" s="14" t="s">
        <v>31</v>
      </c>
      <c r="AX310" s="14" t="s">
        <v>75</v>
      </c>
      <c r="AY310" s="226" t="s">
        <v>153</v>
      </c>
    </row>
    <row r="311" spans="1:65" s="14" customFormat="1" ht="11.25">
      <c r="B311" s="216"/>
      <c r="C311" s="217"/>
      <c r="D311" s="207" t="s">
        <v>162</v>
      </c>
      <c r="E311" s="218" t="s">
        <v>1</v>
      </c>
      <c r="F311" s="219" t="s">
        <v>307</v>
      </c>
      <c r="G311" s="217"/>
      <c r="H311" s="220">
        <v>6.22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162</v>
      </c>
      <c r="AU311" s="226" t="s">
        <v>85</v>
      </c>
      <c r="AV311" s="14" t="s">
        <v>85</v>
      </c>
      <c r="AW311" s="14" t="s">
        <v>31</v>
      </c>
      <c r="AX311" s="14" t="s">
        <v>75</v>
      </c>
      <c r="AY311" s="226" t="s">
        <v>153</v>
      </c>
    </row>
    <row r="312" spans="1:65" s="14" customFormat="1" ht="11.25">
      <c r="B312" s="216"/>
      <c r="C312" s="217"/>
      <c r="D312" s="207" t="s">
        <v>162</v>
      </c>
      <c r="E312" s="218" t="s">
        <v>1</v>
      </c>
      <c r="F312" s="219" t="s">
        <v>308</v>
      </c>
      <c r="G312" s="217"/>
      <c r="H312" s="220">
        <v>12.99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162</v>
      </c>
      <c r="AU312" s="226" t="s">
        <v>85</v>
      </c>
      <c r="AV312" s="14" t="s">
        <v>85</v>
      </c>
      <c r="AW312" s="14" t="s">
        <v>31</v>
      </c>
      <c r="AX312" s="14" t="s">
        <v>75</v>
      </c>
      <c r="AY312" s="226" t="s">
        <v>153</v>
      </c>
    </row>
    <row r="313" spans="1:65" s="14" customFormat="1" ht="11.25">
      <c r="B313" s="216"/>
      <c r="C313" s="217"/>
      <c r="D313" s="207" t="s">
        <v>162</v>
      </c>
      <c r="E313" s="218" t="s">
        <v>1</v>
      </c>
      <c r="F313" s="219" t="s">
        <v>309</v>
      </c>
      <c r="G313" s="217"/>
      <c r="H313" s="220">
        <v>8.31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162</v>
      </c>
      <c r="AU313" s="226" t="s">
        <v>85</v>
      </c>
      <c r="AV313" s="14" t="s">
        <v>85</v>
      </c>
      <c r="AW313" s="14" t="s">
        <v>31</v>
      </c>
      <c r="AX313" s="14" t="s">
        <v>75</v>
      </c>
      <c r="AY313" s="226" t="s">
        <v>153</v>
      </c>
    </row>
    <row r="314" spans="1:65" s="14" customFormat="1" ht="11.25">
      <c r="B314" s="216"/>
      <c r="C314" s="217"/>
      <c r="D314" s="207" t="s">
        <v>162</v>
      </c>
      <c r="E314" s="218" t="s">
        <v>1</v>
      </c>
      <c r="F314" s="219" t="s">
        <v>310</v>
      </c>
      <c r="G314" s="217"/>
      <c r="H314" s="220">
        <v>7.31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162</v>
      </c>
      <c r="AU314" s="226" t="s">
        <v>85</v>
      </c>
      <c r="AV314" s="14" t="s">
        <v>85</v>
      </c>
      <c r="AW314" s="14" t="s">
        <v>31</v>
      </c>
      <c r="AX314" s="14" t="s">
        <v>75</v>
      </c>
      <c r="AY314" s="226" t="s">
        <v>153</v>
      </c>
    </row>
    <row r="315" spans="1:65" s="14" customFormat="1" ht="11.25">
      <c r="B315" s="216"/>
      <c r="C315" s="217"/>
      <c r="D315" s="207" t="s">
        <v>162</v>
      </c>
      <c r="E315" s="218" t="s">
        <v>1</v>
      </c>
      <c r="F315" s="219" t="s">
        <v>311</v>
      </c>
      <c r="G315" s="217"/>
      <c r="H315" s="220">
        <v>7.43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162</v>
      </c>
      <c r="AU315" s="226" t="s">
        <v>85</v>
      </c>
      <c r="AV315" s="14" t="s">
        <v>85</v>
      </c>
      <c r="AW315" s="14" t="s">
        <v>31</v>
      </c>
      <c r="AX315" s="14" t="s">
        <v>75</v>
      </c>
      <c r="AY315" s="226" t="s">
        <v>153</v>
      </c>
    </row>
    <row r="316" spans="1:65" s="15" customFormat="1" ht="11.25">
      <c r="B316" s="227"/>
      <c r="C316" s="228"/>
      <c r="D316" s="207" t="s">
        <v>162</v>
      </c>
      <c r="E316" s="229" t="s">
        <v>1</v>
      </c>
      <c r="F316" s="230" t="s">
        <v>165</v>
      </c>
      <c r="G316" s="228"/>
      <c r="H316" s="231">
        <v>102.37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162</v>
      </c>
      <c r="AU316" s="237" t="s">
        <v>85</v>
      </c>
      <c r="AV316" s="15" t="s">
        <v>160</v>
      </c>
      <c r="AW316" s="15" t="s">
        <v>31</v>
      </c>
      <c r="AX316" s="15" t="s">
        <v>83</v>
      </c>
      <c r="AY316" s="237" t="s">
        <v>153</v>
      </c>
    </row>
    <row r="317" spans="1:65" s="2" customFormat="1" ht="37.9" customHeight="1">
      <c r="A317" s="35"/>
      <c r="B317" s="36"/>
      <c r="C317" s="192" t="s">
        <v>380</v>
      </c>
      <c r="D317" s="192" t="s">
        <v>155</v>
      </c>
      <c r="E317" s="193" t="s">
        <v>381</v>
      </c>
      <c r="F317" s="194" t="s">
        <v>382</v>
      </c>
      <c r="G317" s="195" t="s">
        <v>205</v>
      </c>
      <c r="H317" s="196">
        <v>1021.554</v>
      </c>
      <c r="I317" s="197"/>
      <c r="J317" s="198">
        <f>ROUND(I317*H317,2)</f>
        <v>0</v>
      </c>
      <c r="K317" s="194" t="s">
        <v>159</v>
      </c>
      <c r="L317" s="40"/>
      <c r="M317" s="199" t="s">
        <v>1</v>
      </c>
      <c r="N317" s="200" t="s">
        <v>40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160</v>
      </c>
      <c r="AT317" s="203" t="s">
        <v>155</v>
      </c>
      <c r="AU317" s="203" t="s">
        <v>85</v>
      </c>
      <c r="AY317" s="18" t="s">
        <v>153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83</v>
      </c>
      <c r="BK317" s="204">
        <f>ROUND(I317*H317,2)</f>
        <v>0</v>
      </c>
      <c r="BL317" s="18" t="s">
        <v>160</v>
      </c>
      <c r="BM317" s="203" t="s">
        <v>383</v>
      </c>
    </row>
    <row r="318" spans="1:65" s="13" customFormat="1" ht="11.25">
      <c r="B318" s="205"/>
      <c r="C318" s="206"/>
      <c r="D318" s="207" t="s">
        <v>162</v>
      </c>
      <c r="E318" s="208" t="s">
        <v>1</v>
      </c>
      <c r="F318" s="209" t="s">
        <v>276</v>
      </c>
      <c r="G318" s="206"/>
      <c r="H318" s="208" t="s">
        <v>1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162</v>
      </c>
      <c r="AU318" s="215" t="s">
        <v>85</v>
      </c>
      <c r="AV318" s="13" t="s">
        <v>83</v>
      </c>
      <c r="AW318" s="13" t="s">
        <v>31</v>
      </c>
      <c r="AX318" s="13" t="s">
        <v>75</v>
      </c>
      <c r="AY318" s="215" t="s">
        <v>153</v>
      </c>
    </row>
    <row r="319" spans="1:65" s="14" customFormat="1" ht="11.25">
      <c r="B319" s="216"/>
      <c r="C319" s="217"/>
      <c r="D319" s="207" t="s">
        <v>162</v>
      </c>
      <c r="E319" s="218" t="s">
        <v>1</v>
      </c>
      <c r="F319" s="219" t="s">
        <v>277</v>
      </c>
      <c r="G319" s="217"/>
      <c r="H319" s="220">
        <v>74.319999999999993</v>
      </c>
      <c r="I319" s="221"/>
      <c r="J319" s="217"/>
      <c r="K319" s="217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162</v>
      </c>
      <c r="AU319" s="226" t="s">
        <v>85</v>
      </c>
      <c r="AV319" s="14" t="s">
        <v>85</v>
      </c>
      <c r="AW319" s="14" t="s">
        <v>31</v>
      </c>
      <c r="AX319" s="14" t="s">
        <v>75</v>
      </c>
      <c r="AY319" s="226" t="s">
        <v>153</v>
      </c>
    </row>
    <row r="320" spans="1:65" s="14" customFormat="1" ht="11.25">
      <c r="B320" s="216"/>
      <c r="C320" s="217"/>
      <c r="D320" s="207" t="s">
        <v>162</v>
      </c>
      <c r="E320" s="218" t="s">
        <v>1</v>
      </c>
      <c r="F320" s="219" t="s">
        <v>278</v>
      </c>
      <c r="G320" s="217"/>
      <c r="H320" s="220">
        <v>16.12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162</v>
      </c>
      <c r="AU320" s="226" t="s">
        <v>85</v>
      </c>
      <c r="AV320" s="14" t="s">
        <v>85</v>
      </c>
      <c r="AW320" s="14" t="s">
        <v>31</v>
      </c>
      <c r="AX320" s="14" t="s">
        <v>75</v>
      </c>
      <c r="AY320" s="226" t="s">
        <v>153</v>
      </c>
    </row>
    <row r="321" spans="2:51" s="14" customFormat="1" ht="11.25">
      <c r="B321" s="216"/>
      <c r="C321" s="217"/>
      <c r="D321" s="207" t="s">
        <v>162</v>
      </c>
      <c r="E321" s="218" t="s">
        <v>1</v>
      </c>
      <c r="F321" s="219" t="s">
        <v>279</v>
      </c>
      <c r="G321" s="217"/>
      <c r="H321" s="220">
        <v>125.18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162</v>
      </c>
      <c r="AU321" s="226" t="s">
        <v>85</v>
      </c>
      <c r="AV321" s="14" t="s">
        <v>85</v>
      </c>
      <c r="AW321" s="14" t="s">
        <v>31</v>
      </c>
      <c r="AX321" s="14" t="s">
        <v>75</v>
      </c>
      <c r="AY321" s="226" t="s">
        <v>153</v>
      </c>
    </row>
    <row r="322" spans="2:51" s="14" customFormat="1" ht="11.25">
      <c r="B322" s="216"/>
      <c r="C322" s="217"/>
      <c r="D322" s="207" t="s">
        <v>162</v>
      </c>
      <c r="E322" s="218" t="s">
        <v>1</v>
      </c>
      <c r="F322" s="219" t="s">
        <v>280</v>
      </c>
      <c r="G322" s="217"/>
      <c r="H322" s="220">
        <v>76.989999999999995</v>
      </c>
      <c r="I322" s="221"/>
      <c r="J322" s="217"/>
      <c r="K322" s="217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162</v>
      </c>
      <c r="AU322" s="226" t="s">
        <v>85</v>
      </c>
      <c r="AV322" s="14" t="s">
        <v>85</v>
      </c>
      <c r="AW322" s="14" t="s">
        <v>31</v>
      </c>
      <c r="AX322" s="14" t="s">
        <v>75</v>
      </c>
      <c r="AY322" s="226" t="s">
        <v>153</v>
      </c>
    </row>
    <row r="323" spans="2:51" s="14" customFormat="1" ht="11.25">
      <c r="B323" s="216"/>
      <c r="C323" s="217"/>
      <c r="D323" s="207" t="s">
        <v>162</v>
      </c>
      <c r="E323" s="218" t="s">
        <v>1</v>
      </c>
      <c r="F323" s="219" t="s">
        <v>281</v>
      </c>
      <c r="G323" s="217"/>
      <c r="H323" s="220">
        <v>108.47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162</v>
      </c>
      <c r="AU323" s="226" t="s">
        <v>85</v>
      </c>
      <c r="AV323" s="14" t="s">
        <v>85</v>
      </c>
      <c r="AW323" s="14" t="s">
        <v>31</v>
      </c>
      <c r="AX323" s="14" t="s">
        <v>75</v>
      </c>
      <c r="AY323" s="226" t="s">
        <v>153</v>
      </c>
    </row>
    <row r="324" spans="2:51" s="14" customFormat="1" ht="11.25">
      <c r="B324" s="216"/>
      <c r="C324" s="217"/>
      <c r="D324" s="207" t="s">
        <v>162</v>
      </c>
      <c r="E324" s="218" t="s">
        <v>1</v>
      </c>
      <c r="F324" s="219" t="s">
        <v>282</v>
      </c>
      <c r="G324" s="217"/>
      <c r="H324" s="220">
        <v>69.52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162</v>
      </c>
      <c r="AU324" s="226" t="s">
        <v>85</v>
      </c>
      <c r="AV324" s="14" t="s">
        <v>85</v>
      </c>
      <c r="AW324" s="14" t="s">
        <v>31</v>
      </c>
      <c r="AX324" s="14" t="s">
        <v>75</v>
      </c>
      <c r="AY324" s="226" t="s">
        <v>153</v>
      </c>
    </row>
    <row r="325" spans="2:51" s="14" customFormat="1" ht="11.25">
      <c r="B325" s="216"/>
      <c r="C325" s="217"/>
      <c r="D325" s="207" t="s">
        <v>162</v>
      </c>
      <c r="E325" s="218" t="s">
        <v>1</v>
      </c>
      <c r="F325" s="219" t="s">
        <v>283</v>
      </c>
      <c r="G325" s="217"/>
      <c r="H325" s="220">
        <v>129.53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162</v>
      </c>
      <c r="AU325" s="226" t="s">
        <v>85</v>
      </c>
      <c r="AV325" s="14" t="s">
        <v>85</v>
      </c>
      <c r="AW325" s="14" t="s">
        <v>31</v>
      </c>
      <c r="AX325" s="14" t="s">
        <v>75</v>
      </c>
      <c r="AY325" s="226" t="s">
        <v>153</v>
      </c>
    </row>
    <row r="326" spans="2:51" s="14" customFormat="1" ht="11.25">
      <c r="B326" s="216"/>
      <c r="C326" s="217"/>
      <c r="D326" s="207" t="s">
        <v>162</v>
      </c>
      <c r="E326" s="218" t="s">
        <v>1</v>
      </c>
      <c r="F326" s="219" t="s">
        <v>284</v>
      </c>
      <c r="G326" s="217"/>
      <c r="H326" s="220">
        <v>72.459999999999994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162</v>
      </c>
      <c r="AU326" s="226" t="s">
        <v>85</v>
      </c>
      <c r="AV326" s="14" t="s">
        <v>85</v>
      </c>
      <c r="AW326" s="14" t="s">
        <v>31</v>
      </c>
      <c r="AX326" s="14" t="s">
        <v>75</v>
      </c>
      <c r="AY326" s="226" t="s">
        <v>153</v>
      </c>
    </row>
    <row r="327" spans="2:51" s="14" customFormat="1" ht="11.25">
      <c r="B327" s="216"/>
      <c r="C327" s="217"/>
      <c r="D327" s="207" t="s">
        <v>162</v>
      </c>
      <c r="E327" s="218" t="s">
        <v>1</v>
      </c>
      <c r="F327" s="219" t="s">
        <v>285</v>
      </c>
      <c r="G327" s="217"/>
      <c r="H327" s="220">
        <v>124.56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162</v>
      </c>
      <c r="AU327" s="226" t="s">
        <v>85</v>
      </c>
      <c r="AV327" s="14" t="s">
        <v>85</v>
      </c>
      <c r="AW327" s="14" t="s">
        <v>31</v>
      </c>
      <c r="AX327" s="14" t="s">
        <v>75</v>
      </c>
      <c r="AY327" s="226" t="s">
        <v>153</v>
      </c>
    </row>
    <row r="328" spans="2:51" s="14" customFormat="1" ht="11.25">
      <c r="B328" s="216"/>
      <c r="C328" s="217"/>
      <c r="D328" s="207" t="s">
        <v>162</v>
      </c>
      <c r="E328" s="218" t="s">
        <v>1</v>
      </c>
      <c r="F328" s="219" t="s">
        <v>286</v>
      </c>
      <c r="G328" s="217"/>
      <c r="H328" s="220">
        <v>21.02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162</v>
      </c>
      <c r="AU328" s="226" t="s">
        <v>85</v>
      </c>
      <c r="AV328" s="14" t="s">
        <v>85</v>
      </c>
      <c r="AW328" s="14" t="s">
        <v>31</v>
      </c>
      <c r="AX328" s="14" t="s">
        <v>75</v>
      </c>
      <c r="AY328" s="226" t="s">
        <v>153</v>
      </c>
    </row>
    <row r="329" spans="2:51" s="14" customFormat="1" ht="11.25">
      <c r="B329" s="216"/>
      <c r="C329" s="217"/>
      <c r="D329" s="207" t="s">
        <v>162</v>
      </c>
      <c r="E329" s="218" t="s">
        <v>1</v>
      </c>
      <c r="F329" s="219" t="s">
        <v>287</v>
      </c>
      <c r="G329" s="217"/>
      <c r="H329" s="220">
        <v>45.24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162</v>
      </c>
      <c r="AU329" s="226" t="s">
        <v>85</v>
      </c>
      <c r="AV329" s="14" t="s">
        <v>85</v>
      </c>
      <c r="AW329" s="14" t="s">
        <v>31</v>
      </c>
      <c r="AX329" s="14" t="s">
        <v>75</v>
      </c>
      <c r="AY329" s="226" t="s">
        <v>153</v>
      </c>
    </row>
    <row r="330" spans="2:51" s="14" customFormat="1" ht="11.25">
      <c r="B330" s="216"/>
      <c r="C330" s="217"/>
      <c r="D330" s="207" t="s">
        <v>162</v>
      </c>
      <c r="E330" s="218" t="s">
        <v>1</v>
      </c>
      <c r="F330" s="219" t="s">
        <v>288</v>
      </c>
      <c r="G330" s="217"/>
      <c r="H330" s="220">
        <v>40.24</v>
      </c>
      <c r="I330" s="221"/>
      <c r="J330" s="217"/>
      <c r="K330" s="217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162</v>
      </c>
      <c r="AU330" s="226" t="s">
        <v>85</v>
      </c>
      <c r="AV330" s="14" t="s">
        <v>85</v>
      </c>
      <c r="AW330" s="14" t="s">
        <v>31</v>
      </c>
      <c r="AX330" s="14" t="s">
        <v>75</v>
      </c>
      <c r="AY330" s="226" t="s">
        <v>153</v>
      </c>
    </row>
    <row r="331" spans="2:51" s="16" customFormat="1" ht="11.25">
      <c r="B331" s="238"/>
      <c r="C331" s="239"/>
      <c r="D331" s="207" t="s">
        <v>162</v>
      </c>
      <c r="E331" s="240" t="s">
        <v>1</v>
      </c>
      <c r="F331" s="241" t="s">
        <v>212</v>
      </c>
      <c r="G331" s="239"/>
      <c r="H331" s="242">
        <v>903.65000000000009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AT331" s="248" t="s">
        <v>162</v>
      </c>
      <c r="AU331" s="248" t="s">
        <v>85</v>
      </c>
      <c r="AV331" s="16" t="s">
        <v>171</v>
      </c>
      <c r="AW331" s="16" t="s">
        <v>31</v>
      </c>
      <c r="AX331" s="16" t="s">
        <v>75</v>
      </c>
      <c r="AY331" s="248" t="s">
        <v>153</v>
      </c>
    </row>
    <row r="332" spans="2:51" s="13" customFormat="1" ht="11.25">
      <c r="B332" s="205"/>
      <c r="C332" s="206"/>
      <c r="D332" s="207" t="s">
        <v>162</v>
      </c>
      <c r="E332" s="208" t="s">
        <v>1</v>
      </c>
      <c r="F332" s="209" t="s">
        <v>289</v>
      </c>
      <c r="G332" s="206"/>
      <c r="H332" s="208" t="s">
        <v>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162</v>
      </c>
      <c r="AU332" s="215" t="s">
        <v>85</v>
      </c>
      <c r="AV332" s="13" t="s">
        <v>83</v>
      </c>
      <c r="AW332" s="13" t="s">
        <v>31</v>
      </c>
      <c r="AX332" s="13" t="s">
        <v>75</v>
      </c>
      <c r="AY332" s="215" t="s">
        <v>153</v>
      </c>
    </row>
    <row r="333" spans="2:51" s="14" customFormat="1" ht="11.25">
      <c r="B333" s="216"/>
      <c r="C333" s="217"/>
      <c r="D333" s="207" t="s">
        <v>162</v>
      </c>
      <c r="E333" s="218" t="s">
        <v>1</v>
      </c>
      <c r="F333" s="219" t="s">
        <v>290</v>
      </c>
      <c r="G333" s="217"/>
      <c r="H333" s="220">
        <v>38.456000000000003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162</v>
      </c>
      <c r="AU333" s="226" t="s">
        <v>85</v>
      </c>
      <c r="AV333" s="14" t="s">
        <v>85</v>
      </c>
      <c r="AW333" s="14" t="s">
        <v>31</v>
      </c>
      <c r="AX333" s="14" t="s">
        <v>75</v>
      </c>
      <c r="AY333" s="226" t="s">
        <v>153</v>
      </c>
    </row>
    <row r="334" spans="2:51" s="14" customFormat="1" ht="11.25">
      <c r="B334" s="216"/>
      <c r="C334" s="217"/>
      <c r="D334" s="207" t="s">
        <v>162</v>
      </c>
      <c r="E334" s="218" t="s">
        <v>1</v>
      </c>
      <c r="F334" s="219" t="s">
        <v>291</v>
      </c>
      <c r="G334" s="217"/>
      <c r="H334" s="220">
        <v>79.447999999999993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162</v>
      </c>
      <c r="AU334" s="226" t="s">
        <v>85</v>
      </c>
      <c r="AV334" s="14" t="s">
        <v>85</v>
      </c>
      <c r="AW334" s="14" t="s">
        <v>31</v>
      </c>
      <c r="AX334" s="14" t="s">
        <v>75</v>
      </c>
      <c r="AY334" s="226" t="s">
        <v>153</v>
      </c>
    </row>
    <row r="335" spans="2:51" s="16" customFormat="1" ht="11.25">
      <c r="B335" s="238"/>
      <c r="C335" s="239"/>
      <c r="D335" s="207" t="s">
        <v>162</v>
      </c>
      <c r="E335" s="240" t="s">
        <v>1</v>
      </c>
      <c r="F335" s="241" t="s">
        <v>212</v>
      </c>
      <c r="G335" s="239"/>
      <c r="H335" s="242">
        <v>117.904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AT335" s="248" t="s">
        <v>162</v>
      </c>
      <c r="AU335" s="248" t="s">
        <v>85</v>
      </c>
      <c r="AV335" s="16" t="s">
        <v>171</v>
      </c>
      <c r="AW335" s="16" t="s">
        <v>31</v>
      </c>
      <c r="AX335" s="16" t="s">
        <v>75</v>
      </c>
      <c r="AY335" s="248" t="s">
        <v>153</v>
      </c>
    </row>
    <row r="336" spans="2:51" s="15" customFormat="1" ht="11.25">
      <c r="B336" s="227"/>
      <c r="C336" s="228"/>
      <c r="D336" s="207" t="s">
        <v>162</v>
      </c>
      <c r="E336" s="229" t="s">
        <v>1</v>
      </c>
      <c r="F336" s="230" t="s">
        <v>165</v>
      </c>
      <c r="G336" s="228"/>
      <c r="H336" s="231">
        <v>1021.5540000000001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162</v>
      </c>
      <c r="AU336" s="237" t="s">
        <v>85</v>
      </c>
      <c r="AV336" s="15" t="s">
        <v>160</v>
      </c>
      <c r="AW336" s="15" t="s">
        <v>31</v>
      </c>
      <c r="AX336" s="15" t="s">
        <v>83</v>
      </c>
      <c r="AY336" s="237" t="s">
        <v>153</v>
      </c>
    </row>
    <row r="337" spans="1:65" s="2" customFormat="1" ht="37.9" customHeight="1">
      <c r="A337" s="35"/>
      <c r="B337" s="36"/>
      <c r="C337" s="192" t="s">
        <v>384</v>
      </c>
      <c r="D337" s="192" t="s">
        <v>155</v>
      </c>
      <c r="E337" s="193" t="s">
        <v>385</v>
      </c>
      <c r="F337" s="194" t="s">
        <v>386</v>
      </c>
      <c r="G337" s="195" t="s">
        <v>205</v>
      </c>
      <c r="H337" s="196">
        <v>19.957999999999998</v>
      </c>
      <c r="I337" s="197"/>
      <c r="J337" s="198">
        <f>ROUND(I337*H337,2)</f>
        <v>0</v>
      </c>
      <c r="K337" s="194" t="s">
        <v>159</v>
      </c>
      <c r="L337" s="40"/>
      <c r="M337" s="199" t="s">
        <v>1</v>
      </c>
      <c r="N337" s="200" t="s">
        <v>40</v>
      </c>
      <c r="O337" s="72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160</v>
      </c>
      <c r="AT337" s="203" t="s">
        <v>155</v>
      </c>
      <c r="AU337" s="203" t="s">
        <v>85</v>
      </c>
      <c r="AY337" s="18" t="s">
        <v>153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83</v>
      </c>
      <c r="BK337" s="204">
        <f>ROUND(I337*H337,2)</f>
        <v>0</v>
      </c>
      <c r="BL337" s="18" t="s">
        <v>160</v>
      </c>
      <c r="BM337" s="203" t="s">
        <v>387</v>
      </c>
    </row>
    <row r="338" spans="1:65" s="14" customFormat="1" ht="11.25">
      <c r="B338" s="216"/>
      <c r="C338" s="217"/>
      <c r="D338" s="207" t="s">
        <v>162</v>
      </c>
      <c r="E338" s="218" t="s">
        <v>1</v>
      </c>
      <c r="F338" s="219" t="s">
        <v>388</v>
      </c>
      <c r="G338" s="217"/>
      <c r="H338" s="220">
        <v>19.957999999999998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162</v>
      </c>
      <c r="AU338" s="226" t="s">
        <v>85</v>
      </c>
      <c r="AV338" s="14" t="s">
        <v>85</v>
      </c>
      <c r="AW338" s="14" t="s">
        <v>31</v>
      </c>
      <c r="AX338" s="14" t="s">
        <v>75</v>
      </c>
      <c r="AY338" s="226" t="s">
        <v>153</v>
      </c>
    </row>
    <row r="339" spans="1:65" s="15" customFormat="1" ht="11.25">
      <c r="B339" s="227"/>
      <c r="C339" s="228"/>
      <c r="D339" s="207" t="s">
        <v>162</v>
      </c>
      <c r="E339" s="229" t="s">
        <v>1</v>
      </c>
      <c r="F339" s="230" t="s">
        <v>165</v>
      </c>
      <c r="G339" s="228"/>
      <c r="H339" s="231">
        <v>19.957999999999998</v>
      </c>
      <c r="I339" s="232"/>
      <c r="J339" s="228"/>
      <c r="K339" s="228"/>
      <c r="L339" s="233"/>
      <c r="M339" s="234"/>
      <c r="N339" s="235"/>
      <c r="O339" s="235"/>
      <c r="P339" s="235"/>
      <c r="Q339" s="235"/>
      <c r="R339" s="235"/>
      <c r="S339" s="235"/>
      <c r="T339" s="236"/>
      <c r="AT339" s="237" t="s">
        <v>162</v>
      </c>
      <c r="AU339" s="237" t="s">
        <v>85</v>
      </c>
      <c r="AV339" s="15" t="s">
        <v>160</v>
      </c>
      <c r="AW339" s="15" t="s">
        <v>31</v>
      </c>
      <c r="AX339" s="15" t="s">
        <v>83</v>
      </c>
      <c r="AY339" s="237" t="s">
        <v>153</v>
      </c>
    </row>
    <row r="340" spans="1:65" s="2" customFormat="1" ht="24.2" customHeight="1">
      <c r="A340" s="35"/>
      <c r="B340" s="36"/>
      <c r="C340" s="192" t="s">
        <v>389</v>
      </c>
      <c r="D340" s="192" t="s">
        <v>155</v>
      </c>
      <c r="E340" s="193" t="s">
        <v>390</v>
      </c>
      <c r="F340" s="194" t="s">
        <v>391</v>
      </c>
      <c r="G340" s="195" t="s">
        <v>205</v>
      </c>
      <c r="H340" s="196">
        <v>19.957999999999998</v>
      </c>
      <c r="I340" s="197"/>
      <c r="J340" s="198">
        <f>ROUND(I340*H340,2)</f>
        <v>0</v>
      </c>
      <c r="K340" s="194" t="s">
        <v>159</v>
      </c>
      <c r="L340" s="40"/>
      <c r="M340" s="199" t="s">
        <v>1</v>
      </c>
      <c r="N340" s="200" t="s">
        <v>40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160</v>
      </c>
      <c r="AT340" s="203" t="s">
        <v>155</v>
      </c>
      <c r="AU340" s="203" t="s">
        <v>85</v>
      </c>
      <c r="AY340" s="18" t="s">
        <v>153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83</v>
      </c>
      <c r="BK340" s="204">
        <f>ROUND(I340*H340,2)</f>
        <v>0</v>
      </c>
      <c r="BL340" s="18" t="s">
        <v>160</v>
      </c>
      <c r="BM340" s="203" t="s">
        <v>392</v>
      </c>
    </row>
    <row r="341" spans="1:65" s="2" customFormat="1" ht="37.9" customHeight="1">
      <c r="A341" s="35"/>
      <c r="B341" s="36"/>
      <c r="C341" s="192" t="s">
        <v>393</v>
      </c>
      <c r="D341" s="192" t="s">
        <v>155</v>
      </c>
      <c r="E341" s="193" t="s">
        <v>394</v>
      </c>
      <c r="F341" s="194" t="s">
        <v>395</v>
      </c>
      <c r="G341" s="195" t="s">
        <v>205</v>
      </c>
      <c r="H341" s="196">
        <v>19.957999999999998</v>
      </c>
      <c r="I341" s="197"/>
      <c r="J341" s="198">
        <f>ROUND(I341*H341,2)</f>
        <v>0</v>
      </c>
      <c r="K341" s="194" t="s">
        <v>159</v>
      </c>
      <c r="L341" s="40"/>
      <c r="M341" s="199" t="s">
        <v>1</v>
      </c>
      <c r="N341" s="200" t="s">
        <v>40</v>
      </c>
      <c r="O341" s="72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160</v>
      </c>
      <c r="AT341" s="203" t="s">
        <v>155</v>
      </c>
      <c r="AU341" s="203" t="s">
        <v>85</v>
      </c>
      <c r="AY341" s="18" t="s">
        <v>153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8" t="s">
        <v>83</v>
      </c>
      <c r="BK341" s="204">
        <f>ROUND(I341*H341,2)</f>
        <v>0</v>
      </c>
      <c r="BL341" s="18" t="s">
        <v>160</v>
      </c>
      <c r="BM341" s="203" t="s">
        <v>396</v>
      </c>
    </row>
    <row r="342" spans="1:65" s="2" customFormat="1" ht="37.9" customHeight="1">
      <c r="A342" s="35"/>
      <c r="B342" s="36"/>
      <c r="C342" s="192" t="s">
        <v>397</v>
      </c>
      <c r="D342" s="192" t="s">
        <v>155</v>
      </c>
      <c r="E342" s="193" t="s">
        <v>398</v>
      </c>
      <c r="F342" s="194" t="s">
        <v>399</v>
      </c>
      <c r="G342" s="195" t="s">
        <v>205</v>
      </c>
      <c r="H342" s="196">
        <v>357.012</v>
      </c>
      <c r="I342" s="197"/>
      <c r="J342" s="198">
        <f>ROUND(I342*H342,2)</f>
        <v>0</v>
      </c>
      <c r="K342" s="194" t="s">
        <v>159</v>
      </c>
      <c r="L342" s="40"/>
      <c r="M342" s="199" t="s">
        <v>1</v>
      </c>
      <c r="N342" s="200" t="s">
        <v>40</v>
      </c>
      <c r="O342" s="7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160</v>
      </c>
      <c r="AT342" s="203" t="s">
        <v>155</v>
      </c>
      <c r="AU342" s="203" t="s">
        <v>85</v>
      </c>
      <c r="AY342" s="18" t="s">
        <v>153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83</v>
      </c>
      <c r="BK342" s="204">
        <f>ROUND(I342*H342,2)</f>
        <v>0</v>
      </c>
      <c r="BL342" s="18" t="s">
        <v>160</v>
      </c>
      <c r="BM342" s="203" t="s">
        <v>400</v>
      </c>
    </row>
    <row r="343" spans="1:65" s="13" customFormat="1" ht="11.25">
      <c r="B343" s="205"/>
      <c r="C343" s="206"/>
      <c r="D343" s="207" t="s">
        <v>162</v>
      </c>
      <c r="E343" s="208" t="s">
        <v>1</v>
      </c>
      <c r="F343" s="209" t="s">
        <v>401</v>
      </c>
      <c r="G343" s="206"/>
      <c r="H343" s="208" t="s">
        <v>1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162</v>
      </c>
      <c r="AU343" s="215" t="s">
        <v>85</v>
      </c>
      <c r="AV343" s="13" t="s">
        <v>83</v>
      </c>
      <c r="AW343" s="13" t="s">
        <v>31</v>
      </c>
      <c r="AX343" s="13" t="s">
        <v>75</v>
      </c>
      <c r="AY343" s="215" t="s">
        <v>153</v>
      </c>
    </row>
    <row r="344" spans="1:65" s="14" customFormat="1" ht="11.25">
      <c r="B344" s="216"/>
      <c r="C344" s="217"/>
      <c r="D344" s="207" t="s">
        <v>162</v>
      </c>
      <c r="E344" s="218" t="s">
        <v>1</v>
      </c>
      <c r="F344" s="219" t="s">
        <v>402</v>
      </c>
      <c r="G344" s="217"/>
      <c r="H344" s="220">
        <v>357.012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162</v>
      </c>
      <c r="AU344" s="226" t="s">
        <v>85</v>
      </c>
      <c r="AV344" s="14" t="s">
        <v>85</v>
      </c>
      <c r="AW344" s="14" t="s">
        <v>31</v>
      </c>
      <c r="AX344" s="14" t="s">
        <v>75</v>
      </c>
      <c r="AY344" s="226" t="s">
        <v>153</v>
      </c>
    </row>
    <row r="345" spans="1:65" s="15" customFormat="1" ht="11.25">
      <c r="B345" s="227"/>
      <c r="C345" s="228"/>
      <c r="D345" s="207" t="s">
        <v>162</v>
      </c>
      <c r="E345" s="229" t="s">
        <v>1</v>
      </c>
      <c r="F345" s="230" t="s">
        <v>165</v>
      </c>
      <c r="G345" s="228"/>
      <c r="H345" s="231">
        <v>357.012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162</v>
      </c>
      <c r="AU345" s="237" t="s">
        <v>85</v>
      </c>
      <c r="AV345" s="15" t="s">
        <v>160</v>
      </c>
      <c r="AW345" s="15" t="s">
        <v>31</v>
      </c>
      <c r="AX345" s="15" t="s">
        <v>83</v>
      </c>
      <c r="AY345" s="237" t="s">
        <v>153</v>
      </c>
    </row>
    <row r="346" spans="1:65" s="2" customFormat="1" ht="16.5" customHeight="1">
      <c r="A346" s="35"/>
      <c r="B346" s="36"/>
      <c r="C346" s="192" t="s">
        <v>403</v>
      </c>
      <c r="D346" s="192" t="s">
        <v>155</v>
      </c>
      <c r="E346" s="193" t="s">
        <v>404</v>
      </c>
      <c r="F346" s="194" t="s">
        <v>405</v>
      </c>
      <c r="G346" s="195" t="s">
        <v>205</v>
      </c>
      <c r="H346" s="196">
        <v>1006.02</v>
      </c>
      <c r="I346" s="197"/>
      <c r="J346" s="198">
        <f>ROUND(I346*H346,2)</f>
        <v>0</v>
      </c>
      <c r="K346" s="194" t="s">
        <v>159</v>
      </c>
      <c r="L346" s="40"/>
      <c r="M346" s="199" t="s">
        <v>1</v>
      </c>
      <c r="N346" s="200" t="s">
        <v>40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160</v>
      </c>
      <c r="AT346" s="203" t="s">
        <v>155</v>
      </c>
      <c r="AU346" s="203" t="s">
        <v>85</v>
      </c>
      <c r="AY346" s="18" t="s">
        <v>153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83</v>
      </c>
      <c r="BK346" s="204">
        <f>ROUND(I346*H346,2)</f>
        <v>0</v>
      </c>
      <c r="BL346" s="18" t="s">
        <v>160</v>
      </c>
      <c r="BM346" s="203" t="s">
        <v>406</v>
      </c>
    </row>
    <row r="347" spans="1:65" s="13" customFormat="1" ht="11.25">
      <c r="B347" s="205"/>
      <c r="C347" s="206"/>
      <c r="D347" s="207" t="s">
        <v>162</v>
      </c>
      <c r="E347" s="208" t="s">
        <v>1</v>
      </c>
      <c r="F347" s="209" t="s">
        <v>373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162</v>
      </c>
      <c r="AU347" s="215" t="s">
        <v>85</v>
      </c>
      <c r="AV347" s="13" t="s">
        <v>83</v>
      </c>
      <c r="AW347" s="13" t="s">
        <v>31</v>
      </c>
      <c r="AX347" s="13" t="s">
        <v>75</v>
      </c>
      <c r="AY347" s="215" t="s">
        <v>153</v>
      </c>
    </row>
    <row r="348" spans="1:65" s="13" customFormat="1" ht="11.25">
      <c r="B348" s="205"/>
      <c r="C348" s="206"/>
      <c r="D348" s="207" t="s">
        <v>162</v>
      </c>
      <c r="E348" s="208" t="s">
        <v>1</v>
      </c>
      <c r="F348" s="209" t="s">
        <v>220</v>
      </c>
      <c r="G348" s="206"/>
      <c r="H348" s="208" t="s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162</v>
      </c>
      <c r="AU348" s="215" t="s">
        <v>85</v>
      </c>
      <c r="AV348" s="13" t="s">
        <v>83</v>
      </c>
      <c r="AW348" s="13" t="s">
        <v>31</v>
      </c>
      <c r="AX348" s="13" t="s">
        <v>75</v>
      </c>
      <c r="AY348" s="215" t="s">
        <v>153</v>
      </c>
    </row>
    <row r="349" spans="1:65" s="14" customFormat="1" ht="11.25">
      <c r="B349" s="216"/>
      <c r="C349" s="217"/>
      <c r="D349" s="207" t="s">
        <v>162</v>
      </c>
      <c r="E349" s="218" t="s">
        <v>1</v>
      </c>
      <c r="F349" s="219" t="s">
        <v>374</v>
      </c>
      <c r="G349" s="217"/>
      <c r="H349" s="220">
        <v>903.65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162</v>
      </c>
      <c r="AU349" s="226" t="s">
        <v>85</v>
      </c>
      <c r="AV349" s="14" t="s">
        <v>85</v>
      </c>
      <c r="AW349" s="14" t="s">
        <v>31</v>
      </c>
      <c r="AX349" s="14" t="s">
        <v>75</v>
      </c>
      <c r="AY349" s="226" t="s">
        <v>153</v>
      </c>
    </row>
    <row r="350" spans="1:65" s="14" customFormat="1" ht="11.25">
      <c r="B350" s="216"/>
      <c r="C350" s="217"/>
      <c r="D350" s="207" t="s">
        <v>162</v>
      </c>
      <c r="E350" s="218" t="s">
        <v>1</v>
      </c>
      <c r="F350" s="219" t="s">
        <v>375</v>
      </c>
      <c r="G350" s="217"/>
      <c r="H350" s="220">
        <v>102.37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162</v>
      </c>
      <c r="AU350" s="226" t="s">
        <v>85</v>
      </c>
      <c r="AV350" s="14" t="s">
        <v>85</v>
      </c>
      <c r="AW350" s="14" t="s">
        <v>31</v>
      </c>
      <c r="AX350" s="14" t="s">
        <v>75</v>
      </c>
      <c r="AY350" s="226" t="s">
        <v>153</v>
      </c>
    </row>
    <row r="351" spans="1:65" s="15" customFormat="1" ht="11.25">
      <c r="B351" s="227"/>
      <c r="C351" s="228"/>
      <c r="D351" s="207" t="s">
        <v>162</v>
      </c>
      <c r="E351" s="229" t="s">
        <v>1</v>
      </c>
      <c r="F351" s="230" t="s">
        <v>165</v>
      </c>
      <c r="G351" s="228"/>
      <c r="H351" s="231">
        <v>1006.02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162</v>
      </c>
      <c r="AU351" s="237" t="s">
        <v>85</v>
      </c>
      <c r="AV351" s="15" t="s">
        <v>160</v>
      </c>
      <c r="AW351" s="15" t="s">
        <v>31</v>
      </c>
      <c r="AX351" s="15" t="s">
        <v>83</v>
      </c>
      <c r="AY351" s="237" t="s">
        <v>153</v>
      </c>
    </row>
    <row r="352" spans="1:65" s="2" customFormat="1" ht="24.2" customHeight="1">
      <c r="A352" s="35"/>
      <c r="B352" s="36"/>
      <c r="C352" s="192" t="s">
        <v>407</v>
      </c>
      <c r="D352" s="192" t="s">
        <v>155</v>
      </c>
      <c r="E352" s="193" t="s">
        <v>408</v>
      </c>
      <c r="F352" s="194" t="s">
        <v>409</v>
      </c>
      <c r="G352" s="195" t="s">
        <v>226</v>
      </c>
      <c r="H352" s="196">
        <v>2</v>
      </c>
      <c r="I352" s="197"/>
      <c r="J352" s="198">
        <f>ROUND(I352*H352,2)</f>
        <v>0</v>
      </c>
      <c r="K352" s="194" t="s">
        <v>159</v>
      </c>
      <c r="L352" s="40"/>
      <c r="M352" s="199" t="s">
        <v>1</v>
      </c>
      <c r="N352" s="200" t="s">
        <v>40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160</v>
      </c>
      <c r="AT352" s="203" t="s">
        <v>155</v>
      </c>
      <c r="AU352" s="203" t="s">
        <v>85</v>
      </c>
      <c r="AY352" s="18" t="s">
        <v>153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83</v>
      </c>
      <c r="BK352" s="204">
        <f>ROUND(I352*H352,2)</f>
        <v>0</v>
      </c>
      <c r="BL352" s="18" t="s">
        <v>160</v>
      </c>
      <c r="BM352" s="203" t="s">
        <v>410</v>
      </c>
    </row>
    <row r="353" spans="1:65" s="14" customFormat="1" ht="11.25">
      <c r="B353" s="216"/>
      <c r="C353" s="217"/>
      <c r="D353" s="207" t="s">
        <v>162</v>
      </c>
      <c r="E353" s="218" t="s">
        <v>1</v>
      </c>
      <c r="F353" s="219" t="s">
        <v>411</v>
      </c>
      <c r="G353" s="217"/>
      <c r="H353" s="220">
        <v>2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162</v>
      </c>
      <c r="AU353" s="226" t="s">
        <v>85</v>
      </c>
      <c r="AV353" s="14" t="s">
        <v>85</v>
      </c>
      <c r="AW353" s="14" t="s">
        <v>31</v>
      </c>
      <c r="AX353" s="14" t="s">
        <v>75</v>
      </c>
      <c r="AY353" s="226" t="s">
        <v>153</v>
      </c>
    </row>
    <row r="354" spans="1:65" s="15" customFormat="1" ht="11.25">
      <c r="B354" s="227"/>
      <c r="C354" s="228"/>
      <c r="D354" s="207" t="s">
        <v>162</v>
      </c>
      <c r="E354" s="229" t="s">
        <v>1</v>
      </c>
      <c r="F354" s="230" t="s">
        <v>165</v>
      </c>
      <c r="G354" s="228"/>
      <c r="H354" s="231">
        <v>2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162</v>
      </c>
      <c r="AU354" s="237" t="s">
        <v>85</v>
      </c>
      <c r="AV354" s="15" t="s">
        <v>160</v>
      </c>
      <c r="AW354" s="15" t="s">
        <v>31</v>
      </c>
      <c r="AX354" s="15" t="s">
        <v>83</v>
      </c>
      <c r="AY354" s="237" t="s">
        <v>153</v>
      </c>
    </row>
    <row r="355" spans="1:65" s="2" customFormat="1" ht="21.75" customHeight="1">
      <c r="A355" s="35"/>
      <c r="B355" s="36"/>
      <c r="C355" s="249" t="s">
        <v>412</v>
      </c>
      <c r="D355" s="249" t="s">
        <v>263</v>
      </c>
      <c r="E355" s="250" t="s">
        <v>413</v>
      </c>
      <c r="F355" s="251" t="s">
        <v>414</v>
      </c>
      <c r="G355" s="252" t="s">
        <v>226</v>
      </c>
      <c r="H355" s="253">
        <v>2</v>
      </c>
      <c r="I355" s="254"/>
      <c r="J355" s="255">
        <f>ROUND(I355*H355,2)</f>
        <v>0</v>
      </c>
      <c r="K355" s="251" t="s">
        <v>159</v>
      </c>
      <c r="L355" s="256"/>
      <c r="M355" s="257" t="s">
        <v>1</v>
      </c>
      <c r="N355" s="258" t="s">
        <v>40</v>
      </c>
      <c r="O355" s="7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196</v>
      </c>
      <c r="AT355" s="203" t="s">
        <v>263</v>
      </c>
      <c r="AU355" s="203" t="s">
        <v>85</v>
      </c>
      <c r="AY355" s="18" t="s">
        <v>153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83</v>
      </c>
      <c r="BK355" s="204">
        <f>ROUND(I355*H355,2)</f>
        <v>0</v>
      </c>
      <c r="BL355" s="18" t="s">
        <v>160</v>
      </c>
      <c r="BM355" s="203" t="s">
        <v>415</v>
      </c>
    </row>
    <row r="356" spans="1:65" s="2" customFormat="1" ht="37.9" customHeight="1">
      <c r="A356" s="35"/>
      <c r="B356" s="36"/>
      <c r="C356" s="192" t="s">
        <v>416</v>
      </c>
      <c r="D356" s="192" t="s">
        <v>155</v>
      </c>
      <c r="E356" s="193" t="s">
        <v>417</v>
      </c>
      <c r="F356" s="194" t="s">
        <v>418</v>
      </c>
      <c r="G356" s="195" t="s">
        <v>226</v>
      </c>
      <c r="H356" s="196">
        <v>2</v>
      </c>
      <c r="I356" s="197"/>
      <c r="J356" s="198">
        <f>ROUND(I356*H356,2)</f>
        <v>0</v>
      </c>
      <c r="K356" s="194" t="s">
        <v>159</v>
      </c>
      <c r="L356" s="40"/>
      <c r="M356" s="199" t="s">
        <v>1</v>
      </c>
      <c r="N356" s="200" t="s">
        <v>40</v>
      </c>
      <c r="O356" s="72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160</v>
      </c>
      <c r="AT356" s="203" t="s">
        <v>155</v>
      </c>
      <c r="AU356" s="203" t="s">
        <v>85</v>
      </c>
      <c r="AY356" s="18" t="s">
        <v>153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83</v>
      </c>
      <c r="BK356" s="204">
        <f>ROUND(I356*H356,2)</f>
        <v>0</v>
      </c>
      <c r="BL356" s="18" t="s">
        <v>160</v>
      </c>
      <c r="BM356" s="203" t="s">
        <v>419</v>
      </c>
    </row>
    <row r="357" spans="1:65" s="2" customFormat="1" ht="21.75" customHeight="1">
      <c r="A357" s="35"/>
      <c r="B357" s="36"/>
      <c r="C357" s="249" t="s">
        <v>420</v>
      </c>
      <c r="D357" s="249" t="s">
        <v>263</v>
      </c>
      <c r="E357" s="250" t="s">
        <v>421</v>
      </c>
      <c r="F357" s="251" t="s">
        <v>422</v>
      </c>
      <c r="G357" s="252" t="s">
        <v>248</v>
      </c>
      <c r="H357" s="253">
        <v>1</v>
      </c>
      <c r="I357" s="254"/>
      <c r="J357" s="255">
        <f>ROUND(I357*H357,2)</f>
        <v>0</v>
      </c>
      <c r="K357" s="251" t="s">
        <v>159</v>
      </c>
      <c r="L357" s="256"/>
      <c r="M357" s="257" t="s">
        <v>1</v>
      </c>
      <c r="N357" s="258" t="s">
        <v>40</v>
      </c>
      <c r="O357" s="72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196</v>
      </c>
      <c r="AT357" s="203" t="s">
        <v>263</v>
      </c>
      <c r="AU357" s="203" t="s">
        <v>85</v>
      </c>
      <c r="AY357" s="18" t="s">
        <v>153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8" t="s">
        <v>83</v>
      </c>
      <c r="BK357" s="204">
        <f>ROUND(I357*H357,2)</f>
        <v>0</v>
      </c>
      <c r="BL357" s="18" t="s">
        <v>160</v>
      </c>
      <c r="BM357" s="203" t="s">
        <v>423</v>
      </c>
    </row>
    <row r="358" spans="1:65" s="14" customFormat="1" ht="11.25">
      <c r="B358" s="216"/>
      <c r="C358" s="217"/>
      <c r="D358" s="207" t="s">
        <v>162</v>
      </c>
      <c r="E358" s="218" t="s">
        <v>1</v>
      </c>
      <c r="F358" s="219" t="s">
        <v>424</v>
      </c>
      <c r="G358" s="217"/>
      <c r="H358" s="220">
        <v>1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162</v>
      </c>
      <c r="AU358" s="226" t="s">
        <v>85</v>
      </c>
      <c r="AV358" s="14" t="s">
        <v>85</v>
      </c>
      <c r="AW358" s="14" t="s">
        <v>31</v>
      </c>
      <c r="AX358" s="14" t="s">
        <v>75</v>
      </c>
      <c r="AY358" s="226" t="s">
        <v>153</v>
      </c>
    </row>
    <row r="359" spans="1:65" s="15" customFormat="1" ht="11.25">
      <c r="B359" s="227"/>
      <c r="C359" s="228"/>
      <c r="D359" s="207" t="s">
        <v>162</v>
      </c>
      <c r="E359" s="229" t="s">
        <v>1</v>
      </c>
      <c r="F359" s="230" t="s">
        <v>165</v>
      </c>
      <c r="G359" s="228"/>
      <c r="H359" s="231">
        <v>1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162</v>
      </c>
      <c r="AU359" s="237" t="s">
        <v>85</v>
      </c>
      <c r="AV359" s="15" t="s">
        <v>160</v>
      </c>
      <c r="AW359" s="15" t="s">
        <v>31</v>
      </c>
      <c r="AX359" s="15" t="s">
        <v>83</v>
      </c>
      <c r="AY359" s="237" t="s">
        <v>153</v>
      </c>
    </row>
    <row r="360" spans="1:65" s="12" customFormat="1" ht="22.9" customHeight="1">
      <c r="B360" s="176"/>
      <c r="C360" s="177"/>
      <c r="D360" s="178" t="s">
        <v>74</v>
      </c>
      <c r="E360" s="190" t="s">
        <v>202</v>
      </c>
      <c r="F360" s="190" t="s">
        <v>425</v>
      </c>
      <c r="G360" s="177"/>
      <c r="H360" s="177"/>
      <c r="I360" s="180"/>
      <c r="J360" s="191">
        <f>BK360</f>
        <v>0</v>
      </c>
      <c r="K360" s="177"/>
      <c r="L360" s="182"/>
      <c r="M360" s="183"/>
      <c r="N360" s="184"/>
      <c r="O360" s="184"/>
      <c r="P360" s="185">
        <f>SUM(P361:P474)</f>
        <v>0</v>
      </c>
      <c r="Q360" s="184"/>
      <c r="R360" s="185">
        <f>SUM(R361:R474)</f>
        <v>0</v>
      </c>
      <c r="S360" s="184"/>
      <c r="T360" s="186">
        <f>SUM(T361:T474)</f>
        <v>0</v>
      </c>
      <c r="AR360" s="187" t="s">
        <v>83</v>
      </c>
      <c r="AT360" s="188" t="s">
        <v>74</v>
      </c>
      <c r="AU360" s="188" t="s">
        <v>83</v>
      </c>
      <c r="AY360" s="187" t="s">
        <v>153</v>
      </c>
      <c r="BK360" s="189">
        <f>SUM(BK361:BK474)</f>
        <v>0</v>
      </c>
    </row>
    <row r="361" spans="1:65" s="2" customFormat="1" ht="44.25" customHeight="1">
      <c r="A361" s="35"/>
      <c r="B361" s="36"/>
      <c r="C361" s="192" t="s">
        <v>426</v>
      </c>
      <c r="D361" s="192" t="s">
        <v>155</v>
      </c>
      <c r="E361" s="193" t="s">
        <v>427</v>
      </c>
      <c r="F361" s="194" t="s">
        <v>428</v>
      </c>
      <c r="G361" s="195" t="s">
        <v>205</v>
      </c>
      <c r="H361" s="196">
        <v>1600</v>
      </c>
      <c r="I361" s="197"/>
      <c r="J361" s="198">
        <f>ROUND(I361*H361,2)</f>
        <v>0</v>
      </c>
      <c r="K361" s="194" t="s">
        <v>159</v>
      </c>
      <c r="L361" s="40"/>
      <c r="M361" s="199" t="s">
        <v>1</v>
      </c>
      <c r="N361" s="200" t="s">
        <v>40</v>
      </c>
      <c r="O361" s="72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3" t="s">
        <v>160</v>
      </c>
      <c r="AT361" s="203" t="s">
        <v>155</v>
      </c>
      <c r="AU361" s="203" t="s">
        <v>85</v>
      </c>
      <c r="AY361" s="18" t="s">
        <v>153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8" t="s">
        <v>83</v>
      </c>
      <c r="BK361" s="204">
        <f>ROUND(I361*H361,2)</f>
        <v>0</v>
      </c>
      <c r="BL361" s="18" t="s">
        <v>160</v>
      </c>
      <c r="BM361" s="203" t="s">
        <v>429</v>
      </c>
    </row>
    <row r="362" spans="1:65" s="2" customFormat="1" ht="49.15" customHeight="1">
      <c r="A362" s="35"/>
      <c r="B362" s="36"/>
      <c r="C362" s="192" t="s">
        <v>430</v>
      </c>
      <c r="D362" s="192" t="s">
        <v>155</v>
      </c>
      <c r="E362" s="193" t="s">
        <v>431</v>
      </c>
      <c r="F362" s="194" t="s">
        <v>432</v>
      </c>
      <c r="G362" s="195" t="s">
        <v>205</v>
      </c>
      <c r="H362" s="196">
        <v>96000</v>
      </c>
      <c r="I362" s="197"/>
      <c r="J362" s="198">
        <f>ROUND(I362*H362,2)</f>
        <v>0</v>
      </c>
      <c r="K362" s="194" t="s">
        <v>159</v>
      </c>
      <c r="L362" s="40"/>
      <c r="M362" s="199" t="s">
        <v>1</v>
      </c>
      <c r="N362" s="200" t="s">
        <v>40</v>
      </c>
      <c r="O362" s="7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160</v>
      </c>
      <c r="AT362" s="203" t="s">
        <v>155</v>
      </c>
      <c r="AU362" s="203" t="s">
        <v>85</v>
      </c>
      <c r="AY362" s="18" t="s">
        <v>153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83</v>
      </c>
      <c r="BK362" s="204">
        <f>ROUND(I362*H362,2)</f>
        <v>0</v>
      </c>
      <c r="BL362" s="18" t="s">
        <v>160</v>
      </c>
      <c r="BM362" s="203" t="s">
        <v>433</v>
      </c>
    </row>
    <row r="363" spans="1:65" s="14" customFormat="1" ht="11.25">
      <c r="B363" s="216"/>
      <c r="C363" s="217"/>
      <c r="D363" s="207" t="s">
        <v>162</v>
      </c>
      <c r="E363" s="218" t="s">
        <v>1</v>
      </c>
      <c r="F363" s="219" t="s">
        <v>434</v>
      </c>
      <c r="G363" s="217"/>
      <c r="H363" s="220">
        <v>96000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162</v>
      </c>
      <c r="AU363" s="226" t="s">
        <v>85</v>
      </c>
      <c r="AV363" s="14" t="s">
        <v>85</v>
      </c>
      <c r="AW363" s="14" t="s">
        <v>31</v>
      </c>
      <c r="AX363" s="14" t="s">
        <v>75</v>
      </c>
      <c r="AY363" s="226" t="s">
        <v>153</v>
      </c>
    </row>
    <row r="364" spans="1:65" s="15" customFormat="1" ht="11.25">
      <c r="B364" s="227"/>
      <c r="C364" s="228"/>
      <c r="D364" s="207" t="s">
        <v>162</v>
      </c>
      <c r="E364" s="229" t="s">
        <v>1</v>
      </c>
      <c r="F364" s="230" t="s">
        <v>165</v>
      </c>
      <c r="G364" s="228"/>
      <c r="H364" s="231">
        <v>96000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162</v>
      </c>
      <c r="AU364" s="237" t="s">
        <v>85</v>
      </c>
      <c r="AV364" s="15" t="s">
        <v>160</v>
      </c>
      <c r="AW364" s="15" t="s">
        <v>31</v>
      </c>
      <c r="AX364" s="15" t="s">
        <v>83</v>
      </c>
      <c r="AY364" s="237" t="s">
        <v>153</v>
      </c>
    </row>
    <row r="365" spans="1:65" s="2" customFormat="1" ht="44.25" customHeight="1">
      <c r="A365" s="35"/>
      <c r="B365" s="36"/>
      <c r="C365" s="192" t="s">
        <v>435</v>
      </c>
      <c r="D365" s="192" t="s">
        <v>155</v>
      </c>
      <c r="E365" s="193" t="s">
        <v>436</v>
      </c>
      <c r="F365" s="194" t="s">
        <v>437</v>
      </c>
      <c r="G365" s="195" t="s">
        <v>205</v>
      </c>
      <c r="H365" s="196">
        <v>1600</v>
      </c>
      <c r="I365" s="197"/>
      <c r="J365" s="198">
        <f>ROUND(I365*H365,2)</f>
        <v>0</v>
      </c>
      <c r="K365" s="194" t="s">
        <v>159</v>
      </c>
      <c r="L365" s="40"/>
      <c r="M365" s="199" t="s">
        <v>1</v>
      </c>
      <c r="N365" s="200" t="s">
        <v>40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160</v>
      </c>
      <c r="AT365" s="203" t="s">
        <v>155</v>
      </c>
      <c r="AU365" s="203" t="s">
        <v>85</v>
      </c>
      <c r="AY365" s="18" t="s">
        <v>153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83</v>
      </c>
      <c r="BK365" s="204">
        <f>ROUND(I365*H365,2)</f>
        <v>0</v>
      </c>
      <c r="BL365" s="18" t="s">
        <v>160</v>
      </c>
      <c r="BM365" s="203" t="s">
        <v>438</v>
      </c>
    </row>
    <row r="366" spans="1:65" s="2" customFormat="1" ht="24.2" customHeight="1">
      <c r="A366" s="35"/>
      <c r="B366" s="36"/>
      <c r="C366" s="192" t="s">
        <v>439</v>
      </c>
      <c r="D366" s="192" t="s">
        <v>155</v>
      </c>
      <c r="E366" s="193" t="s">
        <v>440</v>
      </c>
      <c r="F366" s="194" t="s">
        <v>441</v>
      </c>
      <c r="G366" s="195" t="s">
        <v>205</v>
      </c>
      <c r="H366" s="196">
        <v>1600</v>
      </c>
      <c r="I366" s="197"/>
      <c r="J366" s="198">
        <f>ROUND(I366*H366,2)</f>
        <v>0</v>
      </c>
      <c r="K366" s="194" t="s">
        <v>159</v>
      </c>
      <c r="L366" s="40"/>
      <c r="M366" s="199" t="s">
        <v>1</v>
      </c>
      <c r="N366" s="200" t="s">
        <v>40</v>
      </c>
      <c r="O366" s="72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160</v>
      </c>
      <c r="AT366" s="203" t="s">
        <v>155</v>
      </c>
      <c r="AU366" s="203" t="s">
        <v>85</v>
      </c>
      <c r="AY366" s="18" t="s">
        <v>153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83</v>
      </c>
      <c r="BK366" s="204">
        <f>ROUND(I366*H366,2)</f>
        <v>0</v>
      </c>
      <c r="BL366" s="18" t="s">
        <v>160</v>
      </c>
      <c r="BM366" s="203" t="s">
        <v>442</v>
      </c>
    </row>
    <row r="367" spans="1:65" s="2" customFormat="1" ht="24.2" customHeight="1">
      <c r="A367" s="35"/>
      <c r="B367" s="36"/>
      <c r="C367" s="192" t="s">
        <v>443</v>
      </c>
      <c r="D367" s="192" t="s">
        <v>155</v>
      </c>
      <c r="E367" s="193" t="s">
        <v>444</v>
      </c>
      <c r="F367" s="194" t="s">
        <v>445</v>
      </c>
      <c r="G367" s="195" t="s">
        <v>205</v>
      </c>
      <c r="H367" s="196">
        <v>96000</v>
      </c>
      <c r="I367" s="197"/>
      <c r="J367" s="198">
        <f>ROUND(I367*H367,2)</f>
        <v>0</v>
      </c>
      <c r="K367" s="194" t="s">
        <v>159</v>
      </c>
      <c r="L367" s="40"/>
      <c r="M367" s="199" t="s">
        <v>1</v>
      </c>
      <c r="N367" s="200" t="s">
        <v>40</v>
      </c>
      <c r="O367" s="72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160</v>
      </c>
      <c r="AT367" s="203" t="s">
        <v>155</v>
      </c>
      <c r="AU367" s="203" t="s">
        <v>85</v>
      </c>
      <c r="AY367" s="18" t="s">
        <v>153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8" t="s">
        <v>83</v>
      </c>
      <c r="BK367" s="204">
        <f>ROUND(I367*H367,2)</f>
        <v>0</v>
      </c>
      <c r="BL367" s="18" t="s">
        <v>160</v>
      </c>
      <c r="BM367" s="203" t="s">
        <v>446</v>
      </c>
    </row>
    <row r="368" spans="1:65" s="14" customFormat="1" ht="11.25">
      <c r="B368" s="216"/>
      <c r="C368" s="217"/>
      <c r="D368" s="207" t="s">
        <v>162</v>
      </c>
      <c r="E368" s="218" t="s">
        <v>1</v>
      </c>
      <c r="F368" s="219" t="s">
        <v>434</v>
      </c>
      <c r="G368" s="217"/>
      <c r="H368" s="220">
        <v>96000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162</v>
      </c>
      <c r="AU368" s="226" t="s">
        <v>85</v>
      </c>
      <c r="AV368" s="14" t="s">
        <v>85</v>
      </c>
      <c r="AW368" s="14" t="s">
        <v>31</v>
      </c>
      <c r="AX368" s="14" t="s">
        <v>75</v>
      </c>
      <c r="AY368" s="226" t="s">
        <v>153</v>
      </c>
    </row>
    <row r="369" spans="1:65" s="15" customFormat="1" ht="11.25">
      <c r="B369" s="227"/>
      <c r="C369" s="228"/>
      <c r="D369" s="207" t="s">
        <v>162</v>
      </c>
      <c r="E369" s="229" t="s">
        <v>1</v>
      </c>
      <c r="F369" s="230" t="s">
        <v>165</v>
      </c>
      <c r="G369" s="228"/>
      <c r="H369" s="231">
        <v>96000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AT369" s="237" t="s">
        <v>162</v>
      </c>
      <c r="AU369" s="237" t="s">
        <v>85</v>
      </c>
      <c r="AV369" s="15" t="s">
        <v>160</v>
      </c>
      <c r="AW369" s="15" t="s">
        <v>31</v>
      </c>
      <c r="AX369" s="15" t="s">
        <v>83</v>
      </c>
      <c r="AY369" s="237" t="s">
        <v>153</v>
      </c>
    </row>
    <row r="370" spans="1:65" s="2" customFormat="1" ht="24.2" customHeight="1">
      <c r="A370" s="35"/>
      <c r="B370" s="36"/>
      <c r="C370" s="192" t="s">
        <v>447</v>
      </c>
      <c r="D370" s="192" t="s">
        <v>155</v>
      </c>
      <c r="E370" s="193" t="s">
        <v>448</v>
      </c>
      <c r="F370" s="194" t="s">
        <v>449</v>
      </c>
      <c r="G370" s="195" t="s">
        <v>205</v>
      </c>
      <c r="H370" s="196">
        <v>1600</v>
      </c>
      <c r="I370" s="197"/>
      <c r="J370" s="198">
        <f>ROUND(I370*H370,2)</f>
        <v>0</v>
      </c>
      <c r="K370" s="194" t="s">
        <v>159</v>
      </c>
      <c r="L370" s="40"/>
      <c r="M370" s="199" t="s">
        <v>1</v>
      </c>
      <c r="N370" s="200" t="s">
        <v>40</v>
      </c>
      <c r="O370" s="7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160</v>
      </c>
      <c r="AT370" s="203" t="s">
        <v>155</v>
      </c>
      <c r="AU370" s="203" t="s">
        <v>85</v>
      </c>
      <c r="AY370" s="18" t="s">
        <v>153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83</v>
      </c>
      <c r="BK370" s="204">
        <f>ROUND(I370*H370,2)</f>
        <v>0</v>
      </c>
      <c r="BL370" s="18" t="s">
        <v>160</v>
      </c>
      <c r="BM370" s="203" t="s">
        <v>450</v>
      </c>
    </row>
    <row r="371" spans="1:65" s="2" customFormat="1" ht="37.9" customHeight="1">
      <c r="A371" s="35"/>
      <c r="B371" s="36"/>
      <c r="C371" s="192" t="s">
        <v>451</v>
      </c>
      <c r="D371" s="192" t="s">
        <v>155</v>
      </c>
      <c r="E371" s="193" t="s">
        <v>452</v>
      </c>
      <c r="F371" s="194" t="s">
        <v>453</v>
      </c>
      <c r="G371" s="195" t="s">
        <v>205</v>
      </c>
      <c r="H371" s="196">
        <v>1699.41</v>
      </c>
      <c r="I371" s="197"/>
      <c r="J371" s="198">
        <f>ROUND(I371*H371,2)</f>
        <v>0</v>
      </c>
      <c r="K371" s="194" t="s">
        <v>159</v>
      </c>
      <c r="L371" s="40"/>
      <c r="M371" s="199" t="s">
        <v>1</v>
      </c>
      <c r="N371" s="200" t="s">
        <v>40</v>
      </c>
      <c r="O371" s="72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160</v>
      </c>
      <c r="AT371" s="203" t="s">
        <v>155</v>
      </c>
      <c r="AU371" s="203" t="s">
        <v>85</v>
      </c>
      <c r="AY371" s="18" t="s">
        <v>153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83</v>
      </c>
      <c r="BK371" s="204">
        <f>ROUND(I371*H371,2)</f>
        <v>0</v>
      </c>
      <c r="BL371" s="18" t="s">
        <v>160</v>
      </c>
      <c r="BM371" s="203" t="s">
        <v>454</v>
      </c>
    </row>
    <row r="372" spans="1:65" s="13" customFormat="1" ht="11.25">
      <c r="B372" s="205"/>
      <c r="C372" s="206"/>
      <c r="D372" s="207" t="s">
        <v>162</v>
      </c>
      <c r="E372" s="208" t="s">
        <v>1</v>
      </c>
      <c r="F372" s="209" t="s">
        <v>220</v>
      </c>
      <c r="G372" s="206"/>
      <c r="H372" s="208" t="s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162</v>
      </c>
      <c r="AU372" s="215" t="s">
        <v>85</v>
      </c>
      <c r="AV372" s="13" t="s">
        <v>83</v>
      </c>
      <c r="AW372" s="13" t="s">
        <v>31</v>
      </c>
      <c r="AX372" s="13" t="s">
        <v>75</v>
      </c>
      <c r="AY372" s="215" t="s">
        <v>153</v>
      </c>
    </row>
    <row r="373" spans="1:65" s="14" customFormat="1" ht="11.25">
      <c r="B373" s="216"/>
      <c r="C373" s="217"/>
      <c r="D373" s="207" t="s">
        <v>162</v>
      </c>
      <c r="E373" s="218" t="s">
        <v>1</v>
      </c>
      <c r="F373" s="219" t="s">
        <v>221</v>
      </c>
      <c r="G373" s="217"/>
      <c r="H373" s="220">
        <v>1168.83</v>
      </c>
      <c r="I373" s="221"/>
      <c r="J373" s="217"/>
      <c r="K373" s="217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162</v>
      </c>
      <c r="AU373" s="226" t="s">
        <v>85</v>
      </c>
      <c r="AV373" s="14" t="s">
        <v>85</v>
      </c>
      <c r="AW373" s="14" t="s">
        <v>31</v>
      </c>
      <c r="AX373" s="14" t="s">
        <v>75</v>
      </c>
      <c r="AY373" s="226" t="s">
        <v>153</v>
      </c>
    </row>
    <row r="374" spans="1:65" s="14" customFormat="1" ht="11.25">
      <c r="B374" s="216"/>
      <c r="C374" s="217"/>
      <c r="D374" s="207" t="s">
        <v>162</v>
      </c>
      <c r="E374" s="218" t="s">
        <v>1</v>
      </c>
      <c r="F374" s="219" t="s">
        <v>222</v>
      </c>
      <c r="G374" s="217"/>
      <c r="H374" s="220">
        <v>530.58000000000004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162</v>
      </c>
      <c r="AU374" s="226" t="s">
        <v>85</v>
      </c>
      <c r="AV374" s="14" t="s">
        <v>85</v>
      </c>
      <c r="AW374" s="14" t="s">
        <v>31</v>
      </c>
      <c r="AX374" s="14" t="s">
        <v>75</v>
      </c>
      <c r="AY374" s="226" t="s">
        <v>153</v>
      </c>
    </row>
    <row r="375" spans="1:65" s="15" customFormat="1" ht="11.25">
      <c r="B375" s="227"/>
      <c r="C375" s="228"/>
      <c r="D375" s="207" t="s">
        <v>162</v>
      </c>
      <c r="E375" s="229" t="s">
        <v>1</v>
      </c>
      <c r="F375" s="230" t="s">
        <v>165</v>
      </c>
      <c r="G375" s="228"/>
      <c r="H375" s="231">
        <v>1699.4099999999999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162</v>
      </c>
      <c r="AU375" s="237" t="s">
        <v>85</v>
      </c>
      <c r="AV375" s="15" t="s">
        <v>160</v>
      </c>
      <c r="AW375" s="15" t="s">
        <v>31</v>
      </c>
      <c r="AX375" s="15" t="s">
        <v>83</v>
      </c>
      <c r="AY375" s="237" t="s">
        <v>153</v>
      </c>
    </row>
    <row r="376" spans="1:65" s="2" customFormat="1" ht="37.9" customHeight="1">
      <c r="A376" s="35"/>
      <c r="B376" s="36"/>
      <c r="C376" s="192" t="s">
        <v>455</v>
      </c>
      <c r="D376" s="192" t="s">
        <v>155</v>
      </c>
      <c r="E376" s="193" t="s">
        <v>456</v>
      </c>
      <c r="F376" s="194" t="s">
        <v>457</v>
      </c>
      <c r="G376" s="195" t="s">
        <v>205</v>
      </c>
      <c r="H376" s="196">
        <v>1699.41</v>
      </c>
      <c r="I376" s="197"/>
      <c r="J376" s="198">
        <f>ROUND(I376*H376,2)</f>
        <v>0</v>
      </c>
      <c r="K376" s="194" t="s">
        <v>159</v>
      </c>
      <c r="L376" s="40"/>
      <c r="M376" s="199" t="s">
        <v>1</v>
      </c>
      <c r="N376" s="200" t="s">
        <v>40</v>
      </c>
      <c r="O376" s="72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160</v>
      </c>
      <c r="AT376" s="203" t="s">
        <v>155</v>
      </c>
      <c r="AU376" s="203" t="s">
        <v>85</v>
      </c>
      <c r="AY376" s="18" t="s">
        <v>153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8" t="s">
        <v>83</v>
      </c>
      <c r="BK376" s="204">
        <f>ROUND(I376*H376,2)</f>
        <v>0</v>
      </c>
      <c r="BL376" s="18" t="s">
        <v>160</v>
      </c>
      <c r="BM376" s="203" t="s">
        <v>458</v>
      </c>
    </row>
    <row r="377" spans="1:65" s="2" customFormat="1" ht="49.15" customHeight="1">
      <c r="A377" s="35"/>
      <c r="B377" s="36"/>
      <c r="C377" s="192" t="s">
        <v>459</v>
      </c>
      <c r="D377" s="192" t="s">
        <v>155</v>
      </c>
      <c r="E377" s="193" t="s">
        <v>460</v>
      </c>
      <c r="F377" s="194" t="s">
        <v>461</v>
      </c>
      <c r="G377" s="195" t="s">
        <v>226</v>
      </c>
      <c r="H377" s="196">
        <v>157</v>
      </c>
      <c r="I377" s="197"/>
      <c r="J377" s="198">
        <f>ROUND(I377*H377,2)</f>
        <v>0</v>
      </c>
      <c r="K377" s="194" t="s">
        <v>159</v>
      </c>
      <c r="L377" s="40"/>
      <c r="M377" s="199" t="s">
        <v>1</v>
      </c>
      <c r="N377" s="200" t="s">
        <v>40</v>
      </c>
      <c r="O377" s="72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160</v>
      </c>
      <c r="AT377" s="203" t="s">
        <v>155</v>
      </c>
      <c r="AU377" s="203" t="s">
        <v>85</v>
      </c>
      <c r="AY377" s="18" t="s">
        <v>153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83</v>
      </c>
      <c r="BK377" s="204">
        <f>ROUND(I377*H377,2)</f>
        <v>0</v>
      </c>
      <c r="BL377" s="18" t="s">
        <v>160</v>
      </c>
      <c r="BM377" s="203" t="s">
        <v>462</v>
      </c>
    </row>
    <row r="378" spans="1:65" s="13" customFormat="1" ht="11.25">
      <c r="B378" s="205"/>
      <c r="C378" s="206"/>
      <c r="D378" s="207" t="s">
        <v>162</v>
      </c>
      <c r="E378" s="208" t="s">
        <v>1</v>
      </c>
      <c r="F378" s="209" t="s">
        <v>463</v>
      </c>
      <c r="G378" s="206"/>
      <c r="H378" s="208" t="s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162</v>
      </c>
      <c r="AU378" s="215" t="s">
        <v>85</v>
      </c>
      <c r="AV378" s="13" t="s">
        <v>83</v>
      </c>
      <c r="AW378" s="13" t="s">
        <v>31</v>
      </c>
      <c r="AX378" s="13" t="s">
        <v>75</v>
      </c>
      <c r="AY378" s="215" t="s">
        <v>153</v>
      </c>
    </row>
    <row r="379" spans="1:65" s="14" customFormat="1" ht="11.25">
      <c r="B379" s="216"/>
      <c r="C379" s="217"/>
      <c r="D379" s="207" t="s">
        <v>162</v>
      </c>
      <c r="E379" s="218" t="s">
        <v>1</v>
      </c>
      <c r="F379" s="219" t="s">
        <v>464</v>
      </c>
      <c r="G379" s="217"/>
      <c r="H379" s="220">
        <v>115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162</v>
      </c>
      <c r="AU379" s="226" t="s">
        <v>85</v>
      </c>
      <c r="AV379" s="14" t="s">
        <v>85</v>
      </c>
      <c r="AW379" s="14" t="s">
        <v>31</v>
      </c>
      <c r="AX379" s="14" t="s">
        <v>75</v>
      </c>
      <c r="AY379" s="226" t="s">
        <v>153</v>
      </c>
    </row>
    <row r="380" spans="1:65" s="14" customFormat="1" ht="11.25">
      <c r="B380" s="216"/>
      <c r="C380" s="217"/>
      <c r="D380" s="207" t="s">
        <v>162</v>
      </c>
      <c r="E380" s="218" t="s">
        <v>1</v>
      </c>
      <c r="F380" s="219" t="s">
        <v>465</v>
      </c>
      <c r="G380" s="217"/>
      <c r="H380" s="220">
        <v>42</v>
      </c>
      <c r="I380" s="221"/>
      <c r="J380" s="217"/>
      <c r="K380" s="217"/>
      <c r="L380" s="222"/>
      <c r="M380" s="223"/>
      <c r="N380" s="224"/>
      <c r="O380" s="224"/>
      <c r="P380" s="224"/>
      <c r="Q380" s="224"/>
      <c r="R380" s="224"/>
      <c r="S380" s="224"/>
      <c r="T380" s="225"/>
      <c r="AT380" s="226" t="s">
        <v>162</v>
      </c>
      <c r="AU380" s="226" t="s">
        <v>85</v>
      </c>
      <c r="AV380" s="14" t="s">
        <v>85</v>
      </c>
      <c r="AW380" s="14" t="s">
        <v>31</v>
      </c>
      <c r="AX380" s="14" t="s">
        <v>75</v>
      </c>
      <c r="AY380" s="226" t="s">
        <v>153</v>
      </c>
    </row>
    <row r="381" spans="1:65" s="15" customFormat="1" ht="11.25">
      <c r="B381" s="227"/>
      <c r="C381" s="228"/>
      <c r="D381" s="207" t="s">
        <v>162</v>
      </c>
      <c r="E381" s="229" t="s">
        <v>1</v>
      </c>
      <c r="F381" s="230" t="s">
        <v>165</v>
      </c>
      <c r="G381" s="228"/>
      <c r="H381" s="231">
        <v>157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AT381" s="237" t="s">
        <v>162</v>
      </c>
      <c r="AU381" s="237" t="s">
        <v>85</v>
      </c>
      <c r="AV381" s="15" t="s">
        <v>160</v>
      </c>
      <c r="AW381" s="15" t="s">
        <v>31</v>
      </c>
      <c r="AX381" s="15" t="s">
        <v>83</v>
      </c>
      <c r="AY381" s="237" t="s">
        <v>153</v>
      </c>
    </row>
    <row r="382" spans="1:65" s="2" customFormat="1" ht="24.2" customHeight="1">
      <c r="A382" s="35"/>
      <c r="B382" s="36"/>
      <c r="C382" s="192" t="s">
        <v>466</v>
      </c>
      <c r="D382" s="192" t="s">
        <v>155</v>
      </c>
      <c r="E382" s="193" t="s">
        <v>467</v>
      </c>
      <c r="F382" s="194" t="s">
        <v>468</v>
      </c>
      <c r="G382" s="195" t="s">
        <v>205</v>
      </c>
      <c r="H382" s="196">
        <v>15.68</v>
      </c>
      <c r="I382" s="197"/>
      <c r="J382" s="198">
        <f>ROUND(I382*H382,2)</f>
        <v>0</v>
      </c>
      <c r="K382" s="194" t="s">
        <v>159</v>
      </c>
      <c r="L382" s="40"/>
      <c r="M382" s="199" t="s">
        <v>1</v>
      </c>
      <c r="N382" s="200" t="s">
        <v>40</v>
      </c>
      <c r="O382" s="72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160</v>
      </c>
      <c r="AT382" s="203" t="s">
        <v>155</v>
      </c>
      <c r="AU382" s="203" t="s">
        <v>85</v>
      </c>
      <c r="AY382" s="18" t="s">
        <v>153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8" t="s">
        <v>83</v>
      </c>
      <c r="BK382" s="204">
        <f>ROUND(I382*H382,2)</f>
        <v>0</v>
      </c>
      <c r="BL382" s="18" t="s">
        <v>160</v>
      </c>
      <c r="BM382" s="203" t="s">
        <v>469</v>
      </c>
    </row>
    <row r="383" spans="1:65" s="13" customFormat="1" ht="11.25">
      <c r="B383" s="205"/>
      <c r="C383" s="206"/>
      <c r="D383" s="207" t="s">
        <v>162</v>
      </c>
      <c r="E383" s="208" t="s">
        <v>1</v>
      </c>
      <c r="F383" s="209" t="s">
        <v>470</v>
      </c>
      <c r="G383" s="206"/>
      <c r="H383" s="208" t="s">
        <v>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162</v>
      </c>
      <c r="AU383" s="215" t="s">
        <v>85</v>
      </c>
      <c r="AV383" s="13" t="s">
        <v>83</v>
      </c>
      <c r="AW383" s="13" t="s">
        <v>31</v>
      </c>
      <c r="AX383" s="13" t="s">
        <v>75</v>
      </c>
      <c r="AY383" s="215" t="s">
        <v>153</v>
      </c>
    </row>
    <row r="384" spans="1:65" s="14" customFormat="1" ht="11.25">
      <c r="B384" s="216"/>
      <c r="C384" s="217"/>
      <c r="D384" s="207" t="s">
        <v>162</v>
      </c>
      <c r="E384" s="218" t="s">
        <v>1</v>
      </c>
      <c r="F384" s="219" t="s">
        <v>471</v>
      </c>
      <c r="G384" s="217"/>
      <c r="H384" s="220">
        <v>3.36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162</v>
      </c>
      <c r="AU384" s="226" t="s">
        <v>85</v>
      </c>
      <c r="AV384" s="14" t="s">
        <v>85</v>
      </c>
      <c r="AW384" s="14" t="s">
        <v>31</v>
      </c>
      <c r="AX384" s="14" t="s">
        <v>75</v>
      </c>
      <c r="AY384" s="226" t="s">
        <v>153</v>
      </c>
    </row>
    <row r="385" spans="1:65" s="14" customFormat="1" ht="11.25">
      <c r="B385" s="216"/>
      <c r="C385" s="217"/>
      <c r="D385" s="207" t="s">
        <v>162</v>
      </c>
      <c r="E385" s="218" t="s">
        <v>1</v>
      </c>
      <c r="F385" s="219" t="s">
        <v>472</v>
      </c>
      <c r="G385" s="217"/>
      <c r="H385" s="220">
        <v>12.32</v>
      </c>
      <c r="I385" s="221"/>
      <c r="J385" s="217"/>
      <c r="K385" s="217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162</v>
      </c>
      <c r="AU385" s="226" t="s">
        <v>85</v>
      </c>
      <c r="AV385" s="14" t="s">
        <v>85</v>
      </c>
      <c r="AW385" s="14" t="s">
        <v>31</v>
      </c>
      <c r="AX385" s="14" t="s">
        <v>75</v>
      </c>
      <c r="AY385" s="226" t="s">
        <v>153</v>
      </c>
    </row>
    <row r="386" spans="1:65" s="15" customFormat="1" ht="11.25">
      <c r="B386" s="227"/>
      <c r="C386" s="228"/>
      <c r="D386" s="207" t="s">
        <v>162</v>
      </c>
      <c r="E386" s="229" t="s">
        <v>1</v>
      </c>
      <c r="F386" s="230" t="s">
        <v>165</v>
      </c>
      <c r="G386" s="228"/>
      <c r="H386" s="231">
        <v>15.68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162</v>
      </c>
      <c r="AU386" s="237" t="s">
        <v>85</v>
      </c>
      <c r="AV386" s="15" t="s">
        <v>160</v>
      </c>
      <c r="AW386" s="15" t="s">
        <v>31</v>
      </c>
      <c r="AX386" s="15" t="s">
        <v>83</v>
      </c>
      <c r="AY386" s="237" t="s">
        <v>153</v>
      </c>
    </row>
    <row r="387" spans="1:65" s="2" customFormat="1" ht="24.2" customHeight="1">
      <c r="A387" s="35"/>
      <c r="B387" s="36"/>
      <c r="C387" s="192" t="s">
        <v>473</v>
      </c>
      <c r="D387" s="192" t="s">
        <v>155</v>
      </c>
      <c r="E387" s="193" t="s">
        <v>474</v>
      </c>
      <c r="F387" s="194" t="s">
        <v>475</v>
      </c>
      <c r="G387" s="195" t="s">
        <v>158</v>
      </c>
      <c r="H387" s="196">
        <v>94.099000000000004</v>
      </c>
      <c r="I387" s="197"/>
      <c r="J387" s="198">
        <f>ROUND(I387*H387,2)</f>
        <v>0</v>
      </c>
      <c r="K387" s="194" t="s">
        <v>159</v>
      </c>
      <c r="L387" s="40"/>
      <c r="M387" s="199" t="s">
        <v>1</v>
      </c>
      <c r="N387" s="200" t="s">
        <v>40</v>
      </c>
      <c r="O387" s="72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160</v>
      </c>
      <c r="AT387" s="203" t="s">
        <v>155</v>
      </c>
      <c r="AU387" s="203" t="s">
        <v>85</v>
      </c>
      <c r="AY387" s="18" t="s">
        <v>153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8" t="s">
        <v>83</v>
      </c>
      <c r="BK387" s="204">
        <f>ROUND(I387*H387,2)</f>
        <v>0</v>
      </c>
      <c r="BL387" s="18" t="s">
        <v>160</v>
      </c>
      <c r="BM387" s="203" t="s">
        <v>476</v>
      </c>
    </row>
    <row r="388" spans="1:65" s="13" customFormat="1" ht="11.25">
      <c r="B388" s="205"/>
      <c r="C388" s="206"/>
      <c r="D388" s="207" t="s">
        <v>162</v>
      </c>
      <c r="E388" s="208" t="s">
        <v>1</v>
      </c>
      <c r="F388" s="209" t="s">
        <v>477</v>
      </c>
      <c r="G388" s="206"/>
      <c r="H388" s="208" t="s">
        <v>1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162</v>
      </c>
      <c r="AU388" s="215" t="s">
        <v>85</v>
      </c>
      <c r="AV388" s="13" t="s">
        <v>83</v>
      </c>
      <c r="AW388" s="13" t="s">
        <v>31</v>
      </c>
      <c r="AX388" s="13" t="s">
        <v>75</v>
      </c>
      <c r="AY388" s="215" t="s">
        <v>153</v>
      </c>
    </row>
    <row r="389" spans="1:65" s="14" customFormat="1" ht="11.25">
      <c r="B389" s="216"/>
      <c r="C389" s="217"/>
      <c r="D389" s="207" t="s">
        <v>162</v>
      </c>
      <c r="E389" s="218" t="s">
        <v>1</v>
      </c>
      <c r="F389" s="219" t="s">
        <v>478</v>
      </c>
      <c r="G389" s="217"/>
      <c r="H389" s="220">
        <v>25.94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162</v>
      </c>
      <c r="AU389" s="226" t="s">
        <v>85</v>
      </c>
      <c r="AV389" s="14" t="s">
        <v>85</v>
      </c>
      <c r="AW389" s="14" t="s">
        <v>31</v>
      </c>
      <c r="AX389" s="14" t="s">
        <v>75</v>
      </c>
      <c r="AY389" s="226" t="s">
        <v>153</v>
      </c>
    </row>
    <row r="390" spans="1:65" s="14" customFormat="1" ht="11.25">
      <c r="B390" s="216"/>
      <c r="C390" s="217"/>
      <c r="D390" s="207" t="s">
        <v>162</v>
      </c>
      <c r="E390" s="218" t="s">
        <v>1</v>
      </c>
      <c r="F390" s="219" t="s">
        <v>479</v>
      </c>
      <c r="G390" s="217"/>
      <c r="H390" s="220">
        <v>25.94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162</v>
      </c>
      <c r="AU390" s="226" t="s">
        <v>85</v>
      </c>
      <c r="AV390" s="14" t="s">
        <v>85</v>
      </c>
      <c r="AW390" s="14" t="s">
        <v>31</v>
      </c>
      <c r="AX390" s="14" t="s">
        <v>75</v>
      </c>
      <c r="AY390" s="226" t="s">
        <v>153</v>
      </c>
    </row>
    <row r="391" spans="1:65" s="14" customFormat="1" ht="11.25">
      <c r="B391" s="216"/>
      <c r="C391" s="217"/>
      <c r="D391" s="207" t="s">
        <v>162</v>
      </c>
      <c r="E391" s="218" t="s">
        <v>1</v>
      </c>
      <c r="F391" s="219" t="s">
        <v>480</v>
      </c>
      <c r="G391" s="217"/>
      <c r="H391" s="220">
        <v>42.219000000000001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162</v>
      </c>
      <c r="AU391" s="226" t="s">
        <v>85</v>
      </c>
      <c r="AV391" s="14" t="s">
        <v>85</v>
      </c>
      <c r="AW391" s="14" t="s">
        <v>31</v>
      </c>
      <c r="AX391" s="14" t="s">
        <v>75</v>
      </c>
      <c r="AY391" s="226" t="s">
        <v>153</v>
      </c>
    </row>
    <row r="392" spans="1:65" s="15" customFormat="1" ht="11.25">
      <c r="B392" s="227"/>
      <c r="C392" s="228"/>
      <c r="D392" s="207" t="s">
        <v>162</v>
      </c>
      <c r="E392" s="229" t="s">
        <v>1</v>
      </c>
      <c r="F392" s="230" t="s">
        <v>165</v>
      </c>
      <c r="G392" s="228"/>
      <c r="H392" s="231">
        <v>94.099000000000004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162</v>
      </c>
      <c r="AU392" s="237" t="s">
        <v>85</v>
      </c>
      <c r="AV392" s="15" t="s">
        <v>160</v>
      </c>
      <c r="AW392" s="15" t="s">
        <v>31</v>
      </c>
      <c r="AX392" s="15" t="s">
        <v>83</v>
      </c>
      <c r="AY392" s="237" t="s">
        <v>153</v>
      </c>
    </row>
    <row r="393" spans="1:65" s="2" customFormat="1" ht="37.9" customHeight="1">
      <c r="A393" s="35"/>
      <c r="B393" s="36"/>
      <c r="C393" s="192" t="s">
        <v>481</v>
      </c>
      <c r="D393" s="192" t="s">
        <v>155</v>
      </c>
      <c r="E393" s="193" t="s">
        <v>482</v>
      </c>
      <c r="F393" s="194" t="s">
        <v>483</v>
      </c>
      <c r="G393" s="195" t="s">
        <v>205</v>
      </c>
      <c r="H393" s="196">
        <v>1006.02</v>
      </c>
      <c r="I393" s="197"/>
      <c r="J393" s="198">
        <f>ROUND(I393*H393,2)</f>
        <v>0</v>
      </c>
      <c r="K393" s="194" t="s">
        <v>159</v>
      </c>
      <c r="L393" s="40"/>
      <c r="M393" s="199" t="s">
        <v>1</v>
      </c>
      <c r="N393" s="200" t="s">
        <v>40</v>
      </c>
      <c r="O393" s="72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160</v>
      </c>
      <c r="AT393" s="203" t="s">
        <v>155</v>
      </c>
      <c r="AU393" s="203" t="s">
        <v>85</v>
      </c>
      <c r="AY393" s="18" t="s">
        <v>153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83</v>
      </c>
      <c r="BK393" s="204">
        <f>ROUND(I393*H393,2)</f>
        <v>0</v>
      </c>
      <c r="BL393" s="18" t="s">
        <v>160</v>
      </c>
      <c r="BM393" s="203" t="s">
        <v>484</v>
      </c>
    </row>
    <row r="394" spans="1:65" s="13" customFormat="1" ht="11.25">
      <c r="B394" s="205"/>
      <c r="C394" s="206"/>
      <c r="D394" s="207" t="s">
        <v>162</v>
      </c>
      <c r="E394" s="208" t="s">
        <v>1</v>
      </c>
      <c r="F394" s="209" t="s">
        <v>485</v>
      </c>
      <c r="G394" s="206"/>
      <c r="H394" s="208" t="s">
        <v>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162</v>
      </c>
      <c r="AU394" s="215" t="s">
        <v>85</v>
      </c>
      <c r="AV394" s="13" t="s">
        <v>83</v>
      </c>
      <c r="AW394" s="13" t="s">
        <v>31</v>
      </c>
      <c r="AX394" s="13" t="s">
        <v>75</v>
      </c>
      <c r="AY394" s="215" t="s">
        <v>153</v>
      </c>
    </row>
    <row r="395" spans="1:65" s="14" customFormat="1" ht="11.25">
      <c r="B395" s="216"/>
      <c r="C395" s="217"/>
      <c r="D395" s="207" t="s">
        <v>162</v>
      </c>
      <c r="E395" s="218" t="s">
        <v>1</v>
      </c>
      <c r="F395" s="219" t="s">
        <v>486</v>
      </c>
      <c r="G395" s="217"/>
      <c r="H395" s="220">
        <v>903.65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162</v>
      </c>
      <c r="AU395" s="226" t="s">
        <v>85</v>
      </c>
      <c r="AV395" s="14" t="s">
        <v>85</v>
      </c>
      <c r="AW395" s="14" t="s">
        <v>31</v>
      </c>
      <c r="AX395" s="14" t="s">
        <v>75</v>
      </c>
      <c r="AY395" s="226" t="s">
        <v>153</v>
      </c>
    </row>
    <row r="396" spans="1:65" s="14" customFormat="1" ht="11.25">
      <c r="B396" s="216"/>
      <c r="C396" s="217"/>
      <c r="D396" s="207" t="s">
        <v>162</v>
      </c>
      <c r="E396" s="218" t="s">
        <v>1</v>
      </c>
      <c r="F396" s="219" t="s">
        <v>487</v>
      </c>
      <c r="G396" s="217"/>
      <c r="H396" s="220">
        <v>102.37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162</v>
      </c>
      <c r="AU396" s="226" t="s">
        <v>85</v>
      </c>
      <c r="AV396" s="14" t="s">
        <v>85</v>
      </c>
      <c r="AW396" s="14" t="s">
        <v>31</v>
      </c>
      <c r="AX396" s="14" t="s">
        <v>75</v>
      </c>
      <c r="AY396" s="226" t="s">
        <v>153</v>
      </c>
    </row>
    <row r="397" spans="1:65" s="15" customFormat="1" ht="11.25">
      <c r="B397" s="227"/>
      <c r="C397" s="228"/>
      <c r="D397" s="207" t="s">
        <v>162</v>
      </c>
      <c r="E397" s="229" t="s">
        <v>1</v>
      </c>
      <c r="F397" s="230" t="s">
        <v>165</v>
      </c>
      <c r="G397" s="228"/>
      <c r="H397" s="231">
        <v>1006.02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162</v>
      </c>
      <c r="AU397" s="237" t="s">
        <v>85</v>
      </c>
      <c r="AV397" s="15" t="s">
        <v>160</v>
      </c>
      <c r="AW397" s="15" t="s">
        <v>31</v>
      </c>
      <c r="AX397" s="15" t="s">
        <v>83</v>
      </c>
      <c r="AY397" s="237" t="s">
        <v>153</v>
      </c>
    </row>
    <row r="398" spans="1:65" s="2" customFormat="1" ht="37.9" customHeight="1">
      <c r="A398" s="35"/>
      <c r="B398" s="36"/>
      <c r="C398" s="192" t="s">
        <v>488</v>
      </c>
      <c r="D398" s="192" t="s">
        <v>155</v>
      </c>
      <c r="E398" s="193" t="s">
        <v>489</v>
      </c>
      <c r="F398" s="194" t="s">
        <v>490</v>
      </c>
      <c r="G398" s="195" t="s">
        <v>205</v>
      </c>
      <c r="H398" s="196">
        <v>7.74</v>
      </c>
      <c r="I398" s="197"/>
      <c r="J398" s="198">
        <f>ROUND(I398*H398,2)</f>
        <v>0</v>
      </c>
      <c r="K398" s="194" t="s">
        <v>159</v>
      </c>
      <c r="L398" s="40"/>
      <c r="M398" s="199" t="s">
        <v>1</v>
      </c>
      <c r="N398" s="200" t="s">
        <v>40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160</v>
      </c>
      <c r="AT398" s="203" t="s">
        <v>155</v>
      </c>
      <c r="AU398" s="203" t="s">
        <v>85</v>
      </c>
      <c r="AY398" s="18" t="s">
        <v>153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83</v>
      </c>
      <c r="BK398" s="204">
        <f>ROUND(I398*H398,2)</f>
        <v>0</v>
      </c>
      <c r="BL398" s="18" t="s">
        <v>160</v>
      </c>
      <c r="BM398" s="203" t="s">
        <v>491</v>
      </c>
    </row>
    <row r="399" spans="1:65" s="14" customFormat="1" ht="11.25">
      <c r="B399" s="216"/>
      <c r="C399" s="217"/>
      <c r="D399" s="207" t="s">
        <v>162</v>
      </c>
      <c r="E399" s="218" t="s">
        <v>1</v>
      </c>
      <c r="F399" s="219" t="s">
        <v>492</v>
      </c>
      <c r="G399" s="217"/>
      <c r="H399" s="220">
        <v>7.74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162</v>
      </c>
      <c r="AU399" s="226" t="s">
        <v>85</v>
      </c>
      <c r="AV399" s="14" t="s">
        <v>85</v>
      </c>
      <c r="AW399" s="14" t="s">
        <v>31</v>
      </c>
      <c r="AX399" s="14" t="s">
        <v>75</v>
      </c>
      <c r="AY399" s="226" t="s">
        <v>153</v>
      </c>
    </row>
    <row r="400" spans="1:65" s="15" customFormat="1" ht="11.25">
      <c r="B400" s="227"/>
      <c r="C400" s="228"/>
      <c r="D400" s="207" t="s">
        <v>162</v>
      </c>
      <c r="E400" s="229" t="s">
        <v>1</v>
      </c>
      <c r="F400" s="230" t="s">
        <v>165</v>
      </c>
      <c r="G400" s="228"/>
      <c r="H400" s="231">
        <v>7.74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AT400" s="237" t="s">
        <v>162</v>
      </c>
      <c r="AU400" s="237" t="s">
        <v>85</v>
      </c>
      <c r="AV400" s="15" t="s">
        <v>160</v>
      </c>
      <c r="AW400" s="15" t="s">
        <v>31</v>
      </c>
      <c r="AX400" s="15" t="s">
        <v>83</v>
      </c>
      <c r="AY400" s="237" t="s">
        <v>153</v>
      </c>
    </row>
    <row r="401" spans="1:65" s="2" customFormat="1" ht="37.9" customHeight="1">
      <c r="A401" s="35"/>
      <c r="B401" s="36"/>
      <c r="C401" s="192" t="s">
        <v>493</v>
      </c>
      <c r="D401" s="192" t="s">
        <v>155</v>
      </c>
      <c r="E401" s="193" t="s">
        <v>494</v>
      </c>
      <c r="F401" s="194" t="s">
        <v>495</v>
      </c>
      <c r="G401" s="195" t="s">
        <v>205</v>
      </c>
      <c r="H401" s="196">
        <v>43.383000000000003</v>
      </c>
      <c r="I401" s="197"/>
      <c r="J401" s="198">
        <f>ROUND(I401*H401,2)</f>
        <v>0</v>
      </c>
      <c r="K401" s="194" t="s">
        <v>159</v>
      </c>
      <c r="L401" s="40"/>
      <c r="M401" s="199" t="s">
        <v>1</v>
      </c>
      <c r="N401" s="200" t="s">
        <v>40</v>
      </c>
      <c r="O401" s="72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3" t="s">
        <v>160</v>
      </c>
      <c r="AT401" s="203" t="s">
        <v>155</v>
      </c>
      <c r="AU401" s="203" t="s">
        <v>85</v>
      </c>
      <c r="AY401" s="18" t="s">
        <v>153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8" t="s">
        <v>83</v>
      </c>
      <c r="BK401" s="204">
        <f>ROUND(I401*H401,2)</f>
        <v>0</v>
      </c>
      <c r="BL401" s="18" t="s">
        <v>160</v>
      </c>
      <c r="BM401" s="203" t="s">
        <v>496</v>
      </c>
    </row>
    <row r="402" spans="1:65" s="14" customFormat="1" ht="11.25">
      <c r="B402" s="216"/>
      <c r="C402" s="217"/>
      <c r="D402" s="207" t="s">
        <v>162</v>
      </c>
      <c r="E402" s="218" t="s">
        <v>1</v>
      </c>
      <c r="F402" s="219" t="s">
        <v>497</v>
      </c>
      <c r="G402" s="217"/>
      <c r="H402" s="220">
        <v>20.52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AT402" s="226" t="s">
        <v>162</v>
      </c>
      <c r="AU402" s="226" t="s">
        <v>85</v>
      </c>
      <c r="AV402" s="14" t="s">
        <v>85</v>
      </c>
      <c r="AW402" s="14" t="s">
        <v>31</v>
      </c>
      <c r="AX402" s="14" t="s">
        <v>75</v>
      </c>
      <c r="AY402" s="226" t="s">
        <v>153</v>
      </c>
    </row>
    <row r="403" spans="1:65" s="14" customFormat="1" ht="11.25">
      <c r="B403" s="216"/>
      <c r="C403" s="217"/>
      <c r="D403" s="207" t="s">
        <v>162</v>
      </c>
      <c r="E403" s="218" t="s">
        <v>1</v>
      </c>
      <c r="F403" s="219" t="s">
        <v>498</v>
      </c>
      <c r="G403" s="217"/>
      <c r="H403" s="220">
        <v>4.2750000000000004</v>
      </c>
      <c r="I403" s="221"/>
      <c r="J403" s="217"/>
      <c r="K403" s="217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162</v>
      </c>
      <c r="AU403" s="226" t="s">
        <v>85</v>
      </c>
      <c r="AV403" s="14" t="s">
        <v>85</v>
      </c>
      <c r="AW403" s="14" t="s">
        <v>31</v>
      </c>
      <c r="AX403" s="14" t="s">
        <v>75</v>
      </c>
      <c r="AY403" s="226" t="s">
        <v>153</v>
      </c>
    </row>
    <row r="404" spans="1:65" s="14" customFormat="1" ht="11.25">
      <c r="B404" s="216"/>
      <c r="C404" s="217"/>
      <c r="D404" s="207" t="s">
        <v>162</v>
      </c>
      <c r="E404" s="218" t="s">
        <v>1</v>
      </c>
      <c r="F404" s="219" t="s">
        <v>499</v>
      </c>
      <c r="G404" s="217"/>
      <c r="H404" s="220">
        <v>6.3230000000000004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162</v>
      </c>
      <c r="AU404" s="226" t="s">
        <v>85</v>
      </c>
      <c r="AV404" s="14" t="s">
        <v>85</v>
      </c>
      <c r="AW404" s="14" t="s">
        <v>31</v>
      </c>
      <c r="AX404" s="14" t="s">
        <v>75</v>
      </c>
      <c r="AY404" s="226" t="s">
        <v>153</v>
      </c>
    </row>
    <row r="405" spans="1:65" s="14" customFormat="1" ht="11.25">
      <c r="B405" s="216"/>
      <c r="C405" s="217"/>
      <c r="D405" s="207" t="s">
        <v>162</v>
      </c>
      <c r="E405" s="218" t="s">
        <v>1</v>
      </c>
      <c r="F405" s="219" t="s">
        <v>500</v>
      </c>
      <c r="G405" s="217"/>
      <c r="H405" s="220">
        <v>9.4049999999999994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162</v>
      </c>
      <c r="AU405" s="226" t="s">
        <v>85</v>
      </c>
      <c r="AV405" s="14" t="s">
        <v>85</v>
      </c>
      <c r="AW405" s="14" t="s">
        <v>31</v>
      </c>
      <c r="AX405" s="14" t="s">
        <v>75</v>
      </c>
      <c r="AY405" s="226" t="s">
        <v>153</v>
      </c>
    </row>
    <row r="406" spans="1:65" s="14" customFormat="1" ht="11.25">
      <c r="B406" s="216"/>
      <c r="C406" s="217"/>
      <c r="D406" s="207" t="s">
        <v>162</v>
      </c>
      <c r="E406" s="218" t="s">
        <v>1</v>
      </c>
      <c r="F406" s="219" t="s">
        <v>501</v>
      </c>
      <c r="G406" s="217"/>
      <c r="H406" s="220">
        <v>2.86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162</v>
      </c>
      <c r="AU406" s="226" t="s">
        <v>85</v>
      </c>
      <c r="AV406" s="14" t="s">
        <v>85</v>
      </c>
      <c r="AW406" s="14" t="s">
        <v>31</v>
      </c>
      <c r="AX406" s="14" t="s">
        <v>75</v>
      </c>
      <c r="AY406" s="226" t="s">
        <v>153</v>
      </c>
    </row>
    <row r="407" spans="1:65" s="15" customFormat="1" ht="11.25">
      <c r="B407" s="227"/>
      <c r="C407" s="228"/>
      <c r="D407" s="207" t="s">
        <v>162</v>
      </c>
      <c r="E407" s="229" t="s">
        <v>1</v>
      </c>
      <c r="F407" s="230" t="s">
        <v>165</v>
      </c>
      <c r="G407" s="228"/>
      <c r="H407" s="231">
        <v>43.383000000000003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AT407" s="237" t="s">
        <v>162</v>
      </c>
      <c r="AU407" s="237" t="s">
        <v>85</v>
      </c>
      <c r="AV407" s="15" t="s">
        <v>160</v>
      </c>
      <c r="AW407" s="15" t="s">
        <v>31</v>
      </c>
      <c r="AX407" s="15" t="s">
        <v>83</v>
      </c>
      <c r="AY407" s="237" t="s">
        <v>153</v>
      </c>
    </row>
    <row r="408" spans="1:65" s="2" customFormat="1" ht="33" customHeight="1">
      <c r="A408" s="35"/>
      <c r="B408" s="36"/>
      <c r="C408" s="192" t="s">
        <v>502</v>
      </c>
      <c r="D408" s="192" t="s">
        <v>155</v>
      </c>
      <c r="E408" s="193" t="s">
        <v>503</v>
      </c>
      <c r="F408" s="194" t="s">
        <v>504</v>
      </c>
      <c r="G408" s="195" t="s">
        <v>205</v>
      </c>
      <c r="H408" s="196">
        <v>7.2</v>
      </c>
      <c r="I408" s="197"/>
      <c r="J408" s="198">
        <f>ROUND(I408*H408,2)</f>
        <v>0</v>
      </c>
      <c r="K408" s="194" t="s">
        <v>159</v>
      </c>
      <c r="L408" s="40"/>
      <c r="M408" s="199" t="s">
        <v>1</v>
      </c>
      <c r="N408" s="200" t="s">
        <v>40</v>
      </c>
      <c r="O408" s="72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3" t="s">
        <v>160</v>
      </c>
      <c r="AT408" s="203" t="s">
        <v>155</v>
      </c>
      <c r="AU408" s="203" t="s">
        <v>85</v>
      </c>
      <c r="AY408" s="18" t="s">
        <v>153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8" t="s">
        <v>83</v>
      </c>
      <c r="BK408" s="204">
        <f>ROUND(I408*H408,2)</f>
        <v>0</v>
      </c>
      <c r="BL408" s="18" t="s">
        <v>160</v>
      </c>
      <c r="BM408" s="203" t="s">
        <v>505</v>
      </c>
    </row>
    <row r="409" spans="1:65" s="14" customFormat="1" ht="11.25">
      <c r="B409" s="216"/>
      <c r="C409" s="217"/>
      <c r="D409" s="207" t="s">
        <v>162</v>
      </c>
      <c r="E409" s="218" t="s">
        <v>1</v>
      </c>
      <c r="F409" s="219" t="s">
        <v>506</v>
      </c>
      <c r="G409" s="217"/>
      <c r="H409" s="220">
        <v>3.24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162</v>
      </c>
      <c r="AU409" s="226" t="s">
        <v>85</v>
      </c>
      <c r="AV409" s="14" t="s">
        <v>85</v>
      </c>
      <c r="AW409" s="14" t="s">
        <v>31</v>
      </c>
      <c r="AX409" s="14" t="s">
        <v>75</v>
      </c>
      <c r="AY409" s="226" t="s">
        <v>153</v>
      </c>
    </row>
    <row r="410" spans="1:65" s="14" customFormat="1" ht="11.25">
      <c r="B410" s="216"/>
      <c r="C410" s="217"/>
      <c r="D410" s="207" t="s">
        <v>162</v>
      </c>
      <c r="E410" s="218" t="s">
        <v>1</v>
      </c>
      <c r="F410" s="219" t="s">
        <v>507</v>
      </c>
      <c r="G410" s="217"/>
      <c r="H410" s="220">
        <v>2.4300000000000002</v>
      </c>
      <c r="I410" s="221"/>
      <c r="J410" s="217"/>
      <c r="K410" s="217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162</v>
      </c>
      <c r="AU410" s="226" t="s">
        <v>85</v>
      </c>
      <c r="AV410" s="14" t="s">
        <v>85</v>
      </c>
      <c r="AW410" s="14" t="s">
        <v>31</v>
      </c>
      <c r="AX410" s="14" t="s">
        <v>75</v>
      </c>
      <c r="AY410" s="226" t="s">
        <v>153</v>
      </c>
    </row>
    <row r="411" spans="1:65" s="14" customFormat="1" ht="11.25">
      <c r="B411" s="216"/>
      <c r="C411" s="217"/>
      <c r="D411" s="207" t="s">
        <v>162</v>
      </c>
      <c r="E411" s="218" t="s">
        <v>1</v>
      </c>
      <c r="F411" s="219" t="s">
        <v>508</v>
      </c>
      <c r="G411" s="217"/>
      <c r="H411" s="220">
        <v>0.99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162</v>
      </c>
      <c r="AU411" s="226" t="s">
        <v>85</v>
      </c>
      <c r="AV411" s="14" t="s">
        <v>85</v>
      </c>
      <c r="AW411" s="14" t="s">
        <v>31</v>
      </c>
      <c r="AX411" s="14" t="s">
        <v>75</v>
      </c>
      <c r="AY411" s="226" t="s">
        <v>153</v>
      </c>
    </row>
    <row r="412" spans="1:65" s="14" customFormat="1" ht="11.25">
      <c r="B412" s="216"/>
      <c r="C412" s="217"/>
      <c r="D412" s="207" t="s">
        <v>162</v>
      </c>
      <c r="E412" s="218" t="s">
        <v>1</v>
      </c>
      <c r="F412" s="219" t="s">
        <v>509</v>
      </c>
      <c r="G412" s="217"/>
      <c r="H412" s="220">
        <v>0.54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162</v>
      </c>
      <c r="AU412" s="226" t="s">
        <v>85</v>
      </c>
      <c r="AV412" s="14" t="s">
        <v>85</v>
      </c>
      <c r="AW412" s="14" t="s">
        <v>31</v>
      </c>
      <c r="AX412" s="14" t="s">
        <v>75</v>
      </c>
      <c r="AY412" s="226" t="s">
        <v>153</v>
      </c>
    </row>
    <row r="413" spans="1:65" s="15" customFormat="1" ht="11.25">
      <c r="B413" s="227"/>
      <c r="C413" s="228"/>
      <c r="D413" s="207" t="s">
        <v>162</v>
      </c>
      <c r="E413" s="229" t="s">
        <v>1</v>
      </c>
      <c r="F413" s="230" t="s">
        <v>165</v>
      </c>
      <c r="G413" s="228"/>
      <c r="H413" s="231">
        <v>7.2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162</v>
      </c>
      <c r="AU413" s="237" t="s">
        <v>85</v>
      </c>
      <c r="AV413" s="15" t="s">
        <v>160</v>
      </c>
      <c r="AW413" s="15" t="s">
        <v>31</v>
      </c>
      <c r="AX413" s="15" t="s">
        <v>83</v>
      </c>
      <c r="AY413" s="237" t="s">
        <v>153</v>
      </c>
    </row>
    <row r="414" spans="1:65" s="2" customFormat="1" ht="33" customHeight="1">
      <c r="A414" s="35"/>
      <c r="B414" s="36"/>
      <c r="C414" s="192" t="s">
        <v>510</v>
      </c>
      <c r="D414" s="192" t="s">
        <v>155</v>
      </c>
      <c r="E414" s="193" t="s">
        <v>511</v>
      </c>
      <c r="F414" s="194" t="s">
        <v>512</v>
      </c>
      <c r="G414" s="195" t="s">
        <v>205</v>
      </c>
      <c r="H414" s="196">
        <v>21.58</v>
      </c>
      <c r="I414" s="197"/>
      <c r="J414" s="198">
        <f>ROUND(I414*H414,2)</f>
        <v>0</v>
      </c>
      <c r="K414" s="194" t="s">
        <v>159</v>
      </c>
      <c r="L414" s="40"/>
      <c r="M414" s="199" t="s">
        <v>1</v>
      </c>
      <c r="N414" s="200" t="s">
        <v>40</v>
      </c>
      <c r="O414" s="72"/>
      <c r="P414" s="201">
        <f>O414*H414</f>
        <v>0</v>
      </c>
      <c r="Q414" s="201">
        <v>0</v>
      </c>
      <c r="R414" s="201">
        <f>Q414*H414</f>
        <v>0</v>
      </c>
      <c r="S414" s="201">
        <v>0</v>
      </c>
      <c r="T414" s="20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3" t="s">
        <v>160</v>
      </c>
      <c r="AT414" s="203" t="s">
        <v>155</v>
      </c>
      <c r="AU414" s="203" t="s">
        <v>85</v>
      </c>
      <c r="AY414" s="18" t="s">
        <v>153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8" t="s">
        <v>83</v>
      </c>
      <c r="BK414" s="204">
        <f>ROUND(I414*H414,2)</f>
        <v>0</v>
      </c>
      <c r="BL414" s="18" t="s">
        <v>160</v>
      </c>
      <c r="BM414" s="203" t="s">
        <v>513</v>
      </c>
    </row>
    <row r="415" spans="1:65" s="14" customFormat="1" ht="11.25">
      <c r="B415" s="216"/>
      <c r="C415" s="217"/>
      <c r="D415" s="207" t="s">
        <v>162</v>
      </c>
      <c r="E415" s="218" t="s">
        <v>1</v>
      </c>
      <c r="F415" s="219" t="s">
        <v>514</v>
      </c>
      <c r="G415" s="217"/>
      <c r="H415" s="220">
        <v>17.82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162</v>
      </c>
      <c r="AU415" s="226" t="s">
        <v>85</v>
      </c>
      <c r="AV415" s="14" t="s">
        <v>85</v>
      </c>
      <c r="AW415" s="14" t="s">
        <v>31</v>
      </c>
      <c r="AX415" s="14" t="s">
        <v>75</v>
      </c>
      <c r="AY415" s="226" t="s">
        <v>153</v>
      </c>
    </row>
    <row r="416" spans="1:65" s="14" customFormat="1" ht="11.25">
      <c r="B416" s="216"/>
      <c r="C416" s="217"/>
      <c r="D416" s="207" t="s">
        <v>162</v>
      </c>
      <c r="E416" s="218" t="s">
        <v>1</v>
      </c>
      <c r="F416" s="219" t="s">
        <v>515</v>
      </c>
      <c r="G416" s="217"/>
      <c r="H416" s="220">
        <v>1.89</v>
      </c>
      <c r="I416" s="221"/>
      <c r="J416" s="217"/>
      <c r="K416" s="217"/>
      <c r="L416" s="222"/>
      <c r="M416" s="223"/>
      <c r="N416" s="224"/>
      <c r="O416" s="224"/>
      <c r="P416" s="224"/>
      <c r="Q416" s="224"/>
      <c r="R416" s="224"/>
      <c r="S416" s="224"/>
      <c r="T416" s="225"/>
      <c r="AT416" s="226" t="s">
        <v>162</v>
      </c>
      <c r="AU416" s="226" t="s">
        <v>85</v>
      </c>
      <c r="AV416" s="14" t="s">
        <v>85</v>
      </c>
      <c r="AW416" s="14" t="s">
        <v>31</v>
      </c>
      <c r="AX416" s="14" t="s">
        <v>75</v>
      </c>
      <c r="AY416" s="226" t="s">
        <v>153</v>
      </c>
    </row>
    <row r="417" spans="1:65" s="14" customFormat="1" ht="11.25">
      <c r="B417" s="216"/>
      <c r="C417" s="217"/>
      <c r="D417" s="207" t="s">
        <v>162</v>
      </c>
      <c r="E417" s="218" t="s">
        <v>1</v>
      </c>
      <c r="F417" s="219" t="s">
        <v>516</v>
      </c>
      <c r="G417" s="217"/>
      <c r="H417" s="220">
        <v>1.87</v>
      </c>
      <c r="I417" s="221"/>
      <c r="J417" s="217"/>
      <c r="K417" s="217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162</v>
      </c>
      <c r="AU417" s="226" t="s">
        <v>85</v>
      </c>
      <c r="AV417" s="14" t="s">
        <v>85</v>
      </c>
      <c r="AW417" s="14" t="s">
        <v>31</v>
      </c>
      <c r="AX417" s="14" t="s">
        <v>75</v>
      </c>
      <c r="AY417" s="226" t="s">
        <v>153</v>
      </c>
    </row>
    <row r="418" spans="1:65" s="15" customFormat="1" ht="11.25">
      <c r="B418" s="227"/>
      <c r="C418" s="228"/>
      <c r="D418" s="207" t="s">
        <v>162</v>
      </c>
      <c r="E418" s="229" t="s">
        <v>1</v>
      </c>
      <c r="F418" s="230" t="s">
        <v>165</v>
      </c>
      <c r="G418" s="228"/>
      <c r="H418" s="231">
        <v>21.580000000000002</v>
      </c>
      <c r="I418" s="232"/>
      <c r="J418" s="228"/>
      <c r="K418" s="228"/>
      <c r="L418" s="233"/>
      <c r="M418" s="234"/>
      <c r="N418" s="235"/>
      <c r="O418" s="235"/>
      <c r="P418" s="235"/>
      <c r="Q418" s="235"/>
      <c r="R418" s="235"/>
      <c r="S418" s="235"/>
      <c r="T418" s="236"/>
      <c r="AT418" s="237" t="s">
        <v>162</v>
      </c>
      <c r="AU418" s="237" t="s">
        <v>85</v>
      </c>
      <c r="AV418" s="15" t="s">
        <v>160</v>
      </c>
      <c r="AW418" s="15" t="s">
        <v>31</v>
      </c>
      <c r="AX418" s="15" t="s">
        <v>83</v>
      </c>
      <c r="AY418" s="237" t="s">
        <v>153</v>
      </c>
    </row>
    <row r="419" spans="1:65" s="2" customFormat="1" ht="33" customHeight="1">
      <c r="A419" s="35"/>
      <c r="B419" s="36"/>
      <c r="C419" s="192" t="s">
        <v>517</v>
      </c>
      <c r="D419" s="192" t="s">
        <v>155</v>
      </c>
      <c r="E419" s="193" t="s">
        <v>518</v>
      </c>
      <c r="F419" s="194" t="s">
        <v>519</v>
      </c>
      <c r="G419" s="195" t="s">
        <v>205</v>
      </c>
      <c r="H419" s="196">
        <v>84.27</v>
      </c>
      <c r="I419" s="197"/>
      <c r="J419" s="198">
        <f>ROUND(I419*H419,2)</f>
        <v>0</v>
      </c>
      <c r="K419" s="194" t="s">
        <v>159</v>
      </c>
      <c r="L419" s="40"/>
      <c r="M419" s="199" t="s">
        <v>1</v>
      </c>
      <c r="N419" s="200" t="s">
        <v>40</v>
      </c>
      <c r="O419" s="72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160</v>
      </c>
      <c r="AT419" s="203" t="s">
        <v>155</v>
      </c>
      <c r="AU419" s="203" t="s">
        <v>85</v>
      </c>
      <c r="AY419" s="18" t="s">
        <v>153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8" t="s">
        <v>83</v>
      </c>
      <c r="BK419" s="204">
        <f>ROUND(I419*H419,2)</f>
        <v>0</v>
      </c>
      <c r="BL419" s="18" t="s">
        <v>160</v>
      </c>
      <c r="BM419" s="203" t="s">
        <v>520</v>
      </c>
    </row>
    <row r="420" spans="1:65" s="14" customFormat="1" ht="11.25">
      <c r="B420" s="216"/>
      <c r="C420" s="217"/>
      <c r="D420" s="207" t="s">
        <v>162</v>
      </c>
      <c r="E420" s="218" t="s">
        <v>1</v>
      </c>
      <c r="F420" s="219" t="s">
        <v>521</v>
      </c>
      <c r="G420" s="217"/>
      <c r="H420" s="220">
        <v>58.32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162</v>
      </c>
      <c r="AU420" s="226" t="s">
        <v>85</v>
      </c>
      <c r="AV420" s="14" t="s">
        <v>85</v>
      </c>
      <c r="AW420" s="14" t="s">
        <v>31</v>
      </c>
      <c r="AX420" s="14" t="s">
        <v>75</v>
      </c>
      <c r="AY420" s="226" t="s">
        <v>153</v>
      </c>
    </row>
    <row r="421" spans="1:65" s="14" customFormat="1" ht="11.25">
      <c r="B421" s="216"/>
      <c r="C421" s="217"/>
      <c r="D421" s="207" t="s">
        <v>162</v>
      </c>
      <c r="E421" s="218" t="s">
        <v>1</v>
      </c>
      <c r="F421" s="219" t="s">
        <v>522</v>
      </c>
      <c r="G421" s="217"/>
      <c r="H421" s="220">
        <v>9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162</v>
      </c>
      <c r="AU421" s="226" t="s">
        <v>85</v>
      </c>
      <c r="AV421" s="14" t="s">
        <v>85</v>
      </c>
      <c r="AW421" s="14" t="s">
        <v>31</v>
      </c>
      <c r="AX421" s="14" t="s">
        <v>75</v>
      </c>
      <c r="AY421" s="226" t="s">
        <v>153</v>
      </c>
    </row>
    <row r="422" spans="1:65" s="14" customFormat="1" ht="11.25">
      <c r="B422" s="216"/>
      <c r="C422" s="217"/>
      <c r="D422" s="207" t="s">
        <v>162</v>
      </c>
      <c r="E422" s="218" t="s">
        <v>1</v>
      </c>
      <c r="F422" s="219" t="s">
        <v>523</v>
      </c>
      <c r="G422" s="217"/>
      <c r="H422" s="220">
        <v>6.3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162</v>
      </c>
      <c r="AU422" s="226" t="s">
        <v>85</v>
      </c>
      <c r="AV422" s="14" t="s">
        <v>85</v>
      </c>
      <c r="AW422" s="14" t="s">
        <v>31</v>
      </c>
      <c r="AX422" s="14" t="s">
        <v>75</v>
      </c>
      <c r="AY422" s="226" t="s">
        <v>153</v>
      </c>
    </row>
    <row r="423" spans="1:65" s="14" customFormat="1" ht="11.25">
      <c r="B423" s="216"/>
      <c r="C423" s="217"/>
      <c r="D423" s="207" t="s">
        <v>162</v>
      </c>
      <c r="E423" s="218" t="s">
        <v>1</v>
      </c>
      <c r="F423" s="219" t="s">
        <v>524</v>
      </c>
      <c r="G423" s="217"/>
      <c r="H423" s="220">
        <v>7.2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162</v>
      </c>
      <c r="AU423" s="226" t="s">
        <v>85</v>
      </c>
      <c r="AV423" s="14" t="s">
        <v>85</v>
      </c>
      <c r="AW423" s="14" t="s">
        <v>31</v>
      </c>
      <c r="AX423" s="14" t="s">
        <v>75</v>
      </c>
      <c r="AY423" s="226" t="s">
        <v>153</v>
      </c>
    </row>
    <row r="424" spans="1:65" s="14" customFormat="1" ht="11.25">
      <c r="B424" s="216"/>
      <c r="C424" s="217"/>
      <c r="D424" s="207" t="s">
        <v>162</v>
      </c>
      <c r="E424" s="218" t="s">
        <v>1</v>
      </c>
      <c r="F424" s="219" t="s">
        <v>525</v>
      </c>
      <c r="G424" s="217"/>
      <c r="H424" s="220">
        <v>3.45</v>
      </c>
      <c r="I424" s="221"/>
      <c r="J424" s="217"/>
      <c r="K424" s="217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162</v>
      </c>
      <c r="AU424" s="226" t="s">
        <v>85</v>
      </c>
      <c r="AV424" s="14" t="s">
        <v>85</v>
      </c>
      <c r="AW424" s="14" t="s">
        <v>31</v>
      </c>
      <c r="AX424" s="14" t="s">
        <v>75</v>
      </c>
      <c r="AY424" s="226" t="s">
        <v>153</v>
      </c>
    </row>
    <row r="425" spans="1:65" s="15" customFormat="1" ht="11.25">
      <c r="B425" s="227"/>
      <c r="C425" s="228"/>
      <c r="D425" s="207" t="s">
        <v>162</v>
      </c>
      <c r="E425" s="229" t="s">
        <v>1</v>
      </c>
      <c r="F425" s="230" t="s">
        <v>165</v>
      </c>
      <c r="G425" s="228"/>
      <c r="H425" s="231">
        <v>84.27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162</v>
      </c>
      <c r="AU425" s="237" t="s">
        <v>85</v>
      </c>
      <c r="AV425" s="15" t="s">
        <v>160</v>
      </c>
      <c r="AW425" s="15" t="s">
        <v>31</v>
      </c>
      <c r="AX425" s="15" t="s">
        <v>83</v>
      </c>
      <c r="AY425" s="237" t="s">
        <v>153</v>
      </c>
    </row>
    <row r="426" spans="1:65" s="2" customFormat="1" ht="33" customHeight="1">
      <c r="A426" s="35"/>
      <c r="B426" s="36"/>
      <c r="C426" s="192" t="s">
        <v>526</v>
      </c>
      <c r="D426" s="192" t="s">
        <v>155</v>
      </c>
      <c r="E426" s="193" t="s">
        <v>527</v>
      </c>
      <c r="F426" s="194" t="s">
        <v>528</v>
      </c>
      <c r="G426" s="195" t="s">
        <v>205</v>
      </c>
      <c r="H426" s="196">
        <v>168.93</v>
      </c>
      <c r="I426" s="197"/>
      <c r="J426" s="198">
        <f>ROUND(I426*H426,2)</f>
        <v>0</v>
      </c>
      <c r="K426" s="194" t="s">
        <v>159</v>
      </c>
      <c r="L426" s="40"/>
      <c r="M426" s="199" t="s">
        <v>1</v>
      </c>
      <c r="N426" s="200" t="s">
        <v>40</v>
      </c>
      <c r="O426" s="72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160</v>
      </c>
      <c r="AT426" s="203" t="s">
        <v>155</v>
      </c>
      <c r="AU426" s="203" t="s">
        <v>85</v>
      </c>
      <c r="AY426" s="18" t="s">
        <v>153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8" t="s">
        <v>83</v>
      </c>
      <c r="BK426" s="204">
        <f>ROUND(I426*H426,2)</f>
        <v>0</v>
      </c>
      <c r="BL426" s="18" t="s">
        <v>160</v>
      </c>
      <c r="BM426" s="203" t="s">
        <v>529</v>
      </c>
    </row>
    <row r="427" spans="1:65" s="14" customFormat="1" ht="11.25">
      <c r="B427" s="216"/>
      <c r="C427" s="217"/>
      <c r="D427" s="207" t="s">
        <v>162</v>
      </c>
      <c r="E427" s="218" t="s">
        <v>1</v>
      </c>
      <c r="F427" s="219" t="s">
        <v>530</v>
      </c>
      <c r="G427" s="217"/>
      <c r="H427" s="220">
        <v>47.52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162</v>
      </c>
      <c r="AU427" s="226" t="s">
        <v>85</v>
      </c>
      <c r="AV427" s="14" t="s">
        <v>85</v>
      </c>
      <c r="AW427" s="14" t="s">
        <v>31</v>
      </c>
      <c r="AX427" s="14" t="s">
        <v>75</v>
      </c>
      <c r="AY427" s="226" t="s">
        <v>153</v>
      </c>
    </row>
    <row r="428" spans="1:65" s="14" customFormat="1" ht="11.25">
      <c r="B428" s="216"/>
      <c r="C428" s="217"/>
      <c r="D428" s="207" t="s">
        <v>162</v>
      </c>
      <c r="E428" s="218" t="s">
        <v>1</v>
      </c>
      <c r="F428" s="219" t="s">
        <v>531</v>
      </c>
      <c r="G428" s="217"/>
      <c r="H428" s="220">
        <v>90.72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162</v>
      </c>
      <c r="AU428" s="226" t="s">
        <v>85</v>
      </c>
      <c r="AV428" s="14" t="s">
        <v>85</v>
      </c>
      <c r="AW428" s="14" t="s">
        <v>31</v>
      </c>
      <c r="AX428" s="14" t="s">
        <v>75</v>
      </c>
      <c r="AY428" s="226" t="s">
        <v>153</v>
      </c>
    </row>
    <row r="429" spans="1:65" s="14" customFormat="1" ht="11.25">
      <c r="B429" s="216"/>
      <c r="C429" s="217"/>
      <c r="D429" s="207" t="s">
        <v>162</v>
      </c>
      <c r="E429" s="218" t="s">
        <v>1</v>
      </c>
      <c r="F429" s="219" t="s">
        <v>532</v>
      </c>
      <c r="G429" s="217"/>
      <c r="H429" s="220">
        <v>19.09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162</v>
      </c>
      <c r="AU429" s="226" t="s">
        <v>85</v>
      </c>
      <c r="AV429" s="14" t="s">
        <v>85</v>
      </c>
      <c r="AW429" s="14" t="s">
        <v>31</v>
      </c>
      <c r="AX429" s="14" t="s">
        <v>75</v>
      </c>
      <c r="AY429" s="226" t="s">
        <v>153</v>
      </c>
    </row>
    <row r="430" spans="1:65" s="14" customFormat="1" ht="11.25">
      <c r="B430" s="216"/>
      <c r="C430" s="217"/>
      <c r="D430" s="207" t="s">
        <v>162</v>
      </c>
      <c r="E430" s="218" t="s">
        <v>1</v>
      </c>
      <c r="F430" s="219" t="s">
        <v>533</v>
      </c>
      <c r="G430" s="217"/>
      <c r="H430" s="220">
        <v>5.72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162</v>
      </c>
      <c r="AU430" s="226" t="s">
        <v>85</v>
      </c>
      <c r="AV430" s="14" t="s">
        <v>85</v>
      </c>
      <c r="AW430" s="14" t="s">
        <v>31</v>
      </c>
      <c r="AX430" s="14" t="s">
        <v>75</v>
      </c>
      <c r="AY430" s="226" t="s">
        <v>153</v>
      </c>
    </row>
    <row r="431" spans="1:65" s="14" customFormat="1" ht="11.25">
      <c r="B431" s="216"/>
      <c r="C431" s="217"/>
      <c r="D431" s="207" t="s">
        <v>162</v>
      </c>
      <c r="E431" s="218" t="s">
        <v>1</v>
      </c>
      <c r="F431" s="219" t="s">
        <v>534</v>
      </c>
      <c r="G431" s="217"/>
      <c r="H431" s="220">
        <v>5.88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162</v>
      </c>
      <c r="AU431" s="226" t="s">
        <v>85</v>
      </c>
      <c r="AV431" s="14" t="s">
        <v>85</v>
      </c>
      <c r="AW431" s="14" t="s">
        <v>31</v>
      </c>
      <c r="AX431" s="14" t="s">
        <v>75</v>
      </c>
      <c r="AY431" s="226" t="s">
        <v>153</v>
      </c>
    </row>
    <row r="432" spans="1:65" s="15" customFormat="1" ht="11.25">
      <c r="B432" s="227"/>
      <c r="C432" s="228"/>
      <c r="D432" s="207" t="s">
        <v>162</v>
      </c>
      <c r="E432" s="229" t="s">
        <v>1</v>
      </c>
      <c r="F432" s="230" t="s">
        <v>165</v>
      </c>
      <c r="G432" s="228"/>
      <c r="H432" s="231">
        <v>168.93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162</v>
      </c>
      <c r="AU432" s="237" t="s">
        <v>85</v>
      </c>
      <c r="AV432" s="15" t="s">
        <v>160</v>
      </c>
      <c r="AW432" s="15" t="s">
        <v>31</v>
      </c>
      <c r="AX432" s="15" t="s">
        <v>83</v>
      </c>
      <c r="AY432" s="237" t="s">
        <v>153</v>
      </c>
    </row>
    <row r="433" spans="1:65" s="2" customFormat="1" ht="33" customHeight="1">
      <c r="A433" s="35"/>
      <c r="B433" s="36"/>
      <c r="C433" s="192" t="s">
        <v>535</v>
      </c>
      <c r="D433" s="192" t="s">
        <v>155</v>
      </c>
      <c r="E433" s="193" t="s">
        <v>536</v>
      </c>
      <c r="F433" s="194" t="s">
        <v>537</v>
      </c>
      <c r="G433" s="195" t="s">
        <v>205</v>
      </c>
      <c r="H433" s="196">
        <v>30.783000000000001</v>
      </c>
      <c r="I433" s="197"/>
      <c r="J433" s="198">
        <f>ROUND(I433*H433,2)</f>
        <v>0</v>
      </c>
      <c r="K433" s="194" t="s">
        <v>159</v>
      </c>
      <c r="L433" s="40"/>
      <c r="M433" s="199" t="s">
        <v>1</v>
      </c>
      <c r="N433" s="200" t="s">
        <v>40</v>
      </c>
      <c r="O433" s="72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160</v>
      </c>
      <c r="AT433" s="203" t="s">
        <v>155</v>
      </c>
      <c r="AU433" s="203" t="s">
        <v>85</v>
      </c>
      <c r="AY433" s="18" t="s">
        <v>153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8" t="s">
        <v>83</v>
      </c>
      <c r="BK433" s="204">
        <f>ROUND(I433*H433,2)</f>
        <v>0</v>
      </c>
      <c r="BL433" s="18" t="s">
        <v>160</v>
      </c>
      <c r="BM433" s="203" t="s">
        <v>538</v>
      </c>
    </row>
    <row r="434" spans="1:65" s="14" customFormat="1" ht="11.25">
      <c r="B434" s="216"/>
      <c r="C434" s="217"/>
      <c r="D434" s="207" t="s">
        <v>162</v>
      </c>
      <c r="E434" s="218" t="s">
        <v>1</v>
      </c>
      <c r="F434" s="219" t="s">
        <v>539</v>
      </c>
      <c r="G434" s="217"/>
      <c r="H434" s="220">
        <v>6.72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162</v>
      </c>
      <c r="AU434" s="226" t="s">
        <v>85</v>
      </c>
      <c r="AV434" s="14" t="s">
        <v>85</v>
      </c>
      <c r="AW434" s="14" t="s">
        <v>31</v>
      </c>
      <c r="AX434" s="14" t="s">
        <v>75</v>
      </c>
      <c r="AY434" s="226" t="s">
        <v>153</v>
      </c>
    </row>
    <row r="435" spans="1:65" s="14" customFormat="1" ht="11.25">
      <c r="B435" s="216"/>
      <c r="C435" s="217"/>
      <c r="D435" s="207" t="s">
        <v>162</v>
      </c>
      <c r="E435" s="218" t="s">
        <v>1</v>
      </c>
      <c r="F435" s="219" t="s">
        <v>540</v>
      </c>
      <c r="G435" s="217"/>
      <c r="H435" s="220">
        <v>3.375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162</v>
      </c>
      <c r="AU435" s="226" t="s">
        <v>85</v>
      </c>
      <c r="AV435" s="14" t="s">
        <v>85</v>
      </c>
      <c r="AW435" s="14" t="s">
        <v>31</v>
      </c>
      <c r="AX435" s="14" t="s">
        <v>75</v>
      </c>
      <c r="AY435" s="226" t="s">
        <v>153</v>
      </c>
    </row>
    <row r="436" spans="1:65" s="14" customFormat="1" ht="11.25">
      <c r="B436" s="216"/>
      <c r="C436" s="217"/>
      <c r="D436" s="207" t="s">
        <v>162</v>
      </c>
      <c r="E436" s="218" t="s">
        <v>1</v>
      </c>
      <c r="F436" s="219" t="s">
        <v>541</v>
      </c>
      <c r="G436" s="217"/>
      <c r="H436" s="220">
        <v>3.2629999999999999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162</v>
      </c>
      <c r="AU436" s="226" t="s">
        <v>85</v>
      </c>
      <c r="AV436" s="14" t="s">
        <v>85</v>
      </c>
      <c r="AW436" s="14" t="s">
        <v>31</v>
      </c>
      <c r="AX436" s="14" t="s">
        <v>75</v>
      </c>
      <c r="AY436" s="226" t="s">
        <v>153</v>
      </c>
    </row>
    <row r="437" spans="1:65" s="14" customFormat="1" ht="11.25">
      <c r="B437" s="216"/>
      <c r="C437" s="217"/>
      <c r="D437" s="207" t="s">
        <v>162</v>
      </c>
      <c r="E437" s="218" t="s">
        <v>1</v>
      </c>
      <c r="F437" s="219" t="s">
        <v>542</v>
      </c>
      <c r="G437" s="217"/>
      <c r="H437" s="220">
        <v>13.365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162</v>
      </c>
      <c r="AU437" s="226" t="s">
        <v>85</v>
      </c>
      <c r="AV437" s="14" t="s">
        <v>85</v>
      </c>
      <c r="AW437" s="14" t="s">
        <v>31</v>
      </c>
      <c r="AX437" s="14" t="s">
        <v>75</v>
      </c>
      <c r="AY437" s="226" t="s">
        <v>153</v>
      </c>
    </row>
    <row r="438" spans="1:65" s="14" customFormat="1" ht="11.25">
      <c r="B438" s="216"/>
      <c r="C438" s="217"/>
      <c r="D438" s="207" t="s">
        <v>162</v>
      </c>
      <c r="E438" s="218" t="s">
        <v>1</v>
      </c>
      <c r="F438" s="219" t="s">
        <v>543</v>
      </c>
      <c r="G438" s="217"/>
      <c r="H438" s="220">
        <v>4.0599999999999996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162</v>
      </c>
      <c r="AU438" s="226" t="s">
        <v>85</v>
      </c>
      <c r="AV438" s="14" t="s">
        <v>85</v>
      </c>
      <c r="AW438" s="14" t="s">
        <v>31</v>
      </c>
      <c r="AX438" s="14" t="s">
        <v>75</v>
      </c>
      <c r="AY438" s="226" t="s">
        <v>153</v>
      </c>
    </row>
    <row r="439" spans="1:65" s="15" customFormat="1" ht="11.25">
      <c r="B439" s="227"/>
      <c r="C439" s="228"/>
      <c r="D439" s="207" t="s">
        <v>162</v>
      </c>
      <c r="E439" s="229" t="s">
        <v>1</v>
      </c>
      <c r="F439" s="230" t="s">
        <v>165</v>
      </c>
      <c r="G439" s="228"/>
      <c r="H439" s="231">
        <v>30.782999999999998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162</v>
      </c>
      <c r="AU439" s="237" t="s">
        <v>85</v>
      </c>
      <c r="AV439" s="15" t="s">
        <v>160</v>
      </c>
      <c r="AW439" s="15" t="s">
        <v>31</v>
      </c>
      <c r="AX439" s="15" t="s">
        <v>83</v>
      </c>
      <c r="AY439" s="237" t="s">
        <v>153</v>
      </c>
    </row>
    <row r="440" spans="1:65" s="2" customFormat="1" ht="33" customHeight="1">
      <c r="A440" s="35"/>
      <c r="B440" s="36"/>
      <c r="C440" s="192" t="s">
        <v>544</v>
      </c>
      <c r="D440" s="192" t="s">
        <v>155</v>
      </c>
      <c r="E440" s="193" t="s">
        <v>545</v>
      </c>
      <c r="F440" s="194" t="s">
        <v>546</v>
      </c>
      <c r="G440" s="195" t="s">
        <v>205</v>
      </c>
      <c r="H440" s="196">
        <v>1699.41</v>
      </c>
      <c r="I440" s="197"/>
      <c r="J440" s="198">
        <f>ROUND(I440*H440,2)</f>
        <v>0</v>
      </c>
      <c r="K440" s="194" t="s">
        <v>159</v>
      </c>
      <c r="L440" s="40"/>
      <c r="M440" s="199" t="s">
        <v>1</v>
      </c>
      <c r="N440" s="200" t="s">
        <v>40</v>
      </c>
      <c r="O440" s="72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3" t="s">
        <v>160</v>
      </c>
      <c r="AT440" s="203" t="s">
        <v>155</v>
      </c>
      <c r="AU440" s="203" t="s">
        <v>85</v>
      </c>
      <c r="AY440" s="18" t="s">
        <v>153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8" t="s">
        <v>83</v>
      </c>
      <c r="BK440" s="204">
        <f>ROUND(I440*H440,2)</f>
        <v>0</v>
      </c>
      <c r="BL440" s="18" t="s">
        <v>160</v>
      </c>
      <c r="BM440" s="203" t="s">
        <v>547</v>
      </c>
    </row>
    <row r="441" spans="1:65" s="13" customFormat="1" ht="11.25">
      <c r="B441" s="205"/>
      <c r="C441" s="206"/>
      <c r="D441" s="207" t="s">
        <v>162</v>
      </c>
      <c r="E441" s="208" t="s">
        <v>1</v>
      </c>
      <c r="F441" s="209" t="s">
        <v>220</v>
      </c>
      <c r="G441" s="206"/>
      <c r="H441" s="208" t="s">
        <v>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162</v>
      </c>
      <c r="AU441" s="215" t="s">
        <v>85</v>
      </c>
      <c r="AV441" s="13" t="s">
        <v>83</v>
      </c>
      <c r="AW441" s="13" t="s">
        <v>31</v>
      </c>
      <c r="AX441" s="13" t="s">
        <v>75</v>
      </c>
      <c r="AY441" s="215" t="s">
        <v>153</v>
      </c>
    </row>
    <row r="442" spans="1:65" s="14" customFormat="1" ht="11.25">
      <c r="B442" s="216"/>
      <c r="C442" s="217"/>
      <c r="D442" s="207" t="s">
        <v>162</v>
      </c>
      <c r="E442" s="218" t="s">
        <v>1</v>
      </c>
      <c r="F442" s="219" t="s">
        <v>221</v>
      </c>
      <c r="G442" s="217"/>
      <c r="H442" s="220">
        <v>1168.83</v>
      </c>
      <c r="I442" s="221"/>
      <c r="J442" s="217"/>
      <c r="K442" s="217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162</v>
      </c>
      <c r="AU442" s="226" t="s">
        <v>85</v>
      </c>
      <c r="AV442" s="14" t="s">
        <v>85</v>
      </c>
      <c r="AW442" s="14" t="s">
        <v>31</v>
      </c>
      <c r="AX442" s="14" t="s">
        <v>75</v>
      </c>
      <c r="AY442" s="226" t="s">
        <v>153</v>
      </c>
    </row>
    <row r="443" spans="1:65" s="14" customFormat="1" ht="11.25">
      <c r="B443" s="216"/>
      <c r="C443" s="217"/>
      <c r="D443" s="207" t="s">
        <v>162</v>
      </c>
      <c r="E443" s="218" t="s">
        <v>1</v>
      </c>
      <c r="F443" s="219" t="s">
        <v>222</v>
      </c>
      <c r="G443" s="217"/>
      <c r="H443" s="220">
        <v>530.58000000000004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162</v>
      </c>
      <c r="AU443" s="226" t="s">
        <v>85</v>
      </c>
      <c r="AV443" s="14" t="s">
        <v>85</v>
      </c>
      <c r="AW443" s="14" t="s">
        <v>31</v>
      </c>
      <c r="AX443" s="14" t="s">
        <v>75</v>
      </c>
      <c r="AY443" s="226" t="s">
        <v>153</v>
      </c>
    </row>
    <row r="444" spans="1:65" s="15" customFormat="1" ht="11.25">
      <c r="B444" s="227"/>
      <c r="C444" s="228"/>
      <c r="D444" s="207" t="s">
        <v>162</v>
      </c>
      <c r="E444" s="229" t="s">
        <v>1</v>
      </c>
      <c r="F444" s="230" t="s">
        <v>165</v>
      </c>
      <c r="G444" s="228"/>
      <c r="H444" s="231">
        <v>1699.4099999999999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AT444" s="237" t="s">
        <v>162</v>
      </c>
      <c r="AU444" s="237" t="s">
        <v>85</v>
      </c>
      <c r="AV444" s="15" t="s">
        <v>160</v>
      </c>
      <c r="AW444" s="15" t="s">
        <v>31</v>
      </c>
      <c r="AX444" s="15" t="s">
        <v>83</v>
      </c>
      <c r="AY444" s="237" t="s">
        <v>153</v>
      </c>
    </row>
    <row r="445" spans="1:65" s="2" customFormat="1" ht="37.9" customHeight="1">
      <c r="A445" s="35"/>
      <c r="B445" s="36"/>
      <c r="C445" s="192" t="s">
        <v>548</v>
      </c>
      <c r="D445" s="192" t="s">
        <v>155</v>
      </c>
      <c r="E445" s="193" t="s">
        <v>549</v>
      </c>
      <c r="F445" s="194" t="s">
        <v>550</v>
      </c>
      <c r="G445" s="195" t="s">
        <v>205</v>
      </c>
      <c r="H445" s="196">
        <v>102.37</v>
      </c>
      <c r="I445" s="197"/>
      <c r="J445" s="198">
        <f>ROUND(I445*H445,2)</f>
        <v>0</v>
      </c>
      <c r="K445" s="194" t="s">
        <v>159</v>
      </c>
      <c r="L445" s="40"/>
      <c r="M445" s="199" t="s">
        <v>1</v>
      </c>
      <c r="N445" s="200" t="s">
        <v>40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160</v>
      </c>
      <c r="AT445" s="203" t="s">
        <v>155</v>
      </c>
      <c r="AU445" s="203" t="s">
        <v>85</v>
      </c>
      <c r="AY445" s="18" t="s">
        <v>153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83</v>
      </c>
      <c r="BK445" s="204">
        <f>ROUND(I445*H445,2)</f>
        <v>0</v>
      </c>
      <c r="BL445" s="18" t="s">
        <v>160</v>
      </c>
      <c r="BM445" s="203" t="s">
        <v>551</v>
      </c>
    </row>
    <row r="446" spans="1:65" s="13" customFormat="1" ht="11.25">
      <c r="B446" s="205"/>
      <c r="C446" s="206"/>
      <c r="D446" s="207" t="s">
        <v>162</v>
      </c>
      <c r="E446" s="208" t="s">
        <v>1</v>
      </c>
      <c r="F446" s="209" t="s">
        <v>299</v>
      </c>
      <c r="G446" s="206"/>
      <c r="H446" s="208" t="s">
        <v>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162</v>
      </c>
      <c r="AU446" s="215" t="s">
        <v>85</v>
      </c>
      <c r="AV446" s="13" t="s">
        <v>83</v>
      </c>
      <c r="AW446" s="13" t="s">
        <v>31</v>
      </c>
      <c r="AX446" s="13" t="s">
        <v>75</v>
      </c>
      <c r="AY446" s="215" t="s">
        <v>153</v>
      </c>
    </row>
    <row r="447" spans="1:65" s="14" customFormat="1" ht="11.25">
      <c r="B447" s="216"/>
      <c r="C447" s="217"/>
      <c r="D447" s="207" t="s">
        <v>162</v>
      </c>
      <c r="E447" s="218" t="s">
        <v>1</v>
      </c>
      <c r="F447" s="219" t="s">
        <v>552</v>
      </c>
      <c r="G447" s="217"/>
      <c r="H447" s="220">
        <v>6.54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162</v>
      </c>
      <c r="AU447" s="226" t="s">
        <v>85</v>
      </c>
      <c r="AV447" s="14" t="s">
        <v>85</v>
      </c>
      <c r="AW447" s="14" t="s">
        <v>31</v>
      </c>
      <c r="AX447" s="14" t="s">
        <v>75</v>
      </c>
      <c r="AY447" s="226" t="s">
        <v>153</v>
      </c>
    </row>
    <row r="448" spans="1:65" s="14" customFormat="1" ht="11.25">
      <c r="B448" s="216"/>
      <c r="C448" s="217"/>
      <c r="D448" s="207" t="s">
        <v>162</v>
      </c>
      <c r="E448" s="218" t="s">
        <v>1</v>
      </c>
      <c r="F448" s="219" t="s">
        <v>553</v>
      </c>
      <c r="G448" s="217"/>
      <c r="H448" s="220">
        <v>2.42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162</v>
      </c>
      <c r="AU448" s="226" t="s">
        <v>85</v>
      </c>
      <c r="AV448" s="14" t="s">
        <v>85</v>
      </c>
      <c r="AW448" s="14" t="s">
        <v>31</v>
      </c>
      <c r="AX448" s="14" t="s">
        <v>75</v>
      </c>
      <c r="AY448" s="226" t="s">
        <v>153</v>
      </c>
    </row>
    <row r="449" spans="1:65" s="14" customFormat="1" ht="11.25">
      <c r="B449" s="216"/>
      <c r="C449" s="217"/>
      <c r="D449" s="207" t="s">
        <v>162</v>
      </c>
      <c r="E449" s="218" t="s">
        <v>1</v>
      </c>
      <c r="F449" s="219" t="s">
        <v>554</v>
      </c>
      <c r="G449" s="217"/>
      <c r="H449" s="220">
        <v>16.03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162</v>
      </c>
      <c r="AU449" s="226" t="s">
        <v>85</v>
      </c>
      <c r="AV449" s="14" t="s">
        <v>85</v>
      </c>
      <c r="AW449" s="14" t="s">
        <v>31</v>
      </c>
      <c r="AX449" s="14" t="s">
        <v>75</v>
      </c>
      <c r="AY449" s="226" t="s">
        <v>153</v>
      </c>
    </row>
    <row r="450" spans="1:65" s="14" customFormat="1" ht="11.25">
      <c r="B450" s="216"/>
      <c r="C450" s="217"/>
      <c r="D450" s="207" t="s">
        <v>162</v>
      </c>
      <c r="E450" s="218" t="s">
        <v>1</v>
      </c>
      <c r="F450" s="219" t="s">
        <v>555</v>
      </c>
      <c r="G450" s="217"/>
      <c r="H450" s="220">
        <v>7.5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162</v>
      </c>
      <c r="AU450" s="226" t="s">
        <v>85</v>
      </c>
      <c r="AV450" s="14" t="s">
        <v>85</v>
      </c>
      <c r="AW450" s="14" t="s">
        <v>31</v>
      </c>
      <c r="AX450" s="14" t="s">
        <v>75</v>
      </c>
      <c r="AY450" s="226" t="s">
        <v>153</v>
      </c>
    </row>
    <row r="451" spans="1:65" s="14" customFormat="1" ht="11.25">
      <c r="B451" s="216"/>
      <c r="C451" s="217"/>
      <c r="D451" s="207" t="s">
        <v>162</v>
      </c>
      <c r="E451" s="218" t="s">
        <v>1</v>
      </c>
      <c r="F451" s="219" t="s">
        <v>556</v>
      </c>
      <c r="G451" s="217"/>
      <c r="H451" s="220">
        <v>9.39</v>
      </c>
      <c r="I451" s="221"/>
      <c r="J451" s="217"/>
      <c r="K451" s="217"/>
      <c r="L451" s="222"/>
      <c r="M451" s="223"/>
      <c r="N451" s="224"/>
      <c r="O451" s="224"/>
      <c r="P451" s="224"/>
      <c r="Q451" s="224"/>
      <c r="R451" s="224"/>
      <c r="S451" s="224"/>
      <c r="T451" s="225"/>
      <c r="AT451" s="226" t="s">
        <v>162</v>
      </c>
      <c r="AU451" s="226" t="s">
        <v>85</v>
      </c>
      <c r="AV451" s="14" t="s">
        <v>85</v>
      </c>
      <c r="AW451" s="14" t="s">
        <v>31</v>
      </c>
      <c r="AX451" s="14" t="s">
        <v>75</v>
      </c>
      <c r="AY451" s="226" t="s">
        <v>153</v>
      </c>
    </row>
    <row r="452" spans="1:65" s="14" customFormat="1" ht="11.25">
      <c r="B452" s="216"/>
      <c r="C452" s="217"/>
      <c r="D452" s="207" t="s">
        <v>162</v>
      </c>
      <c r="E452" s="218" t="s">
        <v>1</v>
      </c>
      <c r="F452" s="219" t="s">
        <v>557</v>
      </c>
      <c r="G452" s="217"/>
      <c r="H452" s="220">
        <v>4.93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162</v>
      </c>
      <c r="AU452" s="226" t="s">
        <v>85</v>
      </c>
      <c r="AV452" s="14" t="s">
        <v>85</v>
      </c>
      <c r="AW452" s="14" t="s">
        <v>31</v>
      </c>
      <c r="AX452" s="14" t="s">
        <v>75</v>
      </c>
      <c r="AY452" s="226" t="s">
        <v>153</v>
      </c>
    </row>
    <row r="453" spans="1:65" s="14" customFormat="1" ht="11.25">
      <c r="B453" s="216"/>
      <c r="C453" s="217"/>
      <c r="D453" s="207" t="s">
        <v>162</v>
      </c>
      <c r="E453" s="218" t="s">
        <v>1</v>
      </c>
      <c r="F453" s="219" t="s">
        <v>558</v>
      </c>
      <c r="G453" s="217"/>
      <c r="H453" s="220">
        <v>13.3</v>
      </c>
      <c r="I453" s="221"/>
      <c r="J453" s="217"/>
      <c r="K453" s="217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162</v>
      </c>
      <c r="AU453" s="226" t="s">
        <v>85</v>
      </c>
      <c r="AV453" s="14" t="s">
        <v>85</v>
      </c>
      <c r="AW453" s="14" t="s">
        <v>31</v>
      </c>
      <c r="AX453" s="14" t="s">
        <v>75</v>
      </c>
      <c r="AY453" s="226" t="s">
        <v>153</v>
      </c>
    </row>
    <row r="454" spans="1:65" s="14" customFormat="1" ht="11.25">
      <c r="B454" s="216"/>
      <c r="C454" s="217"/>
      <c r="D454" s="207" t="s">
        <v>162</v>
      </c>
      <c r="E454" s="218" t="s">
        <v>1</v>
      </c>
      <c r="F454" s="219" t="s">
        <v>559</v>
      </c>
      <c r="G454" s="217"/>
      <c r="H454" s="220">
        <v>6.22</v>
      </c>
      <c r="I454" s="221"/>
      <c r="J454" s="217"/>
      <c r="K454" s="217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162</v>
      </c>
      <c r="AU454" s="226" t="s">
        <v>85</v>
      </c>
      <c r="AV454" s="14" t="s">
        <v>85</v>
      </c>
      <c r="AW454" s="14" t="s">
        <v>31</v>
      </c>
      <c r="AX454" s="14" t="s">
        <v>75</v>
      </c>
      <c r="AY454" s="226" t="s">
        <v>153</v>
      </c>
    </row>
    <row r="455" spans="1:65" s="14" customFormat="1" ht="11.25">
      <c r="B455" s="216"/>
      <c r="C455" s="217"/>
      <c r="D455" s="207" t="s">
        <v>162</v>
      </c>
      <c r="E455" s="218" t="s">
        <v>1</v>
      </c>
      <c r="F455" s="219" t="s">
        <v>560</v>
      </c>
      <c r="G455" s="217"/>
      <c r="H455" s="220">
        <v>12.99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162</v>
      </c>
      <c r="AU455" s="226" t="s">
        <v>85</v>
      </c>
      <c r="AV455" s="14" t="s">
        <v>85</v>
      </c>
      <c r="AW455" s="14" t="s">
        <v>31</v>
      </c>
      <c r="AX455" s="14" t="s">
        <v>75</v>
      </c>
      <c r="AY455" s="226" t="s">
        <v>153</v>
      </c>
    </row>
    <row r="456" spans="1:65" s="14" customFormat="1" ht="11.25">
      <c r="B456" s="216"/>
      <c r="C456" s="217"/>
      <c r="D456" s="207" t="s">
        <v>162</v>
      </c>
      <c r="E456" s="218" t="s">
        <v>1</v>
      </c>
      <c r="F456" s="219" t="s">
        <v>561</v>
      </c>
      <c r="G456" s="217"/>
      <c r="H456" s="220">
        <v>7.31</v>
      </c>
      <c r="I456" s="221"/>
      <c r="J456" s="217"/>
      <c r="K456" s="217"/>
      <c r="L456" s="222"/>
      <c r="M456" s="223"/>
      <c r="N456" s="224"/>
      <c r="O456" s="224"/>
      <c r="P456" s="224"/>
      <c r="Q456" s="224"/>
      <c r="R456" s="224"/>
      <c r="S456" s="224"/>
      <c r="T456" s="225"/>
      <c r="AT456" s="226" t="s">
        <v>162</v>
      </c>
      <c r="AU456" s="226" t="s">
        <v>85</v>
      </c>
      <c r="AV456" s="14" t="s">
        <v>85</v>
      </c>
      <c r="AW456" s="14" t="s">
        <v>31</v>
      </c>
      <c r="AX456" s="14" t="s">
        <v>75</v>
      </c>
      <c r="AY456" s="226" t="s">
        <v>153</v>
      </c>
    </row>
    <row r="457" spans="1:65" s="14" customFormat="1" ht="11.25">
      <c r="B457" s="216"/>
      <c r="C457" s="217"/>
      <c r="D457" s="207" t="s">
        <v>162</v>
      </c>
      <c r="E457" s="218" t="s">
        <v>1</v>
      </c>
      <c r="F457" s="219" t="s">
        <v>562</v>
      </c>
      <c r="G457" s="217"/>
      <c r="H457" s="220">
        <v>8.31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162</v>
      </c>
      <c r="AU457" s="226" t="s">
        <v>85</v>
      </c>
      <c r="AV457" s="14" t="s">
        <v>85</v>
      </c>
      <c r="AW457" s="14" t="s">
        <v>31</v>
      </c>
      <c r="AX457" s="14" t="s">
        <v>75</v>
      </c>
      <c r="AY457" s="226" t="s">
        <v>153</v>
      </c>
    </row>
    <row r="458" spans="1:65" s="14" customFormat="1" ht="11.25">
      <c r="B458" s="216"/>
      <c r="C458" s="217"/>
      <c r="D458" s="207" t="s">
        <v>162</v>
      </c>
      <c r="E458" s="218" t="s">
        <v>1</v>
      </c>
      <c r="F458" s="219" t="s">
        <v>563</v>
      </c>
      <c r="G458" s="217"/>
      <c r="H458" s="220">
        <v>7.43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162</v>
      </c>
      <c r="AU458" s="226" t="s">
        <v>85</v>
      </c>
      <c r="AV458" s="14" t="s">
        <v>85</v>
      </c>
      <c r="AW458" s="14" t="s">
        <v>31</v>
      </c>
      <c r="AX458" s="14" t="s">
        <v>75</v>
      </c>
      <c r="AY458" s="226" t="s">
        <v>153</v>
      </c>
    </row>
    <row r="459" spans="1:65" s="15" customFormat="1" ht="11.25">
      <c r="B459" s="227"/>
      <c r="C459" s="228"/>
      <c r="D459" s="207" t="s">
        <v>162</v>
      </c>
      <c r="E459" s="229" t="s">
        <v>1</v>
      </c>
      <c r="F459" s="230" t="s">
        <v>165</v>
      </c>
      <c r="G459" s="228"/>
      <c r="H459" s="231">
        <v>102.37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AT459" s="237" t="s">
        <v>162</v>
      </c>
      <c r="AU459" s="237" t="s">
        <v>85</v>
      </c>
      <c r="AV459" s="15" t="s">
        <v>160</v>
      </c>
      <c r="AW459" s="15" t="s">
        <v>31</v>
      </c>
      <c r="AX459" s="15" t="s">
        <v>83</v>
      </c>
      <c r="AY459" s="237" t="s">
        <v>153</v>
      </c>
    </row>
    <row r="460" spans="1:65" s="2" customFormat="1" ht="24.2" customHeight="1">
      <c r="A460" s="35"/>
      <c r="B460" s="36"/>
      <c r="C460" s="192" t="s">
        <v>564</v>
      </c>
      <c r="D460" s="192" t="s">
        <v>155</v>
      </c>
      <c r="E460" s="193" t="s">
        <v>565</v>
      </c>
      <c r="F460" s="194" t="s">
        <v>566</v>
      </c>
      <c r="G460" s="195" t="s">
        <v>205</v>
      </c>
      <c r="H460" s="196">
        <v>9.5449999999999999</v>
      </c>
      <c r="I460" s="197"/>
      <c r="J460" s="198">
        <f>ROUND(I460*H460,2)</f>
        <v>0</v>
      </c>
      <c r="K460" s="194" t="s">
        <v>159</v>
      </c>
      <c r="L460" s="40"/>
      <c r="M460" s="199" t="s">
        <v>1</v>
      </c>
      <c r="N460" s="200" t="s">
        <v>40</v>
      </c>
      <c r="O460" s="72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160</v>
      </c>
      <c r="AT460" s="203" t="s">
        <v>155</v>
      </c>
      <c r="AU460" s="203" t="s">
        <v>85</v>
      </c>
      <c r="AY460" s="18" t="s">
        <v>153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83</v>
      </c>
      <c r="BK460" s="204">
        <f>ROUND(I460*H460,2)</f>
        <v>0</v>
      </c>
      <c r="BL460" s="18" t="s">
        <v>160</v>
      </c>
      <c r="BM460" s="203" t="s">
        <v>567</v>
      </c>
    </row>
    <row r="461" spans="1:65" s="2" customFormat="1" ht="19.5">
      <c r="A461" s="35"/>
      <c r="B461" s="36"/>
      <c r="C461" s="37"/>
      <c r="D461" s="207" t="s">
        <v>568</v>
      </c>
      <c r="E461" s="37"/>
      <c r="F461" s="259" t="s">
        <v>569</v>
      </c>
      <c r="G461" s="37"/>
      <c r="H461" s="37"/>
      <c r="I461" s="260"/>
      <c r="J461" s="37"/>
      <c r="K461" s="37"/>
      <c r="L461" s="40"/>
      <c r="M461" s="261"/>
      <c r="N461" s="262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568</v>
      </c>
      <c r="AU461" s="18" t="s">
        <v>85</v>
      </c>
    </row>
    <row r="462" spans="1:65" s="14" customFormat="1" ht="11.25">
      <c r="B462" s="216"/>
      <c r="C462" s="217"/>
      <c r="D462" s="207" t="s">
        <v>162</v>
      </c>
      <c r="E462" s="218" t="s">
        <v>1</v>
      </c>
      <c r="F462" s="219" t="s">
        <v>570</v>
      </c>
      <c r="G462" s="217"/>
      <c r="H462" s="220">
        <v>6.02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162</v>
      </c>
      <c r="AU462" s="226" t="s">
        <v>85</v>
      </c>
      <c r="AV462" s="14" t="s">
        <v>85</v>
      </c>
      <c r="AW462" s="14" t="s">
        <v>31</v>
      </c>
      <c r="AX462" s="14" t="s">
        <v>75</v>
      </c>
      <c r="AY462" s="226" t="s">
        <v>153</v>
      </c>
    </row>
    <row r="463" spans="1:65" s="14" customFormat="1" ht="11.25">
      <c r="B463" s="216"/>
      <c r="C463" s="217"/>
      <c r="D463" s="207" t="s">
        <v>162</v>
      </c>
      <c r="E463" s="218" t="s">
        <v>1</v>
      </c>
      <c r="F463" s="219" t="s">
        <v>571</v>
      </c>
      <c r="G463" s="217"/>
      <c r="H463" s="220">
        <v>3.5249999999999999</v>
      </c>
      <c r="I463" s="221"/>
      <c r="J463" s="217"/>
      <c r="K463" s="217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162</v>
      </c>
      <c r="AU463" s="226" t="s">
        <v>85</v>
      </c>
      <c r="AV463" s="14" t="s">
        <v>85</v>
      </c>
      <c r="AW463" s="14" t="s">
        <v>31</v>
      </c>
      <c r="AX463" s="14" t="s">
        <v>75</v>
      </c>
      <c r="AY463" s="226" t="s">
        <v>153</v>
      </c>
    </row>
    <row r="464" spans="1:65" s="15" customFormat="1" ht="11.25">
      <c r="B464" s="227"/>
      <c r="C464" s="228"/>
      <c r="D464" s="207" t="s">
        <v>162</v>
      </c>
      <c r="E464" s="229" t="s">
        <v>1</v>
      </c>
      <c r="F464" s="230" t="s">
        <v>165</v>
      </c>
      <c r="G464" s="228"/>
      <c r="H464" s="231">
        <v>9.5449999999999999</v>
      </c>
      <c r="I464" s="232"/>
      <c r="J464" s="228"/>
      <c r="K464" s="228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162</v>
      </c>
      <c r="AU464" s="237" t="s">
        <v>85</v>
      </c>
      <c r="AV464" s="15" t="s">
        <v>160</v>
      </c>
      <c r="AW464" s="15" t="s">
        <v>31</v>
      </c>
      <c r="AX464" s="15" t="s">
        <v>83</v>
      </c>
      <c r="AY464" s="237" t="s">
        <v>153</v>
      </c>
    </row>
    <row r="465" spans="1:65" s="2" customFormat="1" ht="21.75" customHeight="1">
      <c r="A465" s="35"/>
      <c r="B465" s="36"/>
      <c r="C465" s="192" t="s">
        <v>572</v>
      </c>
      <c r="D465" s="192" t="s">
        <v>155</v>
      </c>
      <c r="E465" s="193" t="s">
        <v>573</v>
      </c>
      <c r="F465" s="194" t="s">
        <v>574</v>
      </c>
      <c r="G465" s="195" t="s">
        <v>575</v>
      </c>
      <c r="H465" s="196">
        <v>1</v>
      </c>
      <c r="I465" s="197"/>
      <c r="J465" s="198">
        <f>ROUND(I465*H465,2)</f>
        <v>0</v>
      </c>
      <c r="K465" s="194" t="s">
        <v>159</v>
      </c>
      <c r="L465" s="40"/>
      <c r="M465" s="199" t="s">
        <v>1</v>
      </c>
      <c r="N465" s="200" t="s">
        <v>40</v>
      </c>
      <c r="O465" s="72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3" t="s">
        <v>160</v>
      </c>
      <c r="AT465" s="203" t="s">
        <v>155</v>
      </c>
      <c r="AU465" s="203" t="s">
        <v>85</v>
      </c>
      <c r="AY465" s="18" t="s">
        <v>153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8" t="s">
        <v>83</v>
      </c>
      <c r="BK465" s="204">
        <f>ROUND(I465*H465,2)</f>
        <v>0</v>
      </c>
      <c r="BL465" s="18" t="s">
        <v>160</v>
      </c>
      <c r="BM465" s="203" t="s">
        <v>576</v>
      </c>
    </row>
    <row r="466" spans="1:65" s="2" customFormat="1" ht="29.25">
      <c r="A466" s="35"/>
      <c r="B466" s="36"/>
      <c r="C466" s="37"/>
      <c r="D466" s="207" t="s">
        <v>568</v>
      </c>
      <c r="E466" s="37"/>
      <c r="F466" s="259" t="s">
        <v>577</v>
      </c>
      <c r="G466" s="37"/>
      <c r="H466" s="37"/>
      <c r="I466" s="260"/>
      <c r="J466" s="37"/>
      <c r="K466" s="37"/>
      <c r="L466" s="40"/>
      <c r="M466" s="261"/>
      <c r="N466" s="262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568</v>
      </c>
      <c r="AU466" s="18" t="s">
        <v>85</v>
      </c>
    </row>
    <row r="467" spans="1:65" s="2" customFormat="1" ht="24.2" customHeight="1">
      <c r="A467" s="35"/>
      <c r="B467" s="36"/>
      <c r="C467" s="192" t="s">
        <v>578</v>
      </c>
      <c r="D467" s="192" t="s">
        <v>155</v>
      </c>
      <c r="E467" s="193" t="s">
        <v>579</v>
      </c>
      <c r="F467" s="194" t="s">
        <v>580</v>
      </c>
      <c r="G467" s="195" t="s">
        <v>575</v>
      </c>
      <c r="H467" s="196">
        <v>1</v>
      </c>
      <c r="I467" s="197"/>
      <c r="J467" s="198">
        <f>ROUND(I467*H467,2)</f>
        <v>0</v>
      </c>
      <c r="K467" s="194" t="s">
        <v>159</v>
      </c>
      <c r="L467" s="40"/>
      <c r="M467" s="199" t="s">
        <v>1</v>
      </c>
      <c r="N467" s="200" t="s">
        <v>40</v>
      </c>
      <c r="O467" s="72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160</v>
      </c>
      <c r="AT467" s="203" t="s">
        <v>155</v>
      </c>
      <c r="AU467" s="203" t="s">
        <v>85</v>
      </c>
      <c r="AY467" s="18" t="s">
        <v>153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83</v>
      </c>
      <c r="BK467" s="204">
        <f>ROUND(I467*H467,2)</f>
        <v>0</v>
      </c>
      <c r="BL467" s="18" t="s">
        <v>160</v>
      </c>
      <c r="BM467" s="203" t="s">
        <v>581</v>
      </c>
    </row>
    <row r="468" spans="1:65" s="2" customFormat="1" ht="29.25">
      <c r="A468" s="35"/>
      <c r="B468" s="36"/>
      <c r="C468" s="37"/>
      <c r="D468" s="207" t="s">
        <v>568</v>
      </c>
      <c r="E468" s="37"/>
      <c r="F468" s="259" t="s">
        <v>582</v>
      </c>
      <c r="G468" s="37"/>
      <c r="H468" s="37"/>
      <c r="I468" s="260"/>
      <c r="J468" s="37"/>
      <c r="K468" s="37"/>
      <c r="L468" s="40"/>
      <c r="M468" s="261"/>
      <c r="N468" s="262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568</v>
      </c>
      <c r="AU468" s="18" t="s">
        <v>85</v>
      </c>
    </row>
    <row r="469" spans="1:65" s="2" customFormat="1" ht="24.2" customHeight="1">
      <c r="A469" s="35"/>
      <c r="B469" s="36"/>
      <c r="C469" s="192" t="s">
        <v>583</v>
      </c>
      <c r="D469" s="192" t="s">
        <v>155</v>
      </c>
      <c r="E469" s="193" t="s">
        <v>584</v>
      </c>
      <c r="F469" s="194" t="s">
        <v>585</v>
      </c>
      <c r="G469" s="195" t="s">
        <v>226</v>
      </c>
      <c r="H469" s="196">
        <v>1</v>
      </c>
      <c r="I469" s="197"/>
      <c r="J469" s="198">
        <f>ROUND(I469*H469,2)</f>
        <v>0</v>
      </c>
      <c r="K469" s="194" t="s">
        <v>1</v>
      </c>
      <c r="L469" s="40"/>
      <c r="M469" s="199" t="s">
        <v>1</v>
      </c>
      <c r="N469" s="200" t="s">
        <v>40</v>
      </c>
      <c r="O469" s="72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3" t="s">
        <v>160</v>
      </c>
      <c r="AT469" s="203" t="s">
        <v>155</v>
      </c>
      <c r="AU469" s="203" t="s">
        <v>85</v>
      </c>
      <c r="AY469" s="18" t="s">
        <v>153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8" t="s">
        <v>83</v>
      </c>
      <c r="BK469" s="204">
        <f>ROUND(I469*H469,2)</f>
        <v>0</v>
      </c>
      <c r="BL469" s="18" t="s">
        <v>160</v>
      </c>
      <c r="BM469" s="203" t="s">
        <v>586</v>
      </c>
    </row>
    <row r="470" spans="1:65" s="2" customFormat="1" ht="29.25">
      <c r="A470" s="35"/>
      <c r="B470" s="36"/>
      <c r="C470" s="37"/>
      <c r="D470" s="207" t="s">
        <v>568</v>
      </c>
      <c r="E470" s="37"/>
      <c r="F470" s="259" t="s">
        <v>587</v>
      </c>
      <c r="G470" s="37"/>
      <c r="H470" s="37"/>
      <c r="I470" s="260"/>
      <c r="J470" s="37"/>
      <c r="K470" s="37"/>
      <c r="L470" s="40"/>
      <c r="M470" s="261"/>
      <c r="N470" s="262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568</v>
      </c>
      <c r="AU470" s="18" t="s">
        <v>85</v>
      </c>
    </row>
    <row r="471" spans="1:65" s="2" customFormat="1" ht="24.2" customHeight="1">
      <c r="A471" s="35"/>
      <c r="B471" s="36"/>
      <c r="C471" s="192" t="s">
        <v>588</v>
      </c>
      <c r="D471" s="192" t="s">
        <v>155</v>
      </c>
      <c r="E471" s="193" t="s">
        <v>589</v>
      </c>
      <c r="F471" s="194" t="s">
        <v>590</v>
      </c>
      <c r="G471" s="195" t="s">
        <v>226</v>
      </c>
      <c r="H471" s="196">
        <v>1</v>
      </c>
      <c r="I471" s="197"/>
      <c r="J471" s="198">
        <f>ROUND(I471*H471,2)</f>
        <v>0</v>
      </c>
      <c r="K471" s="194" t="s">
        <v>1</v>
      </c>
      <c r="L471" s="40"/>
      <c r="M471" s="199" t="s">
        <v>1</v>
      </c>
      <c r="N471" s="200" t="s">
        <v>40</v>
      </c>
      <c r="O471" s="72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160</v>
      </c>
      <c r="AT471" s="203" t="s">
        <v>155</v>
      </c>
      <c r="AU471" s="203" t="s">
        <v>85</v>
      </c>
      <c r="AY471" s="18" t="s">
        <v>153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83</v>
      </c>
      <c r="BK471" s="204">
        <f>ROUND(I471*H471,2)</f>
        <v>0</v>
      </c>
      <c r="BL471" s="18" t="s">
        <v>160</v>
      </c>
      <c r="BM471" s="203" t="s">
        <v>591</v>
      </c>
    </row>
    <row r="472" spans="1:65" s="2" customFormat="1" ht="29.25">
      <c r="A472" s="35"/>
      <c r="B472" s="36"/>
      <c r="C472" s="37"/>
      <c r="D472" s="207" t="s">
        <v>568</v>
      </c>
      <c r="E472" s="37"/>
      <c r="F472" s="259" t="s">
        <v>592</v>
      </c>
      <c r="G472" s="37"/>
      <c r="H472" s="37"/>
      <c r="I472" s="260"/>
      <c r="J472" s="37"/>
      <c r="K472" s="37"/>
      <c r="L472" s="40"/>
      <c r="M472" s="261"/>
      <c r="N472" s="262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568</v>
      </c>
      <c r="AU472" s="18" t="s">
        <v>85</v>
      </c>
    </row>
    <row r="473" spans="1:65" s="2" customFormat="1" ht="16.5" customHeight="1">
      <c r="A473" s="35"/>
      <c r="B473" s="36"/>
      <c r="C473" s="192" t="s">
        <v>593</v>
      </c>
      <c r="D473" s="192" t="s">
        <v>155</v>
      </c>
      <c r="E473" s="193" t="s">
        <v>594</v>
      </c>
      <c r="F473" s="194" t="s">
        <v>595</v>
      </c>
      <c r="G473" s="195" t="s">
        <v>596</v>
      </c>
      <c r="H473" s="196">
        <v>144</v>
      </c>
      <c r="I473" s="197"/>
      <c r="J473" s="198">
        <f>ROUND(I473*H473,2)</f>
        <v>0</v>
      </c>
      <c r="K473" s="194" t="s">
        <v>1</v>
      </c>
      <c r="L473" s="40"/>
      <c r="M473" s="199" t="s">
        <v>1</v>
      </c>
      <c r="N473" s="200" t="s">
        <v>40</v>
      </c>
      <c r="O473" s="72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3" t="s">
        <v>160</v>
      </c>
      <c r="AT473" s="203" t="s">
        <v>155</v>
      </c>
      <c r="AU473" s="203" t="s">
        <v>85</v>
      </c>
      <c r="AY473" s="18" t="s">
        <v>153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8" t="s">
        <v>83</v>
      </c>
      <c r="BK473" s="204">
        <f>ROUND(I473*H473,2)</f>
        <v>0</v>
      </c>
      <c r="BL473" s="18" t="s">
        <v>160</v>
      </c>
      <c r="BM473" s="203" t="s">
        <v>597</v>
      </c>
    </row>
    <row r="474" spans="1:65" s="14" customFormat="1" ht="11.25">
      <c r="B474" s="216"/>
      <c r="C474" s="217"/>
      <c r="D474" s="207" t="s">
        <v>162</v>
      </c>
      <c r="E474" s="218" t="s">
        <v>1</v>
      </c>
      <c r="F474" s="219" t="s">
        <v>598</v>
      </c>
      <c r="G474" s="217"/>
      <c r="H474" s="220">
        <v>144</v>
      </c>
      <c r="I474" s="221"/>
      <c r="J474" s="217"/>
      <c r="K474" s="217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162</v>
      </c>
      <c r="AU474" s="226" t="s">
        <v>85</v>
      </c>
      <c r="AV474" s="14" t="s">
        <v>85</v>
      </c>
      <c r="AW474" s="14" t="s">
        <v>31</v>
      </c>
      <c r="AX474" s="14" t="s">
        <v>83</v>
      </c>
      <c r="AY474" s="226" t="s">
        <v>153</v>
      </c>
    </row>
    <row r="475" spans="1:65" s="12" customFormat="1" ht="22.9" customHeight="1">
      <c r="B475" s="176"/>
      <c r="C475" s="177"/>
      <c r="D475" s="178" t="s">
        <v>74</v>
      </c>
      <c r="E475" s="190" t="s">
        <v>599</v>
      </c>
      <c r="F475" s="190" t="s">
        <v>600</v>
      </c>
      <c r="G475" s="177"/>
      <c r="H475" s="177"/>
      <c r="I475" s="180"/>
      <c r="J475" s="191">
        <f>BK475</f>
        <v>0</v>
      </c>
      <c r="K475" s="177"/>
      <c r="L475" s="182"/>
      <c r="M475" s="183"/>
      <c r="N475" s="184"/>
      <c r="O475" s="184"/>
      <c r="P475" s="185">
        <f>SUM(P476:P497)</f>
        <v>0</v>
      </c>
      <c r="Q475" s="184"/>
      <c r="R475" s="185">
        <f>SUM(R476:R497)</f>
        <v>0</v>
      </c>
      <c r="S475" s="184"/>
      <c r="T475" s="186">
        <f>SUM(T476:T497)</f>
        <v>0</v>
      </c>
      <c r="AR475" s="187" t="s">
        <v>83</v>
      </c>
      <c r="AT475" s="188" t="s">
        <v>74</v>
      </c>
      <c r="AU475" s="188" t="s">
        <v>83</v>
      </c>
      <c r="AY475" s="187" t="s">
        <v>153</v>
      </c>
      <c r="BK475" s="189">
        <f>SUM(BK476:BK497)</f>
        <v>0</v>
      </c>
    </row>
    <row r="476" spans="1:65" s="2" customFormat="1" ht="44.25" customHeight="1">
      <c r="A476" s="35"/>
      <c r="B476" s="36"/>
      <c r="C476" s="192" t="s">
        <v>601</v>
      </c>
      <c r="D476" s="192" t="s">
        <v>155</v>
      </c>
      <c r="E476" s="193" t="s">
        <v>602</v>
      </c>
      <c r="F476" s="194" t="s">
        <v>603</v>
      </c>
      <c r="G476" s="195" t="s">
        <v>189</v>
      </c>
      <c r="H476" s="196">
        <v>699.39599999999996</v>
      </c>
      <c r="I476" s="197"/>
      <c r="J476" s="198">
        <f>ROUND(I476*H476,2)</f>
        <v>0</v>
      </c>
      <c r="K476" s="194" t="s">
        <v>159</v>
      </c>
      <c r="L476" s="40"/>
      <c r="M476" s="199" t="s">
        <v>1</v>
      </c>
      <c r="N476" s="200" t="s">
        <v>40</v>
      </c>
      <c r="O476" s="72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3" t="s">
        <v>160</v>
      </c>
      <c r="AT476" s="203" t="s">
        <v>155</v>
      </c>
      <c r="AU476" s="203" t="s">
        <v>85</v>
      </c>
      <c r="AY476" s="18" t="s">
        <v>153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8" t="s">
        <v>83</v>
      </c>
      <c r="BK476" s="204">
        <f>ROUND(I476*H476,2)</f>
        <v>0</v>
      </c>
      <c r="BL476" s="18" t="s">
        <v>160</v>
      </c>
      <c r="BM476" s="203" t="s">
        <v>604</v>
      </c>
    </row>
    <row r="477" spans="1:65" s="2" customFormat="1" ht="62.65" customHeight="1">
      <c r="A477" s="35"/>
      <c r="B477" s="36"/>
      <c r="C477" s="192" t="s">
        <v>605</v>
      </c>
      <c r="D477" s="192" t="s">
        <v>155</v>
      </c>
      <c r="E477" s="193" t="s">
        <v>606</v>
      </c>
      <c r="F477" s="194" t="s">
        <v>607</v>
      </c>
      <c r="G477" s="195" t="s">
        <v>189</v>
      </c>
      <c r="H477" s="196">
        <v>31472.82</v>
      </c>
      <c r="I477" s="197"/>
      <c r="J477" s="198">
        <f>ROUND(I477*H477,2)</f>
        <v>0</v>
      </c>
      <c r="K477" s="194" t="s">
        <v>159</v>
      </c>
      <c r="L477" s="40"/>
      <c r="M477" s="199" t="s">
        <v>1</v>
      </c>
      <c r="N477" s="200" t="s">
        <v>40</v>
      </c>
      <c r="O477" s="72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3" t="s">
        <v>160</v>
      </c>
      <c r="AT477" s="203" t="s">
        <v>155</v>
      </c>
      <c r="AU477" s="203" t="s">
        <v>85</v>
      </c>
      <c r="AY477" s="18" t="s">
        <v>153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8" t="s">
        <v>83</v>
      </c>
      <c r="BK477" s="204">
        <f>ROUND(I477*H477,2)</f>
        <v>0</v>
      </c>
      <c r="BL477" s="18" t="s">
        <v>160</v>
      </c>
      <c r="BM477" s="203" t="s">
        <v>608</v>
      </c>
    </row>
    <row r="478" spans="1:65" s="14" customFormat="1" ht="11.25">
      <c r="B478" s="216"/>
      <c r="C478" s="217"/>
      <c r="D478" s="207" t="s">
        <v>162</v>
      </c>
      <c r="E478" s="218" t="s">
        <v>1</v>
      </c>
      <c r="F478" s="219" t="s">
        <v>609</v>
      </c>
      <c r="G478" s="217"/>
      <c r="H478" s="220">
        <v>31472.82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162</v>
      </c>
      <c r="AU478" s="226" t="s">
        <v>85</v>
      </c>
      <c r="AV478" s="14" t="s">
        <v>85</v>
      </c>
      <c r="AW478" s="14" t="s">
        <v>31</v>
      </c>
      <c r="AX478" s="14" t="s">
        <v>75</v>
      </c>
      <c r="AY478" s="226" t="s">
        <v>153</v>
      </c>
    </row>
    <row r="479" spans="1:65" s="15" customFormat="1" ht="11.25">
      <c r="B479" s="227"/>
      <c r="C479" s="228"/>
      <c r="D479" s="207" t="s">
        <v>162</v>
      </c>
      <c r="E479" s="229" t="s">
        <v>1</v>
      </c>
      <c r="F479" s="230" t="s">
        <v>165</v>
      </c>
      <c r="G479" s="228"/>
      <c r="H479" s="231">
        <v>31472.82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162</v>
      </c>
      <c r="AU479" s="237" t="s">
        <v>85</v>
      </c>
      <c r="AV479" s="15" t="s">
        <v>160</v>
      </c>
      <c r="AW479" s="15" t="s">
        <v>31</v>
      </c>
      <c r="AX479" s="15" t="s">
        <v>83</v>
      </c>
      <c r="AY479" s="237" t="s">
        <v>153</v>
      </c>
    </row>
    <row r="480" spans="1:65" s="2" customFormat="1" ht="33" customHeight="1">
      <c r="A480" s="35"/>
      <c r="B480" s="36"/>
      <c r="C480" s="192" t="s">
        <v>610</v>
      </c>
      <c r="D480" s="192" t="s">
        <v>155</v>
      </c>
      <c r="E480" s="193" t="s">
        <v>611</v>
      </c>
      <c r="F480" s="194" t="s">
        <v>612</v>
      </c>
      <c r="G480" s="195" t="s">
        <v>189</v>
      </c>
      <c r="H480" s="196">
        <v>699.39599999999996</v>
      </c>
      <c r="I480" s="197"/>
      <c r="J480" s="198">
        <f>ROUND(I480*H480,2)</f>
        <v>0</v>
      </c>
      <c r="K480" s="194" t="s">
        <v>159</v>
      </c>
      <c r="L480" s="40"/>
      <c r="M480" s="199" t="s">
        <v>1</v>
      </c>
      <c r="N480" s="200" t="s">
        <v>40</v>
      </c>
      <c r="O480" s="72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03" t="s">
        <v>160</v>
      </c>
      <c r="AT480" s="203" t="s">
        <v>155</v>
      </c>
      <c r="AU480" s="203" t="s">
        <v>85</v>
      </c>
      <c r="AY480" s="18" t="s">
        <v>153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8" t="s">
        <v>83</v>
      </c>
      <c r="BK480" s="204">
        <f>ROUND(I480*H480,2)</f>
        <v>0</v>
      </c>
      <c r="BL480" s="18" t="s">
        <v>160</v>
      </c>
      <c r="BM480" s="203" t="s">
        <v>613</v>
      </c>
    </row>
    <row r="481" spans="1:65" s="2" customFormat="1" ht="44.25" customHeight="1">
      <c r="A481" s="35"/>
      <c r="B481" s="36"/>
      <c r="C481" s="192" t="s">
        <v>614</v>
      </c>
      <c r="D481" s="192" t="s">
        <v>155</v>
      </c>
      <c r="E481" s="193" t="s">
        <v>615</v>
      </c>
      <c r="F481" s="194" t="s">
        <v>616</v>
      </c>
      <c r="G481" s="195" t="s">
        <v>189</v>
      </c>
      <c r="H481" s="196">
        <v>9791.5439999999999</v>
      </c>
      <c r="I481" s="197"/>
      <c r="J481" s="198">
        <f>ROUND(I481*H481,2)</f>
        <v>0</v>
      </c>
      <c r="K481" s="194" t="s">
        <v>159</v>
      </c>
      <c r="L481" s="40"/>
      <c r="M481" s="199" t="s">
        <v>1</v>
      </c>
      <c r="N481" s="200" t="s">
        <v>40</v>
      </c>
      <c r="O481" s="72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3" t="s">
        <v>160</v>
      </c>
      <c r="AT481" s="203" t="s">
        <v>155</v>
      </c>
      <c r="AU481" s="203" t="s">
        <v>85</v>
      </c>
      <c r="AY481" s="18" t="s">
        <v>153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8" t="s">
        <v>83</v>
      </c>
      <c r="BK481" s="204">
        <f>ROUND(I481*H481,2)</f>
        <v>0</v>
      </c>
      <c r="BL481" s="18" t="s">
        <v>160</v>
      </c>
      <c r="BM481" s="203" t="s">
        <v>617</v>
      </c>
    </row>
    <row r="482" spans="1:65" s="14" customFormat="1" ht="11.25">
      <c r="B482" s="216"/>
      <c r="C482" s="217"/>
      <c r="D482" s="207" t="s">
        <v>162</v>
      </c>
      <c r="E482" s="218" t="s">
        <v>1</v>
      </c>
      <c r="F482" s="219" t="s">
        <v>618</v>
      </c>
      <c r="G482" s="217"/>
      <c r="H482" s="220">
        <v>9791.5439999999999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162</v>
      </c>
      <c r="AU482" s="226" t="s">
        <v>85</v>
      </c>
      <c r="AV482" s="14" t="s">
        <v>85</v>
      </c>
      <c r="AW482" s="14" t="s">
        <v>31</v>
      </c>
      <c r="AX482" s="14" t="s">
        <v>75</v>
      </c>
      <c r="AY482" s="226" t="s">
        <v>153</v>
      </c>
    </row>
    <row r="483" spans="1:65" s="15" customFormat="1" ht="11.25">
      <c r="B483" s="227"/>
      <c r="C483" s="228"/>
      <c r="D483" s="207" t="s">
        <v>162</v>
      </c>
      <c r="E483" s="229" t="s">
        <v>1</v>
      </c>
      <c r="F483" s="230" t="s">
        <v>165</v>
      </c>
      <c r="G483" s="228"/>
      <c r="H483" s="231">
        <v>9791.5439999999999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162</v>
      </c>
      <c r="AU483" s="237" t="s">
        <v>85</v>
      </c>
      <c r="AV483" s="15" t="s">
        <v>160</v>
      </c>
      <c r="AW483" s="15" t="s">
        <v>31</v>
      </c>
      <c r="AX483" s="15" t="s">
        <v>83</v>
      </c>
      <c r="AY483" s="237" t="s">
        <v>153</v>
      </c>
    </row>
    <row r="484" spans="1:65" s="2" customFormat="1" ht="44.25" customHeight="1">
      <c r="A484" s="35"/>
      <c r="B484" s="36"/>
      <c r="C484" s="192" t="s">
        <v>619</v>
      </c>
      <c r="D484" s="192" t="s">
        <v>155</v>
      </c>
      <c r="E484" s="193" t="s">
        <v>620</v>
      </c>
      <c r="F484" s="194" t="s">
        <v>621</v>
      </c>
      <c r="G484" s="195" t="s">
        <v>189</v>
      </c>
      <c r="H484" s="196">
        <v>207.018</v>
      </c>
      <c r="I484" s="197"/>
      <c r="J484" s="198">
        <f>ROUND(I484*H484,2)</f>
        <v>0</v>
      </c>
      <c r="K484" s="194" t="s">
        <v>159</v>
      </c>
      <c r="L484" s="40"/>
      <c r="M484" s="199" t="s">
        <v>1</v>
      </c>
      <c r="N484" s="200" t="s">
        <v>40</v>
      </c>
      <c r="O484" s="72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3" t="s">
        <v>160</v>
      </c>
      <c r="AT484" s="203" t="s">
        <v>155</v>
      </c>
      <c r="AU484" s="203" t="s">
        <v>85</v>
      </c>
      <c r="AY484" s="18" t="s">
        <v>153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8" t="s">
        <v>83</v>
      </c>
      <c r="BK484" s="204">
        <f>ROUND(I484*H484,2)</f>
        <v>0</v>
      </c>
      <c r="BL484" s="18" t="s">
        <v>160</v>
      </c>
      <c r="BM484" s="203" t="s">
        <v>622</v>
      </c>
    </row>
    <row r="485" spans="1:65" s="14" customFormat="1" ht="11.25">
      <c r="B485" s="216"/>
      <c r="C485" s="217"/>
      <c r="D485" s="207" t="s">
        <v>162</v>
      </c>
      <c r="E485" s="218" t="s">
        <v>1</v>
      </c>
      <c r="F485" s="219" t="s">
        <v>623</v>
      </c>
      <c r="G485" s="217"/>
      <c r="H485" s="220">
        <v>207.018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162</v>
      </c>
      <c r="AU485" s="226" t="s">
        <v>85</v>
      </c>
      <c r="AV485" s="14" t="s">
        <v>85</v>
      </c>
      <c r="AW485" s="14" t="s">
        <v>31</v>
      </c>
      <c r="AX485" s="14" t="s">
        <v>75</v>
      </c>
      <c r="AY485" s="226" t="s">
        <v>153</v>
      </c>
    </row>
    <row r="486" spans="1:65" s="15" customFormat="1" ht="11.25">
      <c r="B486" s="227"/>
      <c r="C486" s="228"/>
      <c r="D486" s="207" t="s">
        <v>162</v>
      </c>
      <c r="E486" s="229" t="s">
        <v>1</v>
      </c>
      <c r="F486" s="230" t="s">
        <v>165</v>
      </c>
      <c r="G486" s="228"/>
      <c r="H486" s="231">
        <v>207.018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162</v>
      </c>
      <c r="AU486" s="237" t="s">
        <v>85</v>
      </c>
      <c r="AV486" s="15" t="s">
        <v>160</v>
      </c>
      <c r="AW486" s="15" t="s">
        <v>31</v>
      </c>
      <c r="AX486" s="15" t="s">
        <v>83</v>
      </c>
      <c r="AY486" s="237" t="s">
        <v>153</v>
      </c>
    </row>
    <row r="487" spans="1:65" s="2" customFormat="1" ht="44.25" customHeight="1">
      <c r="A487" s="35"/>
      <c r="B487" s="36"/>
      <c r="C487" s="192" t="s">
        <v>624</v>
      </c>
      <c r="D487" s="192" t="s">
        <v>155</v>
      </c>
      <c r="E487" s="193" t="s">
        <v>625</v>
      </c>
      <c r="F487" s="194" t="s">
        <v>626</v>
      </c>
      <c r="G487" s="195" t="s">
        <v>189</v>
      </c>
      <c r="H487" s="196">
        <v>455.226</v>
      </c>
      <c r="I487" s="197"/>
      <c r="J487" s="198">
        <f>ROUND(I487*H487,2)</f>
        <v>0</v>
      </c>
      <c r="K487" s="194" t="s">
        <v>159</v>
      </c>
      <c r="L487" s="40"/>
      <c r="M487" s="199" t="s">
        <v>1</v>
      </c>
      <c r="N487" s="200" t="s">
        <v>40</v>
      </c>
      <c r="O487" s="72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3" t="s">
        <v>160</v>
      </c>
      <c r="AT487" s="203" t="s">
        <v>155</v>
      </c>
      <c r="AU487" s="203" t="s">
        <v>85</v>
      </c>
      <c r="AY487" s="18" t="s">
        <v>153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8" t="s">
        <v>83</v>
      </c>
      <c r="BK487" s="204">
        <f>ROUND(I487*H487,2)</f>
        <v>0</v>
      </c>
      <c r="BL487" s="18" t="s">
        <v>160</v>
      </c>
      <c r="BM487" s="203" t="s">
        <v>627</v>
      </c>
    </row>
    <row r="488" spans="1:65" s="14" customFormat="1" ht="11.25">
      <c r="B488" s="216"/>
      <c r="C488" s="217"/>
      <c r="D488" s="207" t="s">
        <v>162</v>
      </c>
      <c r="E488" s="218" t="s">
        <v>1</v>
      </c>
      <c r="F488" s="219" t="s">
        <v>628</v>
      </c>
      <c r="G488" s="217"/>
      <c r="H488" s="220">
        <v>722.26499999999999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162</v>
      </c>
      <c r="AU488" s="226" t="s">
        <v>85</v>
      </c>
      <c r="AV488" s="14" t="s">
        <v>85</v>
      </c>
      <c r="AW488" s="14" t="s">
        <v>31</v>
      </c>
      <c r="AX488" s="14" t="s">
        <v>75</v>
      </c>
      <c r="AY488" s="226" t="s">
        <v>153</v>
      </c>
    </row>
    <row r="489" spans="1:65" s="14" customFormat="1" ht="11.25">
      <c r="B489" s="216"/>
      <c r="C489" s="217"/>
      <c r="D489" s="207" t="s">
        <v>162</v>
      </c>
      <c r="E489" s="218" t="s">
        <v>1</v>
      </c>
      <c r="F489" s="219" t="s">
        <v>629</v>
      </c>
      <c r="G489" s="217"/>
      <c r="H489" s="220">
        <v>-267.03899999999999</v>
      </c>
      <c r="I489" s="221"/>
      <c r="J489" s="217"/>
      <c r="K489" s="217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162</v>
      </c>
      <c r="AU489" s="226" t="s">
        <v>85</v>
      </c>
      <c r="AV489" s="14" t="s">
        <v>85</v>
      </c>
      <c r="AW489" s="14" t="s">
        <v>31</v>
      </c>
      <c r="AX489" s="14" t="s">
        <v>75</v>
      </c>
      <c r="AY489" s="226" t="s">
        <v>153</v>
      </c>
    </row>
    <row r="490" spans="1:65" s="15" customFormat="1" ht="11.25">
      <c r="B490" s="227"/>
      <c r="C490" s="228"/>
      <c r="D490" s="207" t="s">
        <v>162</v>
      </c>
      <c r="E490" s="229" t="s">
        <v>1</v>
      </c>
      <c r="F490" s="230" t="s">
        <v>165</v>
      </c>
      <c r="G490" s="228"/>
      <c r="H490" s="231">
        <v>455.226</v>
      </c>
      <c r="I490" s="232"/>
      <c r="J490" s="228"/>
      <c r="K490" s="228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162</v>
      </c>
      <c r="AU490" s="237" t="s">
        <v>85</v>
      </c>
      <c r="AV490" s="15" t="s">
        <v>160</v>
      </c>
      <c r="AW490" s="15" t="s">
        <v>31</v>
      </c>
      <c r="AX490" s="15" t="s">
        <v>83</v>
      </c>
      <c r="AY490" s="237" t="s">
        <v>153</v>
      </c>
    </row>
    <row r="491" spans="1:65" s="2" customFormat="1" ht="44.25" customHeight="1">
      <c r="A491" s="35"/>
      <c r="B491" s="36"/>
      <c r="C491" s="192" t="s">
        <v>630</v>
      </c>
      <c r="D491" s="192" t="s">
        <v>155</v>
      </c>
      <c r="E491" s="193" t="s">
        <v>631</v>
      </c>
      <c r="F491" s="194" t="s">
        <v>632</v>
      </c>
      <c r="G491" s="195" t="s">
        <v>189</v>
      </c>
      <c r="H491" s="196">
        <v>26.652999999999999</v>
      </c>
      <c r="I491" s="197"/>
      <c r="J491" s="198">
        <f>ROUND(I491*H491,2)</f>
        <v>0</v>
      </c>
      <c r="K491" s="194" t="s">
        <v>159</v>
      </c>
      <c r="L491" s="40"/>
      <c r="M491" s="199" t="s">
        <v>1</v>
      </c>
      <c r="N491" s="200" t="s">
        <v>40</v>
      </c>
      <c r="O491" s="72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3" t="s">
        <v>160</v>
      </c>
      <c r="AT491" s="203" t="s">
        <v>155</v>
      </c>
      <c r="AU491" s="203" t="s">
        <v>85</v>
      </c>
      <c r="AY491" s="18" t="s">
        <v>153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8" t="s">
        <v>83</v>
      </c>
      <c r="BK491" s="204">
        <f>ROUND(I491*H491,2)</f>
        <v>0</v>
      </c>
      <c r="BL491" s="18" t="s">
        <v>160</v>
      </c>
      <c r="BM491" s="203" t="s">
        <v>633</v>
      </c>
    </row>
    <row r="492" spans="1:65" s="14" customFormat="1" ht="11.25">
      <c r="B492" s="216"/>
      <c r="C492" s="217"/>
      <c r="D492" s="207" t="s">
        <v>162</v>
      </c>
      <c r="E492" s="218" t="s">
        <v>1</v>
      </c>
      <c r="F492" s="219" t="s">
        <v>634</v>
      </c>
      <c r="G492" s="217"/>
      <c r="H492" s="220">
        <v>26.652999999999999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162</v>
      </c>
      <c r="AU492" s="226" t="s">
        <v>85</v>
      </c>
      <c r="AV492" s="14" t="s">
        <v>85</v>
      </c>
      <c r="AW492" s="14" t="s">
        <v>31</v>
      </c>
      <c r="AX492" s="14" t="s">
        <v>75</v>
      </c>
      <c r="AY492" s="226" t="s">
        <v>153</v>
      </c>
    </row>
    <row r="493" spans="1:65" s="15" customFormat="1" ht="11.25">
      <c r="B493" s="227"/>
      <c r="C493" s="228"/>
      <c r="D493" s="207" t="s">
        <v>162</v>
      </c>
      <c r="E493" s="229" t="s">
        <v>1</v>
      </c>
      <c r="F493" s="230" t="s">
        <v>165</v>
      </c>
      <c r="G493" s="228"/>
      <c r="H493" s="231">
        <v>26.652999999999999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162</v>
      </c>
      <c r="AU493" s="237" t="s">
        <v>85</v>
      </c>
      <c r="AV493" s="15" t="s">
        <v>160</v>
      </c>
      <c r="AW493" s="15" t="s">
        <v>31</v>
      </c>
      <c r="AX493" s="15" t="s">
        <v>83</v>
      </c>
      <c r="AY493" s="237" t="s">
        <v>153</v>
      </c>
    </row>
    <row r="494" spans="1:65" s="2" customFormat="1" ht="44.25" customHeight="1">
      <c r="A494" s="35"/>
      <c r="B494" s="36"/>
      <c r="C494" s="192" t="s">
        <v>635</v>
      </c>
      <c r="D494" s="192" t="s">
        <v>155</v>
      </c>
      <c r="E494" s="193" t="s">
        <v>636</v>
      </c>
      <c r="F494" s="194" t="s">
        <v>637</v>
      </c>
      <c r="G494" s="195" t="s">
        <v>189</v>
      </c>
      <c r="H494" s="196">
        <v>33.368000000000002</v>
      </c>
      <c r="I494" s="197"/>
      <c r="J494" s="198">
        <f>ROUND(I494*H494,2)</f>
        <v>0</v>
      </c>
      <c r="K494" s="194" t="s">
        <v>159</v>
      </c>
      <c r="L494" s="40"/>
      <c r="M494" s="199" t="s">
        <v>1</v>
      </c>
      <c r="N494" s="200" t="s">
        <v>40</v>
      </c>
      <c r="O494" s="72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3" t="s">
        <v>160</v>
      </c>
      <c r="AT494" s="203" t="s">
        <v>155</v>
      </c>
      <c r="AU494" s="203" t="s">
        <v>85</v>
      </c>
      <c r="AY494" s="18" t="s">
        <v>153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8" t="s">
        <v>83</v>
      </c>
      <c r="BK494" s="204">
        <f>ROUND(I494*H494,2)</f>
        <v>0</v>
      </c>
      <c r="BL494" s="18" t="s">
        <v>160</v>
      </c>
      <c r="BM494" s="203" t="s">
        <v>638</v>
      </c>
    </row>
    <row r="495" spans="1:65" s="14" customFormat="1" ht="11.25">
      <c r="B495" s="216"/>
      <c r="C495" s="217"/>
      <c r="D495" s="207" t="s">
        <v>162</v>
      </c>
      <c r="E495" s="218" t="s">
        <v>1</v>
      </c>
      <c r="F495" s="219" t="s">
        <v>639</v>
      </c>
      <c r="G495" s="217"/>
      <c r="H495" s="220">
        <v>19.283999999999999</v>
      </c>
      <c r="I495" s="221"/>
      <c r="J495" s="217"/>
      <c r="K495" s="217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162</v>
      </c>
      <c r="AU495" s="226" t="s">
        <v>85</v>
      </c>
      <c r="AV495" s="14" t="s">
        <v>85</v>
      </c>
      <c r="AW495" s="14" t="s">
        <v>31</v>
      </c>
      <c r="AX495" s="14" t="s">
        <v>75</v>
      </c>
      <c r="AY495" s="226" t="s">
        <v>153</v>
      </c>
    </row>
    <row r="496" spans="1:65" s="14" customFormat="1" ht="11.25">
      <c r="B496" s="216"/>
      <c r="C496" s="217"/>
      <c r="D496" s="207" t="s">
        <v>162</v>
      </c>
      <c r="E496" s="218" t="s">
        <v>1</v>
      </c>
      <c r="F496" s="219" t="s">
        <v>640</v>
      </c>
      <c r="G496" s="217"/>
      <c r="H496" s="220">
        <v>14.084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162</v>
      </c>
      <c r="AU496" s="226" t="s">
        <v>85</v>
      </c>
      <c r="AV496" s="14" t="s">
        <v>85</v>
      </c>
      <c r="AW496" s="14" t="s">
        <v>31</v>
      </c>
      <c r="AX496" s="14" t="s">
        <v>75</v>
      </c>
      <c r="AY496" s="226" t="s">
        <v>153</v>
      </c>
    </row>
    <row r="497" spans="1:65" s="15" customFormat="1" ht="11.25">
      <c r="B497" s="227"/>
      <c r="C497" s="228"/>
      <c r="D497" s="207" t="s">
        <v>162</v>
      </c>
      <c r="E497" s="229" t="s">
        <v>1</v>
      </c>
      <c r="F497" s="230" t="s">
        <v>165</v>
      </c>
      <c r="G497" s="228"/>
      <c r="H497" s="231">
        <v>33.367999999999995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162</v>
      </c>
      <c r="AU497" s="237" t="s">
        <v>85</v>
      </c>
      <c r="AV497" s="15" t="s">
        <v>160</v>
      </c>
      <c r="AW497" s="15" t="s">
        <v>31</v>
      </c>
      <c r="AX497" s="15" t="s">
        <v>83</v>
      </c>
      <c r="AY497" s="237" t="s">
        <v>153</v>
      </c>
    </row>
    <row r="498" spans="1:65" s="12" customFormat="1" ht="22.9" customHeight="1">
      <c r="B498" s="176"/>
      <c r="C498" s="177"/>
      <c r="D498" s="178" t="s">
        <v>74</v>
      </c>
      <c r="E498" s="190" t="s">
        <v>641</v>
      </c>
      <c r="F498" s="190" t="s">
        <v>642</v>
      </c>
      <c r="G498" s="177"/>
      <c r="H498" s="177"/>
      <c r="I498" s="180"/>
      <c r="J498" s="191">
        <f>BK498</f>
        <v>0</v>
      </c>
      <c r="K498" s="177"/>
      <c r="L498" s="182"/>
      <c r="M498" s="183"/>
      <c r="N498" s="184"/>
      <c r="O498" s="184"/>
      <c r="P498" s="185">
        <f>SUM(P499:P500)</f>
        <v>0</v>
      </c>
      <c r="Q498" s="184"/>
      <c r="R498" s="185">
        <f>SUM(R499:R500)</f>
        <v>0</v>
      </c>
      <c r="S498" s="184"/>
      <c r="T498" s="186">
        <f>SUM(T499:T500)</f>
        <v>0</v>
      </c>
      <c r="AR498" s="187" t="s">
        <v>83</v>
      </c>
      <c r="AT498" s="188" t="s">
        <v>74</v>
      </c>
      <c r="AU498" s="188" t="s">
        <v>83</v>
      </c>
      <c r="AY498" s="187" t="s">
        <v>153</v>
      </c>
      <c r="BK498" s="189">
        <f>SUM(BK499:BK500)</f>
        <v>0</v>
      </c>
    </row>
    <row r="499" spans="1:65" s="2" customFormat="1" ht="66.75" customHeight="1">
      <c r="A499" s="35"/>
      <c r="B499" s="36"/>
      <c r="C499" s="192" t="s">
        <v>643</v>
      </c>
      <c r="D499" s="192" t="s">
        <v>155</v>
      </c>
      <c r="E499" s="193" t="s">
        <v>644</v>
      </c>
      <c r="F499" s="194" t="s">
        <v>645</v>
      </c>
      <c r="G499" s="195" t="s">
        <v>189</v>
      </c>
      <c r="H499" s="196">
        <v>85.950999999999993</v>
      </c>
      <c r="I499" s="197"/>
      <c r="J499" s="198">
        <f>ROUND(I499*H499,2)</f>
        <v>0</v>
      </c>
      <c r="K499" s="194" t="s">
        <v>159</v>
      </c>
      <c r="L499" s="40"/>
      <c r="M499" s="199" t="s">
        <v>1</v>
      </c>
      <c r="N499" s="200" t="s">
        <v>40</v>
      </c>
      <c r="O499" s="72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3" t="s">
        <v>160</v>
      </c>
      <c r="AT499" s="203" t="s">
        <v>155</v>
      </c>
      <c r="AU499" s="203" t="s">
        <v>85</v>
      </c>
      <c r="AY499" s="18" t="s">
        <v>153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8" t="s">
        <v>83</v>
      </c>
      <c r="BK499" s="204">
        <f>ROUND(I499*H499,2)</f>
        <v>0</v>
      </c>
      <c r="BL499" s="18" t="s">
        <v>160</v>
      </c>
      <c r="BM499" s="203" t="s">
        <v>646</v>
      </c>
    </row>
    <row r="500" spans="1:65" s="2" customFormat="1" ht="55.5" customHeight="1">
      <c r="A500" s="35"/>
      <c r="B500" s="36"/>
      <c r="C500" s="192" t="s">
        <v>647</v>
      </c>
      <c r="D500" s="192" t="s">
        <v>155</v>
      </c>
      <c r="E500" s="193" t="s">
        <v>648</v>
      </c>
      <c r="F500" s="194" t="s">
        <v>649</v>
      </c>
      <c r="G500" s="195" t="s">
        <v>189</v>
      </c>
      <c r="H500" s="196">
        <v>85.950999999999993</v>
      </c>
      <c r="I500" s="197"/>
      <c r="J500" s="198">
        <f>ROUND(I500*H500,2)</f>
        <v>0</v>
      </c>
      <c r="K500" s="194" t="s">
        <v>159</v>
      </c>
      <c r="L500" s="40"/>
      <c r="M500" s="199" t="s">
        <v>1</v>
      </c>
      <c r="N500" s="200" t="s">
        <v>40</v>
      </c>
      <c r="O500" s="72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3" t="s">
        <v>160</v>
      </c>
      <c r="AT500" s="203" t="s">
        <v>155</v>
      </c>
      <c r="AU500" s="203" t="s">
        <v>85</v>
      </c>
      <c r="AY500" s="18" t="s">
        <v>153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8" t="s">
        <v>83</v>
      </c>
      <c r="BK500" s="204">
        <f>ROUND(I500*H500,2)</f>
        <v>0</v>
      </c>
      <c r="BL500" s="18" t="s">
        <v>160</v>
      </c>
      <c r="BM500" s="203" t="s">
        <v>650</v>
      </c>
    </row>
    <row r="501" spans="1:65" s="12" customFormat="1" ht="25.9" customHeight="1">
      <c r="B501" s="176"/>
      <c r="C501" s="177"/>
      <c r="D501" s="178" t="s">
        <v>74</v>
      </c>
      <c r="E501" s="179" t="s">
        <v>651</v>
      </c>
      <c r="F501" s="179" t="s">
        <v>652</v>
      </c>
      <c r="G501" s="177"/>
      <c r="H501" s="177"/>
      <c r="I501" s="180"/>
      <c r="J501" s="181">
        <f>BK501</f>
        <v>0</v>
      </c>
      <c r="K501" s="177"/>
      <c r="L501" s="182"/>
      <c r="M501" s="183"/>
      <c r="N501" s="184"/>
      <c r="O501" s="184"/>
      <c r="P501" s="185">
        <f>P502+P525+P666+P733+P741+P743+P753+P763+P795+P955+P972+P974+P984</f>
        <v>0</v>
      </c>
      <c r="Q501" s="184"/>
      <c r="R501" s="185">
        <f>R502+R525+R666+R733+R741+R743+R753+R763+R795+R955+R972+R974+R984</f>
        <v>0</v>
      </c>
      <c r="S501" s="184"/>
      <c r="T501" s="186">
        <f>T502+T525+T666+T733+T741+T743+T753+T763+T795+T955+T972+T974+T984</f>
        <v>0</v>
      </c>
      <c r="AR501" s="187" t="s">
        <v>85</v>
      </c>
      <c r="AT501" s="188" t="s">
        <v>74</v>
      </c>
      <c r="AU501" s="188" t="s">
        <v>75</v>
      </c>
      <c r="AY501" s="187" t="s">
        <v>153</v>
      </c>
      <c r="BK501" s="189">
        <f>BK502+BK525+BK666+BK733+BK741+BK743+BK753+BK763+BK795+BK955+BK972+BK974+BK984</f>
        <v>0</v>
      </c>
    </row>
    <row r="502" spans="1:65" s="12" customFormat="1" ht="22.9" customHeight="1">
      <c r="B502" s="176"/>
      <c r="C502" s="177"/>
      <c r="D502" s="178" t="s">
        <v>74</v>
      </c>
      <c r="E502" s="190" t="s">
        <v>653</v>
      </c>
      <c r="F502" s="190" t="s">
        <v>654</v>
      </c>
      <c r="G502" s="177"/>
      <c r="H502" s="177"/>
      <c r="I502" s="180"/>
      <c r="J502" s="191">
        <f>BK502</f>
        <v>0</v>
      </c>
      <c r="K502" s="177"/>
      <c r="L502" s="182"/>
      <c r="M502" s="183"/>
      <c r="N502" s="184"/>
      <c r="O502" s="184"/>
      <c r="P502" s="185">
        <f>SUM(P503:P524)</f>
        <v>0</v>
      </c>
      <c r="Q502" s="184"/>
      <c r="R502" s="185">
        <f>SUM(R503:R524)</f>
        <v>0</v>
      </c>
      <c r="S502" s="184"/>
      <c r="T502" s="186">
        <f>SUM(T503:T524)</f>
        <v>0</v>
      </c>
      <c r="AR502" s="187" t="s">
        <v>85</v>
      </c>
      <c r="AT502" s="188" t="s">
        <v>74</v>
      </c>
      <c r="AU502" s="188" t="s">
        <v>83</v>
      </c>
      <c r="AY502" s="187" t="s">
        <v>153</v>
      </c>
      <c r="BK502" s="189">
        <f>SUM(BK503:BK524)</f>
        <v>0</v>
      </c>
    </row>
    <row r="503" spans="1:65" s="2" customFormat="1" ht="33" customHeight="1">
      <c r="A503" s="35"/>
      <c r="B503" s="36"/>
      <c r="C503" s="192" t="s">
        <v>655</v>
      </c>
      <c r="D503" s="192" t="s">
        <v>155</v>
      </c>
      <c r="E503" s="193" t="s">
        <v>656</v>
      </c>
      <c r="F503" s="194" t="s">
        <v>657</v>
      </c>
      <c r="G503" s="195" t="s">
        <v>205</v>
      </c>
      <c r="H503" s="196">
        <v>224.63</v>
      </c>
      <c r="I503" s="197"/>
      <c r="J503" s="198">
        <f>ROUND(I503*H503,2)</f>
        <v>0</v>
      </c>
      <c r="K503" s="194" t="s">
        <v>159</v>
      </c>
      <c r="L503" s="40"/>
      <c r="M503" s="199" t="s">
        <v>1</v>
      </c>
      <c r="N503" s="200" t="s">
        <v>40</v>
      </c>
      <c r="O503" s="72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3" t="s">
        <v>252</v>
      </c>
      <c r="AT503" s="203" t="s">
        <v>155</v>
      </c>
      <c r="AU503" s="203" t="s">
        <v>85</v>
      </c>
      <c r="AY503" s="18" t="s">
        <v>153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8" t="s">
        <v>83</v>
      </c>
      <c r="BK503" s="204">
        <f>ROUND(I503*H503,2)</f>
        <v>0</v>
      </c>
      <c r="BL503" s="18" t="s">
        <v>252</v>
      </c>
      <c r="BM503" s="203" t="s">
        <v>658</v>
      </c>
    </row>
    <row r="504" spans="1:65" s="13" customFormat="1" ht="11.25">
      <c r="B504" s="205"/>
      <c r="C504" s="206"/>
      <c r="D504" s="207" t="s">
        <v>162</v>
      </c>
      <c r="E504" s="208" t="s">
        <v>1</v>
      </c>
      <c r="F504" s="209" t="s">
        <v>659</v>
      </c>
      <c r="G504" s="206"/>
      <c r="H504" s="208" t="s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162</v>
      </c>
      <c r="AU504" s="215" t="s">
        <v>85</v>
      </c>
      <c r="AV504" s="13" t="s">
        <v>83</v>
      </c>
      <c r="AW504" s="13" t="s">
        <v>31</v>
      </c>
      <c r="AX504" s="13" t="s">
        <v>75</v>
      </c>
      <c r="AY504" s="215" t="s">
        <v>153</v>
      </c>
    </row>
    <row r="505" spans="1:65" s="14" customFormat="1" ht="11.25">
      <c r="B505" s="216"/>
      <c r="C505" s="217"/>
      <c r="D505" s="207" t="s">
        <v>162</v>
      </c>
      <c r="E505" s="218" t="s">
        <v>1</v>
      </c>
      <c r="F505" s="219" t="s">
        <v>375</v>
      </c>
      <c r="G505" s="217"/>
      <c r="H505" s="220">
        <v>102.37</v>
      </c>
      <c r="I505" s="221"/>
      <c r="J505" s="217"/>
      <c r="K505" s="217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162</v>
      </c>
      <c r="AU505" s="226" t="s">
        <v>85</v>
      </c>
      <c r="AV505" s="14" t="s">
        <v>85</v>
      </c>
      <c r="AW505" s="14" t="s">
        <v>31</v>
      </c>
      <c r="AX505" s="14" t="s">
        <v>75</v>
      </c>
      <c r="AY505" s="226" t="s">
        <v>153</v>
      </c>
    </row>
    <row r="506" spans="1:65" s="14" customFormat="1" ht="11.25">
      <c r="B506" s="216"/>
      <c r="C506" s="217"/>
      <c r="D506" s="207" t="s">
        <v>162</v>
      </c>
      <c r="E506" s="218" t="s">
        <v>1</v>
      </c>
      <c r="F506" s="219" t="s">
        <v>660</v>
      </c>
      <c r="G506" s="217"/>
      <c r="H506" s="220">
        <v>122.26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162</v>
      </c>
      <c r="AU506" s="226" t="s">
        <v>85</v>
      </c>
      <c r="AV506" s="14" t="s">
        <v>85</v>
      </c>
      <c r="AW506" s="14" t="s">
        <v>31</v>
      </c>
      <c r="AX506" s="14" t="s">
        <v>75</v>
      </c>
      <c r="AY506" s="226" t="s">
        <v>153</v>
      </c>
    </row>
    <row r="507" spans="1:65" s="15" customFormat="1" ht="11.25">
      <c r="B507" s="227"/>
      <c r="C507" s="228"/>
      <c r="D507" s="207" t="s">
        <v>162</v>
      </c>
      <c r="E507" s="229" t="s">
        <v>1</v>
      </c>
      <c r="F507" s="230" t="s">
        <v>165</v>
      </c>
      <c r="G507" s="228"/>
      <c r="H507" s="231">
        <v>224.63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162</v>
      </c>
      <c r="AU507" s="237" t="s">
        <v>85</v>
      </c>
      <c r="AV507" s="15" t="s">
        <v>160</v>
      </c>
      <c r="AW507" s="15" t="s">
        <v>31</v>
      </c>
      <c r="AX507" s="15" t="s">
        <v>83</v>
      </c>
      <c r="AY507" s="237" t="s">
        <v>153</v>
      </c>
    </row>
    <row r="508" spans="1:65" s="2" customFormat="1" ht="16.5" customHeight="1">
      <c r="A508" s="35"/>
      <c r="B508" s="36"/>
      <c r="C508" s="249" t="s">
        <v>661</v>
      </c>
      <c r="D508" s="249" t="s">
        <v>263</v>
      </c>
      <c r="E508" s="250" t="s">
        <v>662</v>
      </c>
      <c r="F508" s="251" t="s">
        <v>663</v>
      </c>
      <c r="G508" s="252" t="s">
        <v>664</v>
      </c>
      <c r="H508" s="253">
        <v>67.388999999999996</v>
      </c>
      <c r="I508" s="254"/>
      <c r="J508" s="255">
        <f>ROUND(I508*H508,2)</f>
        <v>0</v>
      </c>
      <c r="K508" s="251" t="s">
        <v>159</v>
      </c>
      <c r="L508" s="256"/>
      <c r="M508" s="257" t="s">
        <v>1</v>
      </c>
      <c r="N508" s="258" t="s">
        <v>40</v>
      </c>
      <c r="O508" s="72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3" t="s">
        <v>360</v>
      </c>
      <c r="AT508" s="203" t="s">
        <v>263</v>
      </c>
      <c r="AU508" s="203" t="s">
        <v>85</v>
      </c>
      <c r="AY508" s="18" t="s">
        <v>153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8" t="s">
        <v>83</v>
      </c>
      <c r="BK508" s="204">
        <f>ROUND(I508*H508,2)</f>
        <v>0</v>
      </c>
      <c r="BL508" s="18" t="s">
        <v>252</v>
      </c>
      <c r="BM508" s="203" t="s">
        <v>665</v>
      </c>
    </row>
    <row r="509" spans="1:65" s="14" customFormat="1" ht="11.25">
      <c r="B509" s="216"/>
      <c r="C509" s="217"/>
      <c r="D509" s="207" t="s">
        <v>162</v>
      </c>
      <c r="E509" s="218" t="s">
        <v>1</v>
      </c>
      <c r="F509" s="219" t="s">
        <v>666</v>
      </c>
      <c r="G509" s="217"/>
      <c r="H509" s="220">
        <v>67.388999999999996</v>
      </c>
      <c r="I509" s="221"/>
      <c r="J509" s="217"/>
      <c r="K509" s="217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162</v>
      </c>
      <c r="AU509" s="226" t="s">
        <v>85</v>
      </c>
      <c r="AV509" s="14" t="s">
        <v>85</v>
      </c>
      <c r="AW509" s="14" t="s">
        <v>31</v>
      </c>
      <c r="AX509" s="14" t="s">
        <v>75</v>
      </c>
      <c r="AY509" s="226" t="s">
        <v>153</v>
      </c>
    </row>
    <row r="510" spans="1:65" s="15" customFormat="1" ht="11.25">
      <c r="B510" s="227"/>
      <c r="C510" s="228"/>
      <c r="D510" s="207" t="s">
        <v>162</v>
      </c>
      <c r="E510" s="229" t="s">
        <v>1</v>
      </c>
      <c r="F510" s="230" t="s">
        <v>165</v>
      </c>
      <c r="G510" s="228"/>
      <c r="H510" s="231">
        <v>67.388999999999996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162</v>
      </c>
      <c r="AU510" s="237" t="s">
        <v>85</v>
      </c>
      <c r="AV510" s="15" t="s">
        <v>160</v>
      </c>
      <c r="AW510" s="15" t="s">
        <v>31</v>
      </c>
      <c r="AX510" s="15" t="s">
        <v>83</v>
      </c>
      <c r="AY510" s="237" t="s">
        <v>153</v>
      </c>
    </row>
    <row r="511" spans="1:65" s="2" customFormat="1" ht="24.2" customHeight="1">
      <c r="A511" s="35"/>
      <c r="B511" s="36"/>
      <c r="C511" s="192" t="s">
        <v>667</v>
      </c>
      <c r="D511" s="192" t="s">
        <v>155</v>
      </c>
      <c r="E511" s="193" t="s">
        <v>668</v>
      </c>
      <c r="F511" s="194" t="s">
        <v>669</v>
      </c>
      <c r="G511" s="195" t="s">
        <v>205</v>
      </c>
      <c r="H511" s="196">
        <v>224.63</v>
      </c>
      <c r="I511" s="197"/>
      <c r="J511" s="198">
        <f>ROUND(I511*H511,2)</f>
        <v>0</v>
      </c>
      <c r="K511" s="194" t="s">
        <v>159</v>
      </c>
      <c r="L511" s="40"/>
      <c r="M511" s="199" t="s">
        <v>1</v>
      </c>
      <c r="N511" s="200" t="s">
        <v>40</v>
      </c>
      <c r="O511" s="72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3" t="s">
        <v>252</v>
      </c>
      <c r="AT511" s="203" t="s">
        <v>155</v>
      </c>
      <c r="AU511" s="203" t="s">
        <v>85</v>
      </c>
      <c r="AY511" s="18" t="s">
        <v>153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8" t="s">
        <v>83</v>
      </c>
      <c r="BK511" s="204">
        <f>ROUND(I511*H511,2)</f>
        <v>0</v>
      </c>
      <c r="BL511" s="18" t="s">
        <v>252</v>
      </c>
      <c r="BM511" s="203" t="s">
        <v>670</v>
      </c>
    </row>
    <row r="512" spans="1:65" s="13" customFormat="1" ht="11.25">
      <c r="B512" s="205"/>
      <c r="C512" s="206"/>
      <c r="D512" s="207" t="s">
        <v>162</v>
      </c>
      <c r="E512" s="208" t="s">
        <v>1</v>
      </c>
      <c r="F512" s="209" t="s">
        <v>659</v>
      </c>
      <c r="G512" s="206"/>
      <c r="H512" s="208" t="s">
        <v>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162</v>
      </c>
      <c r="AU512" s="215" t="s">
        <v>85</v>
      </c>
      <c r="AV512" s="13" t="s">
        <v>83</v>
      </c>
      <c r="AW512" s="13" t="s">
        <v>31</v>
      </c>
      <c r="AX512" s="13" t="s">
        <v>75</v>
      </c>
      <c r="AY512" s="215" t="s">
        <v>153</v>
      </c>
    </row>
    <row r="513" spans="1:65" s="14" customFormat="1" ht="11.25">
      <c r="B513" s="216"/>
      <c r="C513" s="217"/>
      <c r="D513" s="207" t="s">
        <v>162</v>
      </c>
      <c r="E513" s="218" t="s">
        <v>1</v>
      </c>
      <c r="F513" s="219" t="s">
        <v>375</v>
      </c>
      <c r="G513" s="217"/>
      <c r="H513" s="220">
        <v>102.37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162</v>
      </c>
      <c r="AU513" s="226" t="s">
        <v>85</v>
      </c>
      <c r="AV513" s="14" t="s">
        <v>85</v>
      </c>
      <c r="AW513" s="14" t="s">
        <v>31</v>
      </c>
      <c r="AX513" s="14" t="s">
        <v>75</v>
      </c>
      <c r="AY513" s="226" t="s">
        <v>153</v>
      </c>
    </row>
    <row r="514" spans="1:65" s="14" customFormat="1" ht="11.25">
      <c r="B514" s="216"/>
      <c r="C514" s="217"/>
      <c r="D514" s="207" t="s">
        <v>162</v>
      </c>
      <c r="E514" s="218" t="s">
        <v>1</v>
      </c>
      <c r="F514" s="219" t="s">
        <v>660</v>
      </c>
      <c r="G514" s="217"/>
      <c r="H514" s="220">
        <v>122.26</v>
      </c>
      <c r="I514" s="221"/>
      <c r="J514" s="217"/>
      <c r="K514" s="217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162</v>
      </c>
      <c r="AU514" s="226" t="s">
        <v>85</v>
      </c>
      <c r="AV514" s="14" t="s">
        <v>85</v>
      </c>
      <c r="AW514" s="14" t="s">
        <v>31</v>
      </c>
      <c r="AX514" s="14" t="s">
        <v>75</v>
      </c>
      <c r="AY514" s="226" t="s">
        <v>153</v>
      </c>
    </row>
    <row r="515" spans="1:65" s="15" customFormat="1" ht="11.25">
      <c r="B515" s="227"/>
      <c r="C515" s="228"/>
      <c r="D515" s="207" t="s">
        <v>162</v>
      </c>
      <c r="E515" s="229" t="s">
        <v>1</v>
      </c>
      <c r="F515" s="230" t="s">
        <v>165</v>
      </c>
      <c r="G515" s="228"/>
      <c r="H515" s="231">
        <v>224.63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AT515" s="237" t="s">
        <v>162</v>
      </c>
      <c r="AU515" s="237" t="s">
        <v>85</v>
      </c>
      <c r="AV515" s="15" t="s">
        <v>160</v>
      </c>
      <c r="AW515" s="15" t="s">
        <v>31</v>
      </c>
      <c r="AX515" s="15" t="s">
        <v>83</v>
      </c>
      <c r="AY515" s="237" t="s">
        <v>153</v>
      </c>
    </row>
    <row r="516" spans="1:65" s="2" customFormat="1" ht="44.25" customHeight="1">
      <c r="A516" s="35"/>
      <c r="B516" s="36"/>
      <c r="C516" s="249" t="s">
        <v>671</v>
      </c>
      <c r="D516" s="249" t="s">
        <v>263</v>
      </c>
      <c r="E516" s="250" t="s">
        <v>672</v>
      </c>
      <c r="F516" s="251" t="s">
        <v>673</v>
      </c>
      <c r="G516" s="252" t="s">
        <v>205</v>
      </c>
      <c r="H516" s="253">
        <v>274.27300000000002</v>
      </c>
      <c r="I516" s="254"/>
      <c r="J516" s="255">
        <f>ROUND(I516*H516,2)</f>
        <v>0</v>
      </c>
      <c r="K516" s="251" t="s">
        <v>159</v>
      </c>
      <c r="L516" s="256"/>
      <c r="M516" s="257" t="s">
        <v>1</v>
      </c>
      <c r="N516" s="258" t="s">
        <v>40</v>
      </c>
      <c r="O516" s="72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3" t="s">
        <v>360</v>
      </c>
      <c r="AT516" s="203" t="s">
        <v>263</v>
      </c>
      <c r="AU516" s="203" t="s">
        <v>85</v>
      </c>
      <c r="AY516" s="18" t="s">
        <v>153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8" t="s">
        <v>83</v>
      </c>
      <c r="BK516" s="204">
        <f>ROUND(I516*H516,2)</f>
        <v>0</v>
      </c>
      <c r="BL516" s="18" t="s">
        <v>252</v>
      </c>
      <c r="BM516" s="203" t="s">
        <v>674</v>
      </c>
    </row>
    <row r="517" spans="1:65" s="14" customFormat="1" ht="11.25">
      <c r="B517" s="216"/>
      <c r="C517" s="217"/>
      <c r="D517" s="207" t="s">
        <v>162</v>
      </c>
      <c r="E517" s="218" t="s">
        <v>1</v>
      </c>
      <c r="F517" s="219" t="s">
        <v>675</v>
      </c>
      <c r="G517" s="217"/>
      <c r="H517" s="220">
        <v>274.27300000000002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162</v>
      </c>
      <c r="AU517" s="226" t="s">
        <v>85</v>
      </c>
      <c r="AV517" s="14" t="s">
        <v>85</v>
      </c>
      <c r="AW517" s="14" t="s">
        <v>31</v>
      </c>
      <c r="AX517" s="14" t="s">
        <v>75</v>
      </c>
      <c r="AY517" s="226" t="s">
        <v>153</v>
      </c>
    </row>
    <row r="518" spans="1:65" s="15" customFormat="1" ht="11.25">
      <c r="B518" s="227"/>
      <c r="C518" s="228"/>
      <c r="D518" s="207" t="s">
        <v>162</v>
      </c>
      <c r="E518" s="229" t="s">
        <v>1</v>
      </c>
      <c r="F518" s="230" t="s">
        <v>165</v>
      </c>
      <c r="G518" s="228"/>
      <c r="H518" s="231">
        <v>274.27300000000002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AT518" s="237" t="s">
        <v>162</v>
      </c>
      <c r="AU518" s="237" t="s">
        <v>85</v>
      </c>
      <c r="AV518" s="15" t="s">
        <v>160</v>
      </c>
      <c r="AW518" s="15" t="s">
        <v>31</v>
      </c>
      <c r="AX518" s="15" t="s">
        <v>83</v>
      </c>
      <c r="AY518" s="237" t="s">
        <v>153</v>
      </c>
    </row>
    <row r="519" spans="1:65" s="2" customFormat="1" ht="55.5" customHeight="1">
      <c r="A519" s="35"/>
      <c r="B519" s="36"/>
      <c r="C519" s="192" t="s">
        <v>676</v>
      </c>
      <c r="D519" s="192" t="s">
        <v>155</v>
      </c>
      <c r="E519" s="193" t="s">
        <v>677</v>
      </c>
      <c r="F519" s="194" t="s">
        <v>678</v>
      </c>
      <c r="G519" s="195" t="s">
        <v>205</v>
      </c>
      <c r="H519" s="196">
        <v>122.26</v>
      </c>
      <c r="I519" s="197"/>
      <c r="J519" s="198">
        <f>ROUND(I519*H519,2)</f>
        <v>0</v>
      </c>
      <c r="K519" s="194" t="s">
        <v>159</v>
      </c>
      <c r="L519" s="40"/>
      <c r="M519" s="199" t="s">
        <v>1</v>
      </c>
      <c r="N519" s="200" t="s">
        <v>40</v>
      </c>
      <c r="O519" s="72"/>
      <c r="P519" s="201">
        <f>O519*H519</f>
        <v>0</v>
      </c>
      <c r="Q519" s="201">
        <v>0</v>
      </c>
      <c r="R519" s="201">
        <f>Q519*H519</f>
        <v>0</v>
      </c>
      <c r="S519" s="201">
        <v>0</v>
      </c>
      <c r="T519" s="202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3" t="s">
        <v>252</v>
      </c>
      <c r="AT519" s="203" t="s">
        <v>155</v>
      </c>
      <c r="AU519" s="203" t="s">
        <v>85</v>
      </c>
      <c r="AY519" s="18" t="s">
        <v>153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8" t="s">
        <v>83</v>
      </c>
      <c r="BK519" s="204">
        <f>ROUND(I519*H519,2)</f>
        <v>0</v>
      </c>
      <c r="BL519" s="18" t="s">
        <v>252</v>
      </c>
      <c r="BM519" s="203" t="s">
        <v>679</v>
      </c>
    </row>
    <row r="520" spans="1:65" s="13" customFormat="1" ht="11.25">
      <c r="B520" s="205"/>
      <c r="C520" s="206"/>
      <c r="D520" s="207" t="s">
        <v>162</v>
      </c>
      <c r="E520" s="208" t="s">
        <v>1</v>
      </c>
      <c r="F520" s="209" t="s">
        <v>680</v>
      </c>
      <c r="G520" s="206"/>
      <c r="H520" s="208" t="s">
        <v>1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162</v>
      </c>
      <c r="AU520" s="215" t="s">
        <v>85</v>
      </c>
      <c r="AV520" s="13" t="s">
        <v>83</v>
      </c>
      <c r="AW520" s="13" t="s">
        <v>31</v>
      </c>
      <c r="AX520" s="13" t="s">
        <v>75</v>
      </c>
      <c r="AY520" s="215" t="s">
        <v>153</v>
      </c>
    </row>
    <row r="521" spans="1:65" s="14" customFormat="1" ht="33.75">
      <c r="B521" s="216"/>
      <c r="C521" s="217"/>
      <c r="D521" s="207" t="s">
        <v>162</v>
      </c>
      <c r="E521" s="218" t="s">
        <v>1</v>
      </c>
      <c r="F521" s="219" t="s">
        <v>681</v>
      </c>
      <c r="G521" s="217"/>
      <c r="H521" s="220">
        <v>122.26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162</v>
      </c>
      <c r="AU521" s="226" t="s">
        <v>85</v>
      </c>
      <c r="AV521" s="14" t="s">
        <v>85</v>
      </c>
      <c r="AW521" s="14" t="s">
        <v>31</v>
      </c>
      <c r="AX521" s="14" t="s">
        <v>75</v>
      </c>
      <c r="AY521" s="226" t="s">
        <v>153</v>
      </c>
    </row>
    <row r="522" spans="1:65" s="15" customFormat="1" ht="11.25">
      <c r="B522" s="227"/>
      <c r="C522" s="228"/>
      <c r="D522" s="207" t="s">
        <v>162</v>
      </c>
      <c r="E522" s="229" t="s">
        <v>1</v>
      </c>
      <c r="F522" s="230" t="s">
        <v>165</v>
      </c>
      <c r="G522" s="228"/>
      <c r="H522" s="231">
        <v>122.26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162</v>
      </c>
      <c r="AU522" s="237" t="s">
        <v>85</v>
      </c>
      <c r="AV522" s="15" t="s">
        <v>160</v>
      </c>
      <c r="AW522" s="15" t="s">
        <v>31</v>
      </c>
      <c r="AX522" s="15" t="s">
        <v>83</v>
      </c>
      <c r="AY522" s="237" t="s">
        <v>153</v>
      </c>
    </row>
    <row r="523" spans="1:65" s="2" customFormat="1" ht="49.15" customHeight="1">
      <c r="A523" s="35"/>
      <c r="B523" s="36"/>
      <c r="C523" s="192" t="s">
        <v>682</v>
      </c>
      <c r="D523" s="192" t="s">
        <v>155</v>
      </c>
      <c r="E523" s="193" t="s">
        <v>683</v>
      </c>
      <c r="F523" s="194" t="s">
        <v>684</v>
      </c>
      <c r="G523" s="195" t="s">
        <v>189</v>
      </c>
      <c r="H523" s="196">
        <v>1.716</v>
      </c>
      <c r="I523" s="197"/>
      <c r="J523" s="198">
        <f>ROUND(I523*H523,2)</f>
        <v>0</v>
      </c>
      <c r="K523" s="194" t="s">
        <v>159</v>
      </c>
      <c r="L523" s="40"/>
      <c r="M523" s="199" t="s">
        <v>1</v>
      </c>
      <c r="N523" s="200" t="s">
        <v>40</v>
      </c>
      <c r="O523" s="72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3" t="s">
        <v>252</v>
      </c>
      <c r="AT523" s="203" t="s">
        <v>155</v>
      </c>
      <c r="AU523" s="203" t="s">
        <v>85</v>
      </c>
      <c r="AY523" s="18" t="s">
        <v>153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8" t="s">
        <v>83</v>
      </c>
      <c r="BK523" s="204">
        <f>ROUND(I523*H523,2)</f>
        <v>0</v>
      </c>
      <c r="BL523" s="18" t="s">
        <v>252</v>
      </c>
      <c r="BM523" s="203" t="s">
        <v>685</v>
      </c>
    </row>
    <row r="524" spans="1:65" s="2" customFormat="1" ht="55.5" customHeight="1">
      <c r="A524" s="35"/>
      <c r="B524" s="36"/>
      <c r="C524" s="192" t="s">
        <v>686</v>
      </c>
      <c r="D524" s="192" t="s">
        <v>155</v>
      </c>
      <c r="E524" s="193" t="s">
        <v>687</v>
      </c>
      <c r="F524" s="194" t="s">
        <v>688</v>
      </c>
      <c r="G524" s="195" t="s">
        <v>189</v>
      </c>
      <c r="H524" s="196">
        <v>1.716</v>
      </c>
      <c r="I524" s="197"/>
      <c r="J524" s="198">
        <f>ROUND(I524*H524,2)</f>
        <v>0</v>
      </c>
      <c r="K524" s="194" t="s">
        <v>159</v>
      </c>
      <c r="L524" s="40"/>
      <c r="M524" s="199" t="s">
        <v>1</v>
      </c>
      <c r="N524" s="200" t="s">
        <v>40</v>
      </c>
      <c r="O524" s="72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3" t="s">
        <v>252</v>
      </c>
      <c r="AT524" s="203" t="s">
        <v>155</v>
      </c>
      <c r="AU524" s="203" t="s">
        <v>85</v>
      </c>
      <c r="AY524" s="18" t="s">
        <v>153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8" t="s">
        <v>83</v>
      </c>
      <c r="BK524" s="204">
        <f>ROUND(I524*H524,2)</f>
        <v>0</v>
      </c>
      <c r="BL524" s="18" t="s">
        <v>252</v>
      </c>
      <c r="BM524" s="203" t="s">
        <v>689</v>
      </c>
    </row>
    <row r="525" spans="1:65" s="12" customFormat="1" ht="22.9" customHeight="1">
      <c r="B525" s="176"/>
      <c r="C525" s="177"/>
      <c r="D525" s="178" t="s">
        <v>74</v>
      </c>
      <c r="E525" s="190" t="s">
        <v>690</v>
      </c>
      <c r="F525" s="190" t="s">
        <v>691</v>
      </c>
      <c r="G525" s="177"/>
      <c r="H525" s="177"/>
      <c r="I525" s="180"/>
      <c r="J525" s="191">
        <f>BK525</f>
        <v>0</v>
      </c>
      <c r="K525" s="177"/>
      <c r="L525" s="182"/>
      <c r="M525" s="183"/>
      <c r="N525" s="184"/>
      <c r="O525" s="184"/>
      <c r="P525" s="185">
        <f>SUM(P526:P665)</f>
        <v>0</v>
      </c>
      <c r="Q525" s="184"/>
      <c r="R525" s="185">
        <f>SUM(R526:R665)</f>
        <v>0</v>
      </c>
      <c r="S525" s="184"/>
      <c r="T525" s="186">
        <f>SUM(T526:T665)</f>
        <v>0</v>
      </c>
      <c r="AR525" s="187" t="s">
        <v>85</v>
      </c>
      <c r="AT525" s="188" t="s">
        <v>74</v>
      </c>
      <c r="AU525" s="188" t="s">
        <v>83</v>
      </c>
      <c r="AY525" s="187" t="s">
        <v>153</v>
      </c>
      <c r="BK525" s="189">
        <f>SUM(BK526:BK665)</f>
        <v>0</v>
      </c>
    </row>
    <row r="526" spans="1:65" s="2" customFormat="1" ht="37.9" customHeight="1">
      <c r="A526" s="35"/>
      <c r="B526" s="36"/>
      <c r="C526" s="192" t="s">
        <v>692</v>
      </c>
      <c r="D526" s="192" t="s">
        <v>155</v>
      </c>
      <c r="E526" s="193" t="s">
        <v>693</v>
      </c>
      <c r="F526" s="194" t="s">
        <v>694</v>
      </c>
      <c r="G526" s="195" t="s">
        <v>205</v>
      </c>
      <c r="H526" s="196">
        <v>1399.258</v>
      </c>
      <c r="I526" s="197"/>
      <c r="J526" s="198">
        <f>ROUND(I526*H526,2)</f>
        <v>0</v>
      </c>
      <c r="K526" s="194" t="s">
        <v>159</v>
      </c>
      <c r="L526" s="40"/>
      <c r="M526" s="199" t="s">
        <v>1</v>
      </c>
      <c r="N526" s="200" t="s">
        <v>40</v>
      </c>
      <c r="O526" s="72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3" t="s">
        <v>252</v>
      </c>
      <c r="AT526" s="203" t="s">
        <v>155</v>
      </c>
      <c r="AU526" s="203" t="s">
        <v>85</v>
      </c>
      <c r="AY526" s="18" t="s">
        <v>153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8" t="s">
        <v>83</v>
      </c>
      <c r="BK526" s="204">
        <f>ROUND(I526*H526,2)</f>
        <v>0</v>
      </c>
      <c r="BL526" s="18" t="s">
        <v>252</v>
      </c>
      <c r="BM526" s="203" t="s">
        <v>695</v>
      </c>
    </row>
    <row r="527" spans="1:65" s="13" customFormat="1" ht="11.25">
      <c r="B527" s="205"/>
      <c r="C527" s="206"/>
      <c r="D527" s="207" t="s">
        <v>162</v>
      </c>
      <c r="E527" s="208" t="s">
        <v>1</v>
      </c>
      <c r="F527" s="209" t="s">
        <v>696</v>
      </c>
      <c r="G527" s="206"/>
      <c r="H527" s="208" t="s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162</v>
      </c>
      <c r="AU527" s="215" t="s">
        <v>85</v>
      </c>
      <c r="AV527" s="13" t="s">
        <v>83</v>
      </c>
      <c r="AW527" s="13" t="s">
        <v>31</v>
      </c>
      <c r="AX527" s="13" t="s">
        <v>75</v>
      </c>
      <c r="AY527" s="215" t="s">
        <v>153</v>
      </c>
    </row>
    <row r="528" spans="1:65" s="13" customFormat="1" ht="11.25">
      <c r="B528" s="205"/>
      <c r="C528" s="206"/>
      <c r="D528" s="207" t="s">
        <v>162</v>
      </c>
      <c r="E528" s="208" t="s">
        <v>1</v>
      </c>
      <c r="F528" s="209" t="s">
        <v>697</v>
      </c>
      <c r="G528" s="206"/>
      <c r="H528" s="208" t="s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162</v>
      </c>
      <c r="AU528" s="215" t="s">
        <v>85</v>
      </c>
      <c r="AV528" s="13" t="s">
        <v>83</v>
      </c>
      <c r="AW528" s="13" t="s">
        <v>31</v>
      </c>
      <c r="AX528" s="13" t="s">
        <v>75</v>
      </c>
      <c r="AY528" s="215" t="s">
        <v>153</v>
      </c>
    </row>
    <row r="529" spans="1:65" s="14" customFormat="1" ht="11.25">
      <c r="B529" s="216"/>
      <c r="C529" s="217"/>
      <c r="D529" s="207" t="s">
        <v>162</v>
      </c>
      <c r="E529" s="218" t="s">
        <v>1</v>
      </c>
      <c r="F529" s="219" t="s">
        <v>698</v>
      </c>
      <c r="G529" s="217"/>
      <c r="H529" s="220">
        <v>322.83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162</v>
      </c>
      <c r="AU529" s="226" t="s">
        <v>85</v>
      </c>
      <c r="AV529" s="14" t="s">
        <v>85</v>
      </c>
      <c r="AW529" s="14" t="s">
        <v>31</v>
      </c>
      <c r="AX529" s="14" t="s">
        <v>75</v>
      </c>
      <c r="AY529" s="226" t="s">
        <v>153</v>
      </c>
    </row>
    <row r="530" spans="1:65" s="14" customFormat="1" ht="22.5">
      <c r="B530" s="216"/>
      <c r="C530" s="217"/>
      <c r="D530" s="207" t="s">
        <v>162</v>
      </c>
      <c r="E530" s="218" t="s">
        <v>1</v>
      </c>
      <c r="F530" s="219" t="s">
        <v>699</v>
      </c>
      <c r="G530" s="217"/>
      <c r="H530" s="220">
        <v>67.873000000000005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162</v>
      </c>
      <c r="AU530" s="226" t="s">
        <v>85</v>
      </c>
      <c r="AV530" s="14" t="s">
        <v>85</v>
      </c>
      <c r="AW530" s="14" t="s">
        <v>31</v>
      </c>
      <c r="AX530" s="14" t="s">
        <v>75</v>
      </c>
      <c r="AY530" s="226" t="s">
        <v>153</v>
      </c>
    </row>
    <row r="531" spans="1:65" s="16" customFormat="1" ht="11.25">
      <c r="B531" s="238"/>
      <c r="C531" s="239"/>
      <c r="D531" s="207" t="s">
        <v>162</v>
      </c>
      <c r="E531" s="240" t="s">
        <v>1</v>
      </c>
      <c r="F531" s="241" t="s">
        <v>212</v>
      </c>
      <c r="G531" s="239"/>
      <c r="H531" s="242">
        <v>390.70299999999997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AT531" s="248" t="s">
        <v>162</v>
      </c>
      <c r="AU531" s="248" t="s">
        <v>85</v>
      </c>
      <c r="AV531" s="16" t="s">
        <v>171</v>
      </c>
      <c r="AW531" s="16" t="s">
        <v>31</v>
      </c>
      <c r="AX531" s="16" t="s">
        <v>75</v>
      </c>
      <c r="AY531" s="248" t="s">
        <v>153</v>
      </c>
    </row>
    <row r="532" spans="1:65" s="14" customFormat="1" ht="11.25">
      <c r="B532" s="216"/>
      <c r="C532" s="217"/>
      <c r="D532" s="207" t="s">
        <v>162</v>
      </c>
      <c r="E532" s="218" t="s">
        <v>1</v>
      </c>
      <c r="F532" s="219" t="s">
        <v>700</v>
      </c>
      <c r="G532" s="217"/>
      <c r="H532" s="220">
        <v>322.83</v>
      </c>
      <c r="I532" s="221"/>
      <c r="J532" s="217"/>
      <c r="K532" s="217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162</v>
      </c>
      <c r="AU532" s="226" t="s">
        <v>85</v>
      </c>
      <c r="AV532" s="14" t="s">
        <v>85</v>
      </c>
      <c r="AW532" s="14" t="s">
        <v>31</v>
      </c>
      <c r="AX532" s="14" t="s">
        <v>75</v>
      </c>
      <c r="AY532" s="226" t="s">
        <v>153</v>
      </c>
    </row>
    <row r="533" spans="1:65" s="14" customFormat="1" ht="11.25">
      <c r="B533" s="216"/>
      <c r="C533" s="217"/>
      <c r="D533" s="207" t="s">
        <v>162</v>
      </c>
      <c r="E533" s="218" t="s">
        <v>1</v>
      </c>
      <c r="F533" s="219" t="s">
        <v>701</v>
      </c>
      <c r="G533" s="217"/>
      <c r="H533" s="220">
        <v>67.873000000000005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162</v>
      </c>
      <c r="AU533" s="226" t="s">
        <v>85</v>
      </c>
      <c r="AV533" s="14" t="s">
        <v>85</v>
      </c>
      <c r="AW533" s="14" t="s">
        <v>31</v>
      </c>
      <c r="AX533" s="14" t="s">
        <v>75</v>
      </c>
      <c r="AY533" s="226" t="s">
        <v>153</v>
      </c>
    </row>
    <row r="534" spans="1:65" s="16" customFormat="1" ht="11.25">
      <c r="B534" s="238"/>
      <c r="C534" s="239"/>
      <c r="D534" s="207" t="s">
        <v>162</v>
      </c>
      <c r="E534" s="240" t="s">
        <v>1</v>
      </c>
      <c r="F534" s="241" t="s">
        <v>212</v>
      </c>
      <c r="G534" s="239"/>
      <c r="H534" s="242">
        <v>390.70299999999997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AT534" s="248" t="s">
        <v>162</v>
      </c>
      <c r="AU534" s="248" t="s">
        <v>85</v>
      </c>
      <c r="AV534" s="16" t="s">
        <v>171</v>
      </c>
      <c r="AW534" s="16" t="s">
        <v>31</v>
      </c>
      <c r="AX534" s="16" t="s">
        <v>75</v>
      </c>
      <c r="AY534" s="248" t="s">
        <v>153</v>
      </c>
    </row>
    <row r="535" spans="1:65" s="14" customFormat="1" ht="11.25">
      <c r="B535" s="216"/>
      <c r="C535" s="217"/>
      <c r="D535" s="207" t="s">
        <v>162</v>
      </c>
      <c r="E535" s="218" t="s">
        <v>1</v>
      </c>
      <c r="F535" s="219" t="s">
        <v>702</v>
      </c>
      <c r="G535" s="217"/>
      <c r="H535" s="220">
        <v>527.73500000000001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162</v>
      </c>
      <c r="AU535" s="226" t="s">
        <v>85</v>
      </c>
      <c r="AV535" s="14" t="s">
        <v>85</v>
      </c>
      <c r="AW535" s="14" t="s">
        <v>31</v>
      </c>
      <c r="AX535" s="14" t="s">
        <v>75</v>
      </c>
      <c r="AY535" s="226" t="s">
        <v>153</v>
      </c>
    </row>
    <row r="536" spans="1:65" s="14" customFormat="1" ht="11.25">
      <c r="B536" s="216"/>
      <c r="C536" s="217"/>
      <c r="D536" s="207" t="s">
        <v>162</v>
      </c>
      <c r="E536" s="218" t="s">
        <v>1</v>
      </c>
      <c r="F536" s="219" t="s">
        <v>703</v>
      </c>
      <c r="G536" s="217"/>
      <c r="H536" s="220">
        <v>90.117000000000004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162</v>
      </c>
      <c r="AU536" s="226" t="s">
        <v>85</v>
      </c>
      <c r="AV536" s="14" t="s">
        <v>85</v>
      </c>
      <c r="AW536" s="14" t="s">
        <v>31</v>
      </c>
      <c r="AX536" s="14" t="s">
        <v>75</v>
      </c>
      <c r="AY536" s="226" t="s">
        <v>153</v>
      </c>
    </row>
    <row r="537" spans="1:65" s="16" customFormat="1" ht="11.25">
      <c r="B537" s="238"/>
      <c r="C537" s="239"/>
      <c r="D537" s="207" t="s">
        <v>162</v>
      </c>
      <c r="E537" s="240" t="s">
        <v>1</v>
      </c>
      <c r="F537" s="241" t="s">
        <v>212</v>
      </c>
      <c r="G537" s="239"/>
      <c r="H537" s="242">
        <v>617.85199999999998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AT537" s="248" t="s">
        <v>162</v>
      </c>
      <c r="AU537" s="248" t="s">
        <v>85</v>
      </c>
      <c r="AV537" s="16" t="s">
        <v>171</v>
      </c>
      <c r="AW537" s="16" t="s">
        <v>31</v>
      </c>
      <c r="AX537" s="16" t="s">
        <v>75</v>
      </c>
      <c r="AY537" s="248" t="s">
        <v>153</v>
      </c>
    </row>
    <row r="538" spans="1:65" s="15" customFormat="1" ht="11.25">
      <c r="B538" s="227"/>
      <c r="C538" s="228"/>
      <c r="D538" s="207" t="s">
        <v>162</v>
      </c>
      <c r="E538" s="229" t="s">
        <v>1</v>
      </c>
      <c r="F538" s="230" t="s">
        <v>165</v>
      </c>
      <c r="G538" s="228"/>
      <c r="H538" s="231">
        <v>1399.258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AT538" s="237" t="s">
        <v>162</v>
      </c>
      <c r="AU538" s="237" t="s">
        <v>85</v>
      </c>
      <c r="AV538" s="15" t="s">
        <v>160</v>
      </c>
      <c r="AW538" s="15" t="s">
        <v>31</v>
      </c>
      <c r="AX538" s="15" t="s">
        <v>83</v>
      </c>
      <c r="AY538" s="237" t="s">
        <v>153</v>
      </c>
    </row>
    <row r="539" spans="1:65" s="2" customFormat="1" ht="16.5" customHeight="1">
      <c r="A539" s="35"/>
      <c r="B539" s="36"/>
      <c r="C539" s="249" t="s">
        <v>704</v>
      </c>
      <c r="D539" s="249" t="s">
        <v>263</v>
      </c>
      <c r="E539" s="250" t="s">
        <v>662</v>
      </c>
      <c r="F539" s="251" t="s">
        <v>663</v>
      </c>
      <c r="G539" s="252" t="s">
        <v>664</v>
      </c>
      <c r="H539" s="253">
        <v>419.77699999999999</v>
      </c>
      <c r="I539" s="254"/>
      <c r="J539" s="255">
        <f>ROUND(I539*H539,2)</f>
        <v>0</v>
      </c>
      <c r="K539" s="251" t="s">
        <v>159</v>
      </c>
      <c r="L539" s="256"/>
      <c r="M539" s="257" t="s">
        <v>1</v>
      </c>
      <c r="N539" s="258" t="s">
        <v>40</v>
      </c>
      <c r="O539" s="72"/>
      <c r="P539" s="201">
        <f>O539*H539</f>
        <v>0</v>
      </c>
      <c r="Q539" s="201">
        <v>0</v>
      </c>
      <c r="R539" s="201">
        <f>Q539*H539</f>
        <v>0</v>
      </c>
      <c r="S539" s="201">
        <v>0</v>
      </c>
      <c r="T539" s="202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03" t="s">
        <v>360</v>
      </c>
      <c r="AT539" s="203" t="s">
        <v>263</v>
      </c>
      <c r="AU539" s="203" t="s">
        <v>85</v>
      </c>
      <c r="AY539" s="18" t="s">
        <v>153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18" t="s">
        <v>83</v>
      </c>
      <c r="BK539" s="204">
        <f>ROUND(I539*H539,2)</f>
        <v>0</v>
      </c>
      <c r="BL539" s="18" t="s">
        <v>252</v>
      </c>
      <c r="BM539" s="203" t="s">
        <v>705</v>
      </c>
    </row>
    <row r="540" spans="1:65" s="14" customFormat="1" ht="11.25">
      <c r="B540" s="216"/>
      <c r="C540" s="217"/>
      <c r="D540" s="207" t="s">
        <v>162</v>
      </c>
      <c r="E540" s="218" t="s">
        <v>1</v>
      </c>
      <c r="F540" s="219" t="s">
        <v>706</v>
      </c>
      <c r="G540" s="217"/>
      <c r="H540" s="220">
        <v>419.77699999999999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162</v>
      </c>
      <c r="AU540" s="226" t="s">
        <v>85</v>
      </c>
      <c r="AV540" s="14" t="s">
        <v>85</v>
      </c>
      <c r="AW540" s="14" t="s">
        <v>31</v>
      </c>
      <c r="AX540" s="14" t="s">
        <v>75</v>
      </c>
      <c r="AY540" s="226" t="s">
        <v>153</v>
      </c>
    </row>
    <row r="541" spans="1:65" s="15" customFormat="1" ht="11.25">
      <c r="B541" s="227"/>
      <c r="C541" s="228"/>
      <c r="D541" s="207" t="s">
        <v>162</v>
      </c>
      <c r="E541" s="229" t="s">
        <v>1</v>
      </c>
      <c r="F541" s="230" t="s">
        <v>165</v>
      </c>
      <c r="G541" s="228"/>
      <c r="H541" s="231">
        <v>419.77699999999999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162</v>
      </c>
      <c r="AU541" s="237" t="s">
        <v>85</v>
      </c>
      <c r="AV541" s="15" t="s">
        <v>160</v>
      </c>
      <c r="AW541" s="15" t="s">
        <v>31</v>
      </c>
      <c r="AX541" s="15" t="s">
        <v>83</v>
      </c>
      <c r="AY541" s="237" t="s">
        <v>153</v>
      </c>
    </row>
    <row r="542" spans="1:65" s="2" customFormat="1" ht="24.2" customHeight="1">
      <c r="A542" s="35"/>
      <c r="B542" s="36"/>
      <c r="C542" s="192" t="s">
        <v>707</v>
      </c>
      <c r="D542" s="192" t="s">
        <v>155</v>
      </c>
      <c r="E542" s="193" t="s">
        <v>708</v>
      </c>
      <c r="F542" s="194" t="s">
        <v>709</v>
      </c>
      <c r="G542" s="195" t="s">
        <v>205</v>
      </c>
      <c r="H542" s="196">
        <v>1176.239</v>
      </c>
      <c r="I542" s="197"/>
      <c r="J542" s="198">
        <f>ROUND(I542*H542,2)</f>
        <v>0</v>
      </c>
      <c r="K542" s="194" t="s">
        <v>159</v>
      </c>
      <c r="L542" s="40"/>
      <c r="M542" s="199" t="s">
        <v>1</v>
      </c>
      <c r="N542" s="200" t="s">
        <v>40</v>
      </c>
      <c r="O542" s="72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3" t="s">
        <v>252</v>
      </c>
      <c r="AT542" s="203" t="s">
        <v>155</v>
      </c>
      <c r="AU542" s="203" t="s">
        <v>85</v>
      </c>
      <c r="AY542" s="18" t="s">
        <v>153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8" t="s">
        <v>83</v>
      </c>
      <c r="BK542" s="204">
        <f>ROUND(I542*H542,2)</f>
        <v>0</v>
      </c>
      <c r="BL542" s="18" t="s">
        <v>252</v>
      </c>
      <c r="BM542" s="203" t="s">
        <v>710</v>
      </c>
    </row>
    <row r="543" spans="1:65" s="13" customFormat="1" ht="11.25">
      <c r="B543" s="205"/>
      <c r="C543" s="206"/>
      <c r="D543" s="207" t="s">
        <v>162</v>
      </c>
      <c r="E543" s="208" t="s">
        <v>1</v>
      </c>
      <c r="F543" s="209" t="s">
        <v>711</v>
      </c>
      <c r="G543" s="206"/>
      <c r="H543" s="208" t="s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162</v>
      </c>
      <c r="AU543" s="215" t="s">
        <v>85</v>
      </c>
      <c r="AV543" s="13" t="s">
        <v>83</v>
      </c>
      <c r="AW543" s="13" t="s">
        <v>31</v>
      </c>
      <c r="AX543" s="13" t="s">
        <v>75</v>
      </c>
      <c r="AY543" s="215" t="s">
        <v>153</v>
      </c>
    </row>
    <row r="544" spans="1:65" s="14" customFormat="1" ht="11.25">
      <c r="B544" s="216"/>
      <c r="C544" s="217"/>
      <c r="D544" s="207" t="s">
        <v>162</v>
      </c>
      <c r="E544" s="218" t="s">
        <v>1</v>
      </c>
      <c r="F544" s="219" t="s">
        <v>712</v>
      </c>
      <c r="G544" s="217"/>
      <c r="H544" s="220">
        <v>324.25200000000001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162</v>
      </c>
      <c r="AU544" s="226" t="s">
        <v>85</v>
      </c>
      <c r="AV544" s="14" t="s">
        <v>85</v>
      </c>
      <c r="AW544" s="14" t="s">
        <v>31</v>
      </c>
      <c r="AX544" s="14" t="s">
        <v>75</v>
      </c>
      <c r="AY544" s="226" t="s">
        <v>153</v>
      </c>
    </row>
    <row r="545" spans="1:65" s="14" customFormat="1" ht="11.25">
      <c r="B545" s="216"/>
      <c r="C545" s="217"/>
      <c r="D545" s="207" t="s">
        <v>162</v>
      </c>
      <c r="E545" s="218" t="s">
        <v>1</v>
      </c>
      <c r="F545" s="219" t="s">
        <v>713</v>
      </c>
      <c r="G545" s="217"/>
      <c r="H545" s="220">
        <v>324.25200000000001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162</v>
      </c>
      <c r="AU545" s="226" t="s">
        <v>85</v>
      </c>
      <c r="AV545" s="14" t="s">
        <v>85</v>
      </c>
      <c r="AW545" s="14" t="s">
        <v>31</v>
      </c>
      <c r="AX545" s="14" t="s">
        <v>75</v>
      </c>
      <c r="AY545" s="226" t="s">
        <v>153</v>
      </c>
    </row>
    <row r="546" spans="1:65" s="14" customFormat="1" ht="11.25">
      <c r="B546" s="216"/>
      <c r="C546" s="217"/>
      <c r="D546" s="207" t="s">
        <v>162</v>
      </c>
      <c r="E546" s="218" t="s">
        <v>1</v>
      </c>
      <c r="F546" s="219" t="s">
        <v>714</v>
      </c>
      <c r="G546" s="217"/>
      <c r="H546" s="220">
        <v>527.73500000000001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162</v>
      </c>
      <c r="AU546" s="226" t="s">
        <v>85</v>
      </c>
      <c r="AV546" s="14" t="s">
        <v>85</v>
      </c>
      <c r="AW546" s="14" t="s">
        <v>31</v>
      </c>
      <c r="AX546" s="14" t="s">
        <v>75</v>
      </c>
      <c r="AY546" s="226" t="s">
        <v>153</v>
      </c>
    </row>
    <row r="547" spans="1:65" s="15" customFormat="1" ht="11.25">
      <c r="B547" s="227"/>
      <c r="C547" s="228"/>
      <c r="D547" s="207" t="s">
        <v>162</v>
      </c>
      <c r="E547" s="229" t="s">
        <v>1</v>
      </c>
      <c r="F547" s="230" t="s">
        <v>165</v>
      </c>
      <c r="G547" s="228"/>
      <c r="H547" s="231">
        <v>1176.239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AT547" s="237" t="s">
        <v>162</v>
      </c>
      <c r="AU547" s="237" t="s">
        <v>85</v>
      </c>
      <c r="AV547" s="15" t="s">
        <v>160</v>
      </c>
      <c r="AW547" s="15" t="s">
        <v>31</v>
      </c>
      <c r="AX547" s="15" t="s">
        <v>83</v>
      </c>
      <c r="AY547" s="237" t="s">
        <v>153</v>
      </c>
    </row>
    <row r="548" spans="1:65" s="2" customFormat="1" ht="33" customHeight="1">
      <c r="A548" s="35"/>
      <c r="B548" s="36"/>
      <c r="C548" s="192" t="s">
        <v>715</v>
      </c>
      <c r="D548" s="192" t="s">
        <v>155</v>
      </c>
      <c r="E548" s="193" t="s">
        <v>716</v>
      </c>
      <c r="F548" s="194" t="s">
        <v>717</v>
      </c>
      <c r="G548" s="195" t="s">
        <v>205</v>
      </c>
      <c r="H548" s="196">
        <v>2352.4780000000001</v>
      </c>
      <c r="I548" s="197"/>
      <c r="J548" s="198">
        <f>ROUND(I548*H548,2)</f>
        <v>0</v>
      </c>
      <c r="K548" s="194" t="s">
        <v>159</v>
      </c>
      <c r="L548" s="40"/>
      <c r="M548" s="199" t="s">
        <v>1</v>
      </c>
      <c r="N548" s="200" t="s">
        <v>40</v>
      </c>
      <c r="O548" s="72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3" t="s">
        <v>252</v>
      </c>
      <c r="AT548" s="203" t="s">
        <v>155</v>
      </c>
      <c r="AU548" s="203" t="s">
        <v>85</v>
      </c>
      <c r="AY548" s="18" t="s">
        <v>153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8" t="s">
        <v>83</v>
      </c>
      <c r="BK548" s="204">
        <f>ROUND(I548*H548,2)</f>
        <v>0</v>
      </c>
      <c r="BL548" s="18" t="s">
        <v>252</v>
      </c>
      <c r="BM548" s="203" t="s">
        <v>718</v>
      </c>
    </row>
    <row r="549" spans="1:65" s="13" customFormat="1" ht="22.5">
      <c r="B549" s="205"/>
      <c r="C549" s="206"/>
      <c r="D549" s="207" t="s">
        <v>162</v>
      </c>
      <c r="E549" s="208" t="s">
        <v>1</v>
      </c>
      <c r="F549" s="209" t="s">
        <v>719</v>
      </c>
      <c r="G549" s="206"/>
      <c r="H549" s="208" t="s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162</v>
      </c>
      <c r="AU549" s="215" t="s">
        <v>85</v>
      </c>
      <c r="AV549" s="13" t="s">
        <v>83</v>
      </c>
      <c r="AW549" s="13" t="s">
        <v>31</v>
      </c>
      <c r="AX549" s="13" t="s">
        <v>75</v>
      </c>
      <c r="AY549" s="215" t="s">
        <v>153</v>
      </c>
    </row>
    <row r="550" spans="1:65" s="14" customFormat="1" ht="11.25">
      <c r="B550" s="216"/>
      <c r="C550" s="217"/>
      <c r="D550" s="207" t="s">
        <v>162</v>
      </c>
      <c r="E550" s="218" t="s">
        <v>1</v>
      </c>
      <c r="F550" s="219" t="s">
        <v>720</v>
      </c>
      <c r="G550" s="217"/>
      <c r="H550" s="220">
        <v>648.50400000000002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162</v>
      </c>
      <c r="AU550" s="226" t="s">
        <v>85</v>
      </c>
      <c r="AV550" s="14" t="s">
        <v>85</v>
      </c>
      <c r="AW550" s="14" t="s">
        <v>31</v>
      </c>
      <c r="AX550" s="14" t="s">
        <v>75</v>
      </c>
      <c r="AY550" s="226" t="s">
        <v>153</v>
      </c>
    </row>
    <row r="551" spans="1:65" s="14" customFormat="1" ht="11.25">
      <c r="B551" s="216"/>
      <c r="C551" s="217"/>
      <c r="D551" s="207" t="s">
        <v>162</v>
      </c>
      <c r="E551" s="218" t="s">
        <v>1</v>
      </c>
      <c r="F551" s="219" t="s">
        <v>721</v>
      </c>
      <c r="G551" s="217"/>
      <c r="H551" s="220">
        <v>648.50400000000002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162</v>
      </c>
      <c r="AU551" s="226" t="s">
        <v>85</v>
      </c>
      <c r="AV551" s="14" t="s">
        <v>85</v>
      </c>
      <c r="AW551" s="14" t="s">
        <v>31</v>
      </c>
      <c r="AX551" s="14" t="s">
        <v>75</v>
      </c>
      <c r="AY551" s="226" t="s">
        <v>153</v>
      </c>
    </row>
    <row r="552" spans="1:65" s="14" customFormat="1" ht="11.25">
      <c r="B552" s="216"/>
      <c r="C552" s="217"/>
      <c r="D552" s="207" t="s">
        <v>162</v>
      </c>
      <c r="E552" s="218" t="s">
        <v>1</v>
      </c>
      <c r="F552" s="219" t="s">
        <v>722</v>
      </c>
      <c r="G552" s="217"/>
      <c r="H552" s="220">
        <v>1055.47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162</v>
      </c>
      <c r="AU552" s="226" t="s">
        <v>85</v>
      </c>
      <c r="AV552" s="14" t="s">
        <v>85</v>
      </c>
      <c r="AW552" s="14" t="s">
        <v>31</v>
      </c>
      <c r="AX552" s="14" t="s">
        <v>75</v>
      </c>
      <c r="AY552" s="226" t="s">
        <v>153</v>
      </c>
    </row>
    <row r="553" spans="1:65" s="15" customFormat="1" ht="11.25">
      <c r="B553" s="227"/>
      <c r="C553" s="228"/>
      <c r="D553" s="207" t="s">
        <v>162</v>
      </c>
      <c r="E553" s="229" t="s">
        <v>1</v>
      </c>
      <c r="F553" s="230" t="s">
        <v>165</v>
      </c>
      <c r="G553" s="228"/>
      <c r="H553" s="231">
        <v>2352.4780000000001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AT553" s="237" t="s">
        <v>162</v>
      </c>
      <c r="AU553" s="237" t="s">
        <v>85</v>
      </c>
      <c r="AV553" s="15" t="s">
        <v>160</v>
      </c>
      <c r="AW553" s="15" t="s">
        <v>31</v>
      </c>
      <c r="AX553" s="15" t="s">
        <v>83</v>
      </c>
      <c r="AY553" s="237" t="s">
        <v>153</v>
      </c>
    </row>
    <row r="554" spans="1:65" s="2" customFormat="1" ht="24.2" customHeight="1">
      <c r="A554" s="35"/>
      <c r="B554" s="36"/>
      <c r="C554" s="192" t="s">
        <v>723</v>
      </c>
      <c r="D554" s="192" t="s">
        <v>155</v>
      </c>
      <c r="E554" s="193" t="s">
        <v>724</v>
      </c>
      <c r="F554" s="194" t="s">
        <v>725</v>
      </c>
      <c r="G554" s="195" t="s">
        <v>205</v>
      </c>
      <c r="H554" s="196">
        <v>1399.258</v>
      </c>
      <c r="I554" s="197"/>
      <c r="J554" s="198">
        <f>ROUND(I554*H554,2)</f>
        <v>0</v>
      </c>
      <c r="K554" s="194" t="s">
        <v>159</v>
      </c>
      <c r="L554" s="40"/>
      <c r="M554" s="199" t="s">
        <v>1</v>
      </c>
      <c r="N554" s="200" t="s">
        <v>40</v>
      </c>
      <c r="O554" s="72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3" t="s">
        <v>252</v>
      </c>
      <c r="AT554" s="203" t="s">
        <v>155</v>
      </c>
      <c r="AU554" s="203" t="s">
        <v>85</v>
      </c>
      <c r="AY554" s="18" t="s">
        <v>153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8" t="s">
        <v>83</v>
      </c>
      <c r="BK554" s="204">
        <f>ROUND(I554*H554,2)</f>
        <v>0</v>
      </c>
      <c r="BL554" s="18" t="s">
        <v>252</v>
      </c>
      <c r="BM554" s="203" t="s">
        <v>726</v>
      </c>
    </row>
    <row r="555" spans="1:65" s="13" customFormat="1" ht="11.25">
      <c r="B555" s="205"/>
      <c r="C555" s="206"/>
      <c r="D555" s="207" t="s">
        <v>162</v>
      </c>
      <c r="E555" s="208" t="s">
        <v>1</v>
      </c>
      <c r="F555" s="209" t="s">
        <v>696</v>
      </c>
      <c r="G555" s="206"/>
      <c r="H555" s="208" t="s">
        <v>1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162</v>
      </c>
      <c r="AU555" s="215" t="s">
        <v>85</v>
      </c>
      <c r="AV555" s="13" t="s">
        <v>83</v>
      </c>
      <c r="AW555" s="13" t="s">
        <v>31</v>
      </c>
      <c r="AX555" s="13" t="s">
        <v>75</v>
      </c>
      <c r="AY555" s="215" t="s">
        <v>153</v>
      </c>
    </row>
    <row r="556" spans="1:65" s="13" customFormat="1" ht="11.25">
      <c r="B556" s="205"/>
      <c r="C556" s="206"/>
      <c r="D556" s="207" t="s">
        <v>162</v>
      </c>
      <c r="E556" s="208" t="s">
        <v>1</v>
      </c>
      <c r="F556" s="209" t="s">
        <v>697</v>
      </c>
      <c r="G556" s="206"/>
      <c r="H556" s="208" t="s">
        <v>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162</v>
      </c>
      <c r="AU556" s="215" t="s">
        <v>85</v>
      </c>
      <c r="AV556" s="13" t="s">
        <v>83</v>
      </c>
      <c r="AW556" s="13" t="s">
        <v>31</v>
      </c>
      <c r="AX556" s="13" t="s">
        <v>75</v>
      </c>
      <c r="AY556" s="215" t="s">
        <v>153</v>
      </c>
    </row>
    <row r="557" spans="1:65" s="14" customFormat="1" ht="11.25">
      <c r="B557" s="216"/>
      <c r="C557" s="217"/>
      <c r="D557" s="207" t="s">
        <v>162</v>
      </c>
      <c r="E557" s="218" t="s">
        <v>1</v>
      </c>
      <c r="F557" s="219" t="s">
        <v>698</v>
      </c>
      <c r="G557" s="217"/>
      <c r="H557" s="220">
        <v>322.83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162</v>
      </c>
      <c r="AU557" s="226" t="s">
        <v>85</v>
      </c>
      <c r="AV557" s="14" t="s">
        <v>85</v>
      </c>
      <c r="AW557" s="14" t="s">
        <v>31</v>
      </c>
      <c r="AX557" s="14" t="s">
        <v>75</v>
      </c>
      <c r="AY557" s="226" t="s">
        <v>153</v>
      </c>
    </row>
    <row r="558" spans="1:65" s="14" customFormat="1" ht="22.5">
      <c r="B558" s="216"/>
      <c r="C558" s="217"/>
      <c r="D558" s="207" t="s">
        <v>162</v>
      </c>
      <c r="E558" s="218" t="s">
        <v>1</v>
      </c>
      <c r="F558" s="219" t="s">
        <v>699</v>
      </c>
      <c r="G558" s="217"/>
      <c r="H558" s="220">
        <v>67.873000000000005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162</v>
      </c>
      <c r="AU558" s="226" t="s">
        <v>85</v>
      </c>
      <c r="AV558" s="14" t="s">
        <v>85</v>
      </c>
      <c r="AW558" s="14" t="s">
        <v>31</v>
      </c>
      <c r="AX558" s="14" t="s">
        <v>75</v>
      </c>
      <c r="AY558" s="226" t="s">
        <v>153</v>
      </c>
    </row>
    <row r="559" spans="1:65" s="16" customFormat="1" ht="11.25">
      <c r="B559" s="238"/>
      <c r="C559" s="239"/>
      <c r="D559" s="207" t="s">
        <v>162</v>
      </c>
      <c r="E559" s="240" t="s">
        <v>1</v>
      </c>
      <c r="F559" s="241" t="s">
        <v>212</v>
      </c>
      <c r="G559" s="239"/>
      <c r="H559" s="242">
        <v>390.70299999999997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AT559" s="248" t="s">
        <v>162</v>
      </c>
      <c r="AU559" s="248" t="s">
        <v>85</v>
      </c>
      <c r="AV559" s="16" t="s">
        <v>171</v>
      </c>
      <c r="AW559" s="16" t="s">
        <v>31</v>
      </c>
      <c r="AX559" s="16" t="s">
        <v>75</v>
      </c>
      <c r="AY559" s="248" t="s">
        <v>153</v>
      </c>
    </row>
    <row r="560" spans="1:65" s="14" customFormat="1" ht="11.25">
      <c r="B560" s="216"/>
      <c r="C560" s="217"/>
      <c r="D560" s="207" t="s">
        <v>162</v>
      </c>
      <c r="E560" s="218" t="s">
        <v>1</v>
      </c>
      <c r="F560" s="219" t="s">
        <v>700</v>
      </c>
      <c r="G560" s="217"/>
      <c r="H560" s="220">
        <v>322.83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162</v>
      </c>
      <c r="AU560" s="226" t="s">
        <v>85</v>
      </c>
      <c r="AV560" s="14" t="s">
        <v>85</v>
      </c>
      <c r="AW560" s="14" t="s">
        <v>31</v>
      </c>
      <c r="AX560" s="14" t="s">
        <v>75</v>
      </c>
      <c r="AY560" s="226" t="s">
        <v>153</v>
      </c>
    </row>
    <row r="561" spans="1:65" s="14" customFormat="1" ht="11.25">
      <c r="B561" s="216"/>
      <c r="C561" s="217"/>
      <c r="D561" s="207" t="s">
        <v>162</v>
      </c>
      <c r="E561" s="218" t="s">
        <v>1</v>
      </c>
      <c r="F561" s="219" t="s">
        <v>701</v>
      </c>
      <c r="G561" s="217"/>
      <c r="H561" s="220">
        <v>67.873000000000005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162</v>
      </c>
      <c r="AU561" s="226" t="s">
        <v>85</v>
      </c>
      <c r="AV561" s="14" t="s">
        <v>85</v>
      </c>
      <c r="AW561" s="14" t="s">
        <v>31</v>
      </c>
      <c r="AX561" s="14" t="s">
        <v>75</v>
      </c>
      <c r="AY561" s="226" t="s">
        <v>153</v>
      </c>
    </row>
    <row r="562" spans="1:65" s="16" customFormat="1" ht="11.25">
      <c r="B562" s="238"/>
      <c r="C562" s="239"/>
      <c r="D562" s="207" t="s">
        <v>162</v>
      </c>
      <c r="E562" s="240" t="s">
        <v>1</v>
      </c>
      <c r="F562" s="241" t="s">
        <v>212</v>
      </c>
      <c r="G562" s="239"/>
      <c r="H562" s="242">
        <v>390.70299999999997</v>
      </c>
      <c r="I562" s="243"/>
      <c r="J562" s="239"/>
      <c r="K562" s="239"/>
      <c r="L562" s="244"/>
      <c r="M562" s="245"/>
      <c r="N562" s="246"/>
      <c r="O562" s="246"/>
      <c r="P562" s="246"/>
      <c r="Q562" s="246"/>
      <c r="R562" s="246"/>
      <c r="S562" s="246"/>
      <c r="T562" s="247"/>
      <c r="AT562" s="248" t="s">
        <v>162</v>
      </c>
      <c r="AU562" s="248" t="s">
        <v>85</v>
      </c>
      <c r="AV562" s="16" t="s">
        <v>171</v>
      </c>
      <c r="AW562" s="16" t="s">
        <v>31</v>
      </c>
      <c r="AX562" s="16" t="s">
        <v>75</v>
      </c>
      <c r="AY562" s="248" t="s">
        <v>153</v>
      </c>
    </row>
    <row r="563" spans="1:65" s="14" customFormat="1" ht="11.25">
      <c r="B563" s="216"/>
      <c r="C563" s="217"/>
      <c r="D563" s="207" t="s">
        <v>162</v>
      </c>
      <c r="E563" s="218" t="s">
        <v>1</v>
      </c>
      <c r="F563" s="219" t="s">
        <v>702</v>
      </c>
      <c r="G563" s="217"/>
      <c r="H563" s="220">
        <v>527.73500000000001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162</v>
      </c>
      <c r="AU563" s="226" t="s">
        <v>85</v>
      </c>
      <c r="AV563" s="14" t="s">
        <v>85</v>
      </c>
      <c r="AW563" s="14" t="s">
        <v>31</v>
      </c>
      <c r="AX563" s="14" t="s">
        <v>75</v>
      </c>
      <c r="AY563" s="226" t="s">
        <v>153</v>
      </c>
    </row>
    <row r="564" spans="1:65" s="14" customFormat="1" ht="11.25">
      <c r="B564" s="216"/>
      <c r="C564" s="217"/>
      <c r="D564" s="207" t="s">
        <v>162</v>
      </c>
      <c r="E564" s="218" t="s">
        <v>1</v>
      </c>
      <c r="F564" s="219" t="s">
        <v>703</v>
      </c>
      <c r="G564" s="217"/>
      <c r="H564" s="220">
        <v>90.117000000000004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162</v>
      </c>
      <c r="AU564" s="226" t="s">
        <v>85</v>
      </c>
      <c r="AV564" s="14" t="s">
        <v>85</v>
      </c>
      <c r="AW564" s="14" t="s">
        <v>31</v>
      </c>
      <c r="AX564" s="14" t="s">
        <v>75</v>
      </c>
      <c r="AY564" s="226" t="s">
        <v>153</v>
      </c>
    </row>
    <row r="565" spans="1:65" s="16" customFormat="1" ht="11.25">
      <c r="B565" s="238"/>
      <c r="C565" s="239"/>
      <c r="D565" s="207" t="s">
        <v>162</v>
      </c>
      <c r="E565" s="240" t="s">
        <v>1</v>
      </c>
      <c r="F565" s="241" t="s">
        <v>212</v>
      </c>
      <c r="G565" s="239"/>
      <c r="H565" s="242">
        <v>617.85199999999998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AT565" s="248" t="s">
        <v>162</v>
      </c>
      <c r="AU565" s="248" t="s">
        <v>85</v>
      </c>
      <c r="AV565" s="16" t="s">
        <v>171</v>
      </c>
      <c r="AW565" s="16" t="s">
        <v>31</v>
      </c>
      <c r="AX565" s="16" t="s">
        <v>75</v>
      </c>
      <c r="AY565" s="248" t="s">
        <v>153</v>
      </c>
    </row>
    <row r="566" spans="1:65" s="15" customFormat="1" ht="11.25">
      <c r="B566" s="227"/>
      <c r="C566" s="228"/>
      <c r="D566" s="207" t="s">
        <v>162</v>
      </c>
      <c r="E566" s="229" t="s">
        <v>1</v>
      </c>
      <c r="F566" s="230" t="s">
        <v>165</v>
      </c>
      <c r="G566" s="228"/>
      <c r="H566" s="231">
        <v>1399.258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AT566" s="237" t="s">
        <v>162</v>
      </c>
      <c r="AU566" s="237" t="s">
        <v>85</v>
      </c>
      <c r="AV566" s="15" t="s">
        <v>160</v>
      </c>
      <c r="AW566" s="15" t="s">
        <v>31</v>
      </c>
      <c r="AX566" s="15" t="s">
        <v>83</v>
      </c>
      <c r="AY566" s="237" t="s">
        <v>153</v>
      </c>
    </row>
    <row r="567" spans="1:65" s="2" customFormat="1" ht="44.25" customHeight="1">
      <c r="A567" s="35"/>
      <c r="B567" s="36"/>
      <c r="C567" s="249" t="s">
        <v>727</v>
      </c>
      <c r="D567" s="249" t="s">
        <v>263</v>
      </c>
      <c r="E567" s="250" t="s">
        <v>672</v>
      </c>
      <c r="F567" s="251" t="s">
        <v>673</v>
      </c>
      <c r="G567" s="252" t="s">
        <v>205</v>
      </c>
      <c r="H567" s="253">
        <v>1630.835</v>
      </c>
      <c r="I567" s="254"/>
      <c r="J567" s="255">
        <f>ROUND(I567*H567,2)</f>
        <v>0</v>
      </c>
      <c r="K567" s="251" t="s">
        <v>159</v>
      </c>
      <c r="L567" s="256"/>
      <c r="M567" s="257" t="s">
        <v>1</v>
      </c>
      <c r="N567" s="258" t="s">
        <v>40</v>
      </c>
      <c r="O567" s="72"/>
      <c r="P567" s="201">
        <f>O567*H567</f>
        <v>0</v>
      </c>
      <c r="Q567" s="201">
        <v>0</v>
      </c>
      <c r="R567" s="201">
        <f>Q567*H567</f>
        <v>0</v>
      </c>
      <c r="S567" s="201">
        <v>0</v>
      </c>
      <c r="T567" s="202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3" t="s">
        <v>360</v>
      </c>
      <c r="AT567" s="203" t="s">
        <v>263</v>
      </c>
      <c r="AU567" s="203" t="s">
        <v>85</v>
      </c>
      <c r="AY567" s="18" t="s">
        <v>153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18" t="s">
        <v>83</v>
      </c>
      <c r="BK567" s="204">
        <f>ROUND(I567*H567,2)</f>
        <v>0</v>
      </c>
      <c r="BL567" s="18" t="s">
        <v>252</v>
      </c>
      <c r="BM567" s="203" t="s">
        <v>728</v>
      </c>
    </row>
    <row r="568" spans="1:65" s="14" customFormat="1" ht="11.25">
      <c r="B568" s="216"/>
      <c r="C568" s="217"/>
      <c r="D568" s="207" t="s">
        <v>162</v>
      </c>
      <c r="E568" s="218" t="s">
        <v>1</v>
      </c>
      <c r="F568" s="219" t="s">
        <v>729</v>
      </c>
      <c r="G568" s="217"/>
      <c r="H568" s="220">
        <v>1630.835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162</v>
      </c>
      <c r="AU568" s="226" t="s">
        <v>85</v>
      </c>
      <c r="AV568" s="14" t="s">
        <v>85</v>
      </c>
      <c r="AW568" s="14" t="s">
        <v>31</v>
      </c>
      <c r="AX568" s="14" t="s">
        <v>75</v>
      </c>
      <c r="AY568" s="226" t="s">
        <v>153</v>
      </c>
    </row>
    <row r="569" spans="1:65" s="15" customFormat="1" ht="11.25">
      <c r="B569" s="227"/>
      <c r="C569" s="228"/>
      <c r="D569" s="207" t="s">
        <v>162</v>
      </c>
      <c r="E569" s="229" t="s">
        <v>1</v>
      </c>
      <c r="F569" s="230" t="s">
        <v>165</v>
      </c>
      <c r="G569" s="228"/>
      <c r="H569" s="231">
        <v>1630.835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AT569" s="237" t="s">
        <v>162</v>
      </c>
      <c r="AU569" s="237" t="s">
        <v>85</v>
      </c>
      <c r="AV569" s="15" t="s">
        <v>160</v>
      </c>
      <c r="AW569" s="15" t="s">
        <v>31</v>
      </c>
      <c r="AX569" s="15" t="s">
        <v>83</v>
      </c>
      <c r="AY569" s="237" t="s">
        <v>153</v>
      </c>
    </row>
    <row r="570" spans="1:65" s="2" customFormat="1" ht="66.75" customHeight="1">
      <c r="A570" s="35"/>
      <c r="B570" s="36"/>
      <c r="C570" s="192" t="s">
        <v>730</v>
      </c>
      <c r="D570" s="192" t="s">
        <v>155</v>
      </c>
      <c r="E570" s="193" t="s">
        <v>731</v>
      </c>
      <c r="F570" s="194" t="s">
        <v>732</v>
      </c>
      <c r="G570" s="195" t="s">
        <v>226</v>
      </c>
      <c r="H570" s="196">
        <v>28</v>
      </c>
      <c r="I570" s="197"/>
      <c r="J570" s="198">
        <f>ROUND(I570*H570,2)</f>
        <v>0</v>
      </c>
      <c r="K570" s="194" t="s">
        <v>159</v>
      </c>
      <c r="L570" s="40"/>
      <c r="M570" s="199" t="s">
        <v>1</v>
      </c>
      <c r="N570" s="200" t="s">
        <v>40</v>
      </c>
      <c r="O570" s="72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3" t="s">
        <v>252</v>
      </c>
      <c r="AT570" s="203" t="s">
        <v>155</v>
      </c>
      <c r="AU570" s="203" t="s">
        <v>85</v>
      </c>
      <c r="AY570" s="18" t="s">
        <v>153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8" t="s">
        <v>83</v>
      </c>
      <c r="BK570" s="204">
        <f>ROUND(I570*H570,2)</f>
        <v>0</v>
      </c>
      <c r="BL570" s="18" t="s">
        <v>252</v>
      </c>
      <c r="BM570" s="203" t="s">
        <v>733</v>
      </c>
    </row>
    <row r="571" spans="1:65" s="2" customFormat="1" ht="33" customHeight="1">
      <c r="A571" s="35"/>
      <c r="B571" s="36"/>
      <c r="C571" s="249" t="s">
        <v>734</v>
      </c>
      <c r="D571" s="249" t="s">
        <v>263</v>
      </c>
      <c r="E571" s="250" t="s">
        <v>735</v>
      </c>
      <c r="F571" s="251" t="s">
        <v>736</v>
      </c>
      <c r="G571" s="252" t="s">
        <v>205</v>
      </c>
      <c r="H571" s="253">
        <v>1618.41</v>
      </c>
      <c r="I571" s="254"/>
      <c r="J571" s="255">
        <f>ROUND(I571*H571,2)</f>
        <v>0</v>
      </c>
      <c r="K571" s="251" t="s">
        <v>159</v>
      </c>
      <c r="L571" s="256"/>
      <c r="M571" s="257" t="s">
        <v>1</v>
      </c>
      <c r="N571" s="258" t="s">
        <v>40</v>
      </c>
      <c r="O571" s="72"/>
      <c r="P571" s="201">
        <f>O571*H571</f>
        <v>0</v>
      </c>
      <c r="Q571" s="201">
        <v>0</v>
      </c>
      <c r="R571" s="201">
        <f>Q571*H571</f>
        <v>0</v>
      </c>
      <c r="S571" s="201">
        <v>0</v>
      </c>
      <c r="T571" s="202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3" t="s">
        <v>360</v>
      </c>
      <c r="AT571" s="203" t="s">
        <v>263</v>
      </c>
      <c r="AU571" s="203" t="s">
        <v>85</v>
      </c>
      <c r="AY571" s="18" t="s">
        <v>153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18" t="s">
        <v>83</v>
      </c>
      <c r="BK571" s="204">
        <f>ROUND(I571*H571,2)</f>
        <v>0</v>
      </c>
      <c r="BL571" s="18" t="s">
        <v>252</v>
      </c>
      <c r="BM571" s="203" t="s">
        <v>737</v>
      </c>
    </row>
    <row r="572" spans="1:65" s="14" customFormat="1" ht="11.25">
      <c r="B572" s="216"/>
      <c r="C572" s="217"/>
      <c r="D572" s="207" t="s">
        <v>162</v>
      </c>
      <c r="E572" s="218" t="s">
        <v>1</v>
      </c>
      <c r="F572" s="219" t="s">
        <v>738</v>
      </c>
      <c r="G572" s="217"/>
      <c r="H572" s="220">
        <v>1618.41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162</v>
      </c>
      <c r="AU572" s="226" t="s">
        <v>85</v>
      </c>
      <c r="AV572" s="14" t="s">
        <v>85</v>
      </c>
      <c r="AW572" s="14" t="s">
        <v>31</v>
      </c>
      <c r="AX572" s="14" t="s">
        <v>75</v>
      </c>
      <c r="AY572" s="226" t="s">
        <v>153</v>
      </c>
    </row>
    <row r="573" spans="1:65" s="15" customFormat="1" ht="11.25">
      <c r="B573" s="227"/>
      <c r="C573" s="228"/>
      <c r="D573" s="207" t="s">
        <v>162</v>
      </c>
      <c r="E573" s="229" t="s">
        <v>1</v>
      </c>
      <c r="F573" s="230" t="s">
        <v>165</v>
      </c>
      <c r="G573" s="228"/>
      <c r="H573" s="231">
        <v>1618.41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AT573" s="237" t="s">
        <v>162</v>
      </c>
      <c r="AU573" s="237" t="s">
        <v>85</v>
      </c>
      <c r="AV573" s="15" t="s">
        <v>160</v>
      </c>
      <c r="AW573" s="15" t="s">
        <v>31</v>
      </c>
      <c r="AX573" s="15" t="s">
        <v>83</v>
      </c>
      <c r="AY573" s="237" t="s">
        <v>153</v>
      </c>
    </row>
    <row r="574" spans="1:65" s="2" customFormat="1" ht="55.5" customHeight="1">
      <c r="A574" s="35"/>
      <c r="B574" s="36"/>
      <c r="C574" s="192" t="s">
        <v>739</v>
      </c>
      <c r="D574" s="192" t="s">
        <v>155</v>
      </c>
      <c r="E574" s="193" t="s">
        <v>740</v>
      </c>
      <c r="F574" s="194" t="s">
        <v>741</v>
      </c>
      <c r="G574" s="195" t="s">
        <v>205</v>
      </c>
      <c r="H574" s="196">
        <v>1348.675</v>
      </c>
      <c r="I574" s="197"/>
      <c r="J574" s="198">
        <f>ROUND(I574*H574,2)</f>
        <v>0</v>
      </c>
      <c r="K574" s="194" t="s">
        <v>159</v>
      </c>
      <c r="L574" s="40"/>
      <c r="M574" s="199" t="s">
        <v>1</v>
      </c>
      <c r="N574" s="200" t="s">
        <v>40</v>
      </c>
      <c r="O574" s="72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03" t="s">
        <v>252</v>
      </c>
      <c r="AT574" s="203" t="s">
        <v>155</v>
      </c>
      <c r="AU574" s="203" t="s">
        <v>85</v>
      </c>
      <c r="AY574" s="18" t="s">
        <v>153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8" t="s">
        <v>83</v>
      </c>
      <c r="BK574" s="204">
        <f>ROUND(I574*H574,2)</f>
        <v>0</v>
      </c>
      <c r="BL574" s="18" t="s">
        <v>252</v>
      </c>
      <c r="BM574" s="203" t="s">
        <v>742</v>
      </c>
    </row>
    <row r="575" spans="1:65" s="13" customFormat="1" ht="11.25">
      <c r="B575" s="205"/>
      <c r="C575" s="206"/>
      <c r="D575" s="207" t="s">
        <v>162</v>
      </c>
      <c r="E575" s="208" t="s">
        <v>1</v>
      </c>
      <c r="F575" s="209" t="s">
        <v>696</v>
      </c>
      <c r="G575" s="206"/>
      <c r="H575" s="208" t="s">
        <v>1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162</v>
      </c>
      <c r="AU575" s="215" t="s">
        <v>85</v>
      </c>
      <c r="AV575" s="13" t="s">
        <v>83</v>
      </c>
      <c r="AW575" s="13" t="s">
        <v>31</v>
      </c>
      <c r="AX575" s="13" t="s">
        <v>75</v>
      </c>
      <c r="AY575" s="215" t="s">
        <v>153</v>
      </c>
    </row>
    <row r="576" spans="1:65" s="13" customFormat="1" ht="11.25">
      <c r="B576" s="205"/>
      <c r="C576" s="206"/>
      <c r="D576" s="207" t="s">
        <v>162</v>
      </c>
      <c r="E576" s="208" t="s">
        <v>1</v>
      </c>
      <c r="F576" s="209" t="s">
        <v>697</v>
      </c>
      <c r="G576" s="206"/>
      <c r="H576" s="208" t="s">
        <v>1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162</v>
      </c>
      <c r="AU576" s="215" t="s">
        <v>85</v>
      </c>
      <c r="AV576" s="13" t="s">
        <v>83</v>
      </c>
      <c r="AW576" s="13" t="s">
        <v>31</v>
      </c>
      <c r="AX576" s="13" t="s">
        <v>75</v>
      </c>
      <c r="AY576" s="215" t="s">
        <v>153</v>
      </c>
    </row>
    <row r="577" spans="1:65" s="14" customFormat="1" ht="11.25">
      <c r="B577" s="216"/>
      <c r="C577" s="217"/>
      <c r="D577" s="207" t="s">
        <v>162</v>
      </c>
      <c r="E577" s="218" t="s">
        <v>1</v>
      </c>
      <c r="F577" s="219" t="s">
        <v>743</v>
      </c>
      <c r="G577" s="217"/>
      <c r="H577" s="220">
        <v>364.35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162</v>
      </c>
      <c r="AU577" s="226" t="s">
        <v>85</v>
      </c>
      <c r="AV577" s="14" t="s">
        <v>85</v>
      </c>
      <c r="AW577" s="14" t="s">
        <v>31</v>
      </c>
      <c r="AX577" s="14" t="s">
        <v>75</v>
      </c>
      <c r="AY577" s="226" t="s">
        <v>153</v>
      </c>
    </row>
    <row r="578" spans="1:65" s="14" customFormat="1" ht="11.25">
      <c r="B578" s="216"/>
      <c r="C578" s="217"/>
      <c r="D578" s="207" t="s">
        <v>162</v>
      </c>
      <c r="E578" s="218" t="s">
        <v>1</v>
      </c>
      <c r="F578" s="219" t="s">
        <v>744</v>
      </c>
      <c r="G578" s="217"/>
      <c r="H578" s="220">
        <v>14.217000000000001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162</v>
      </c>
      <c r="AU578" s="226" t="s">
        <v>85</v>
      </c>
      <c r="AV578" s="14" t="s">
        <v>85</v>
      </c>
      <c r="AW578" s="14" t="s">
        <v>31</v>
      </c>
      <c r="AX578" s="14" t="s">
        <v>75</v>
      </c>
      <c r="AY578" s="226" t="s">
        <v>153</v>
      </c>
    </row>
    <row r="579" spans="1:65" s="14" customFormat="1" ht="11.25">
      <c r="B579" s="216"/>
      <c r="C579" s="217"/>
      <c r="D579" s="207" t="s">
        <v>162</v>
      </c>
      <c r="E579" s="218" t="s">
        <v>1</v>
      </c>
      <c r="F579" s="219" t="s">
        <v>745</v>
      </c>
      <c r="G579" s="217"/>
      <c r="H579" s="220">
        <v>364.35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162</v>
      </c>
      <c r="AU579" s="226" t="s">
        <v>85</v>
      </c>
      <c r="AV579" s="14" t="s">
        <v>85</v>
      </c>
      <c r="AW579" s="14" t="s">
        <v>31</v>
      </c>
      <c r="AX579" s="14" t="s">
        <v>75</v>
      </c>
      <c r="AY579" s="226" t="s">
        <v>153</v>
      </c>
    </row>
    <row r="580" spans="1:65" s="14" customFormat="1" ht="11.25">
      <c r="B580" s="216"/>
      <c r="C580" s="217"/>
      <c r="D580" s="207" t="s">
        <v>162</v>
      </c>
      <c r="E580" s="218" t="s">
        <v>1</v>
      </c>
      <c r="F580" s="219" t="s">
        <v>746</v>
      </c>
      <c r="G580" s="217"/>
      <c r="H580" s="220">
        <v>14.217000000000001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162</v>
      </c>
      <c r="AU580" s="226" t="s">
        <v>85</v>
      </c>
      <c r="AV580" s="14" t="s">
        <v>85</v>
      </c>
      <c r="AW580" s="14" t="s">
        <v>31</v>
      </c>
      <c r="AX580" s="14" t="s">
        <v>75</v>
      </c>
      <c r="AY580" s="226" t="s">
        <v>153</v>
      </c>
    </row>
    <row r="581" spans="1:65" s="14" customFormat="1" ht="11.25">
      <c r="B581" s="216"/>
      <c r="C581" s="217"/>
      <c r="D581" s="207" t="s">
        <v>162</v>
      </c>
      <c r="E581" s="218" t="s">
        <v>1</v>
      </c>
      <c r="F581" s="219" t="s">
        <v>747</v>
      </c>
      <c r="G581" s="217"/>
      <c r="H581" s="220">
        <v>572.66499999999996</v>
      </c>
      <c r="I581" s="221"/>
      <c r="J581" s="217"/>
      <c r="K581" s="217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162</v>
      </c>
      <c r="AU581" s="226" t="s">
        <v>85</v>
      </c>
      <c r="AV581" s="14" t="s">
        <v>85</v>
      </c>
      <c r="AW581" s="14" t="s">
        <v>31</v>
      </c>
      <c r="AX581" s="14" t="s">
        <v>75</v>
      </c>
      <c r="AY581" s="226" t="s">
        <v>153</v>
      </c>
    </row>
    <row r="582" spans="1:65" s="14" customFormat="1" ht="11.25">
      <c r="B582" s="216"/>
      <c r="C582" s="217"/>
      <c r="D582" s="207" t="s">
        <v>162</v>
      </c>
      <c r="E582" s="218" t="s">
        <v>1</v>
      </c>
      <c r="F582" s="219" t="s">
        <v>748</v>
      </c>
      <c r="G582" s="217"/>
      <c r="H582" s="220">
        <v>18.876000000000001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162</v>
      </c>
      <c r="AU582" s="226" t="s">
        <v>85</v>
      </c>
      <c r="AV582" s="14" t="s">
        <v>85</v>
      </c>
      <c r="AW582" s="14" t="s">
        <v>31</v>
      </c>
      <c r="AX582" s="14" t="s">
        <v>75</v>
      </c>
      <c r="AY582" s="226" t="s">
        <v>153</v>
      </c>
    </row>
    <row r="583" spans="1:65" s="15" customFormat="1" ht="11.25">
      <c r="B583" s="227"/>
      <c r="C583" s="228"/>
      <c r="D583" s="207" t="s">
        <v>162</v>
      </c>
      <c r="E583" s="229" t="s">
        <v>1</v>
      </c>
      <c r="F583" s="230" t="s">
        <v>165</v>
      </c>
      <c r="G583" s="228"/>
      <c r="H583" s="231">
        <v>1348.675</v>
      </c>
      <c r="I583" s="232"/>
      <c r="J583" s="228"/>
      <c r="K583" s="228"/>
      <c r="L583" s="233"/>
      <c r="M583" s="234"/>
      <c r="N583" s="235"/>
      <c r="O583" s="235"/>
      <c r="P583" s="235"/>
      <c r="Q583" s="235"/>
      <c r="R583" s="235"/>
      <c r="S583" s="235"/>
      <c r="T583" s="236"/>
      <c r="AT583" s="237" t="s">
        <v>162</v>
      </c>
      <c r="AU583" s="237" t="s">
        <v>85</v>
      </c>
      <c r="AV583" s="15" t="s">
        <v>160</v>
      </c>
      <c r="AW583" s="15" t="s">
        <v>31</v>
      </c>
      <c r="AX583" s="15" t="s">
        <v>83</v>
      </c>
      <c r="AY583" s="237" t="s">
        <v>153</v>
      </c>
    </row>
    <row r="584" spans="1:65" s="2" customFormat="1" ht="37.9" customHeight="1">
      <c r="A584" s="35"/>
      <c r="B584" s="36"/>
      <c r="C584" s="192" t="s">
        <v>749</v>
      </c>
      <c r="D584" s="192" t="s">
        <v>155</v>
      </c>
      <c r="E584" s="193" t="s">
        <v>750</v>
      </c>
      <c r="F584" s="194" t="s">
        <v>751</v>
      </c>
      <c r="G584" s="195" t="s">
        <v>248</v>
      </c>
      <c r="H584" s="196">
        <v>305.22000000000003</v>
      </c>
      <c r="I584" s="197"/>
      <c r="J584" s="198">
        <f>ROUND(I584*H584,2)</f>
        <v>0</v>
      </c>
      <c r="K584" s="194" t="s">
        <v>159</v>
      </c>
      <c r="L584" s="40"/>
      <c r="M584" s="199" t="s">
        <v>1</v>
      </c>
      <c r="N584" s="200" t="s">
        <v>40</v>
      </c>
      <c r="O584" s="72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3" t="s">
        <v>252</v>
      </c>
      <c r="AT584" s="203" t="s">
        <v>155</v>
      </c>
      <c r="AU584" s="203" t="s">
        <v>85</v>
      </c>
      <c r="AY584" s="18" t="s">
        <v>153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8" t="s">
        <v>83</v>
      </c>
      <c r="BK584" s="204">
        <f>ROUND(I584*H584,2)</f>
        <v>0</v>
      </c>
      <c r="BL584" s="18" t="s">
        <v>252</v>
      </c>
      <c r="BM584" s="203" t="s">
        <v>752</v>
      </c>
    </row>
    <row r="585" spans="1:65" s="13" customFormat="1" ht="11.25">
      <c r="B585" s="205"/>
      <c r="C585" s="206"/>
      <c r="D585" s="207" t="s">
        <v>162</v>
      </c>
      <c r="E585" s="208" t="s">
        <v>1</v>
      </c>
      <c r="F585" s="209" t="s">
        <v>696</v>
      </c>
      <c r="G585" s="206"/>
      <c r="H585" s="208" t="s">
        <v>1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162</v>
      </c>
      <c r="AU585" s="215" t="s">
        <v>85</v>
      </c>
      <c r="AV585" s="13" t="s">
        <v>83</v>
      </c>
      <c r="AW585" s="13" t="s">
        <v>31</v>
      </c>
      <c r="AX585" s="13" t="s">
        <v>75</v>
      </c>
      <c r="AY585" s="215" t="s">
        <v>153</v>
      </c>
    </row>
    <row r="586" spans="1:65" s="14" customFormat="1" ht="11.25">
      <c r="B586" s="216"/>
      <c r="C586" s="217"/>
      <c r="D586" s="207" t="s">
        <v>162</v>
      </c>
      <c r="E586" s="218" t="s">
        <v>1</v>
      </c>
      <c r="F586" s="219" t="s">
        <v>753</v>
      </c>
      <c r="G586" s="217"/>
      <c r="H586" s="220">
        <v>91.72</v>
      </c>
      <c r="I586" s="221"/>
      <c r="J586" s="217"/>
      <c r="K586" s="217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162</v>
      </c>
      <c r="AU586" s="226" t="s">
        <v>85</v>
      </c>
      <c r="AV586" s="14" t="s">
        <v>85</v>
      </c>
      <c r="AW586" s="14" t="s">
        <v>31</v>
      </c>
      <c r="AX586" s="14" t="s">
        <v>75</v>
      </c>
      <c r="AY586" s="226" t="s">
        <v>153</v>
      </c>
    </row>
    <row r="587" spans="1:65" s="14" customFormat="1" ht="11.25">
      <c r="B587" s="216"/>
      <c r="C587" s="217"/>
      <c r="D587" s="207" t="s">
        <v>162</v>
      </c>
      <c r="E587" s="218" t="s">
        <v>1</v>
      </c>
      <c r="F587" s="219" t="s">
        <v>754</v>
      </c>
      <c r="G587" s="217"/>
      <c r="H587" s="220">
        <v>91.72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162</v>
      </c>
      <c r="AU587" s="226" t="s">
        <v>85</v>
      </c>
      <c r="AV587" s="14" t="s">
        <v>85</v>
      </c>
      <c r="AW587" s="14" t="s">
        <v>31</v>
      </c>
      <c r="AX587" s="14" t="s">
        <v>75</v>
      </c>
      <c r="AY587" s="226" t="s">
        <v>153</v>
      </c>
    </row>
    <row r="588" spans="1:65" s="14" customFormat="1" ht="11.25">
      <c r="B588" s="216"/>
      <c r="C588" s="217"/>
      <c r="D588" s="207" t="s">
        <v>162</v>
      </c>
      <c r="E588" s="218" t="s">
        <v>1</v>
      </c>
      <c r="F588" s="219" t="s">
        <v>755</v>
      </c>
      <c r="G588" s="217"/>
      <c r="H588" s="220">
        <v>121.78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162</v>
      </c>
      <c r="AU588" s="226" t="s">
        <v>85</v>
      </c>
      <c r="AV588" s="14" t="s">
        <v>85</v>
      </c>
      <c r="AW588" s="14" t="s">
        <v>31</v>
      </c>
      <c r="AX588" s="14" t="s">
        <v>75</v>
      </c>
      <c r="AY588" s="226" t="s">
        <v>153</v>
      </c>
    </row>
    <row r="589" spans="1:65" s="15" customFormat="1" ht="11.25">
      <c r="B589" s="227"/>
      <c r="C589" s="228"/>
      <c r="D589" s="207" t="s">
        <v>162</v>
      </c>
      <c r="E589" s="229" t="s">
        <v>1</v>
      </c>
      <c r="F589" s="230" t="s">
        <v>165</v>
      </c>
      <c r="G589" s="228"/>
      <c r="H589" s="231">
        <v>305.22000000000003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162</v>
      </c>
      <c r="AU589" s="237" t="s">
        <v>85</v>
      </c>
      <c r="AV589" s="15" t="s">
        <v>160</v>
      </c>
      <c r="AW589" s="15" t="s">
        <v>31</v>
      </c>
      <c r="AX589" s="15" t="s">
        <v>83</v>
      </c>
      <c r="AY589" s="237" t="s">
        <v>153</v>
      </c>
    </row>
    <row r="590" spans="1:65" s="2" customFormat="1" ht="37.9" customHeight="1">
      <c r="A590" s="35"/>
      <c r="B590" s="36"/>
      <c r="C590" s="192" t="s">
        <v>756</v>
      </c>
      <c r="D590" s="192" t="s">
        <v>155</v>
      </c>
      <c r="E590" s="193" t="s">
        <v>757</v>
      </c>
      <c r="F590" s="194" t="s">
        <v>758</v>
      </c>
      <c r="G590" s="195" t="s">
        <v>248</v>
      </c>
      <c r="H590" s="196">
        <v>305.22000000000003</v>
      </c>
      <c r="I590" s="197"/>
      <c r="J590" s="198">
        <f>ROUND(I590*H590,2)</f>
        <v>0</v>
      </c>
      <c r="K590" s="194" t="s">
        <v>159</v>
      </c>
      <c r="L590" s="40"/>
      <c r="M590" s="199" t="s">
        <v>1</v>
      </c>
      <c r="N590" s="200" t="s">
        <v>40</v>
      </c>
      <c r="O590" s="72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3" t="s">
        <v>252</v>
      </c>
      <c r="AT590" s="203" t="s">
        <v>155</v>
      </c>
      <c r="AU590" s="203" t="s">
        <v>85</v>
      </c>
      <c r="AY590" s="18" t="s">
        <v>153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8" t="s">
        <v>83</v>
      </c>
      <c r="BK590" s="204">
        <f>ROUND(I590*H590,2)</f>
        <v>0</v>
      </c>
      <c r="BL590" s="18" t="s">
        <v>252</v>
      </c>
      <c r="BM590" s="203" t="s">
        <v>759</v>
      </c>
    </row>
    <row r="591" spans="1:65" s="2" customFormat="1" ht="37.9" customHeight="1">
      <c r="A591" s="35"/>
      <c r="B591" s="36"/>
      <c r="C591" s="192" t="s">
        <v>760</v>
      </c>
      <c r="D591" s="192" t="s">
        <v>155</v>
      </c>
      <c r="E591" s="193" t="s">
        <v>761</v>
      </c>
      <c r="F591" s="194" t="s">
        <v>762</v>
      </c>
      <c r="G591" s="195" t="s">
        <v>248</v>
      </c>
      <c r="H591" s="196">
        <v>28.4</v>
      </c>
      <c r="I591" s="197"/>
      <c r="J591" s="198">
        <f>ROUND(I591*H591,2)</f>
        <v>0</v>
      </c>
      <c r="K591" s="194" t="s">
        <v>159</v>
      </c>
      <c r="L591" s="40"/>
      <c r="M591" s="199" t="s">
        <v>1</v>
      </c>
      <c r="N591" s="200" t="s">
        <v>40</v>
      </c>
      <c r="O591" s="72"/>
      <c r="P591" s="201">
        <f>O591*H591</f>
        <v>0</v>
      </c>
      <c r="Q591" s="201">
        <v>0</v>
      </c>
      <c r="R591" s="201">
        <f>Q591*H591</f>
        <v>0</v>
      </c>
      <c r="S591" s="201">
        <v>0</v>
      </c>
      <c r="T591" s="202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3" t="s">
        <v>252</v>
      </c>
      <c r="AT591" s="203" t="s">
        <v>155</v>
      </c>
      <c r="AU591" s="203" t="s">
        <v>85</v>
      </c>
      <c r="AY591" s="18" t="s">
        <v>153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18" t="s">
        <v>83</v>
      </c>
      <c r="BK591" s="204">
        <f>ROUND(I591*H591,2)</f>
        <v>0</v>
      </c>
      <c r="BL591" s="18" t="s">
        <v>252</v>
      </c>
      <c r="BM591" s="203" t="s">
        <v>763</v>
      </c>
    </row>
    <row r="592" spans="1:65" s="14" customFormat="1" ht="11.25">
      <c r="B592" s="216"/>
      <c r="C592" s="217"/>
      <c r="D592" s="207" t="s">
        <v>162</v>
      </c>
      <c r="E592" s="218" t="s">
        <v>1</v>
      </c>
      <c r="F592" s="219" t="s">
        <v>764</v>
      </c>
      <c r="G592" s="217"/>
      <c r="H592" s="220">
        <v>28.4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162</v>
      </c>
      <c r="AU592" s="226" t="s">
        <v>85</v>
      </c>
      <c r="AV592" s="14" t="s">
        <v>85</v>
      </c>
      <c r="AW592" s="14" t="s">
        <v>31</v>
      </c>
      <c r="AX592" s="14" t="s">
        <v>75</v>
      </c>
      <c r="AY592" s="226" t="s">
        <v>153</v>
      </c>
    </row>
    <row r="593" spans="1:65" s="15" customFormat="1" ht="11.25">
      <c r="B593" s="227"/>
      <c r="C593" s="228"/>
      <c r="D593" s="207" t="s">
        <v>162</v>
      </c>
      <c r="E593" s="229" t="s">
        <v>1</v>
      </c>
      <c r="F593" s="230" t="s">
        <v>165</v>
      </c>
      <c r="G593" s="228"/>
      <c r="H593" s="231">
        <v>28.4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AT593" s="237" t="s">
        <v>162</v>
      </c>
      <c r="AU593" s="237" t="s">
        <v>85</v>
      </c>
      <c r="AV593" s="15" t="s">
        <v>160</v>
      </c>
      <c r="AW593" s="15" t="s">
        <v>31</v>
      </c>
      <c r="AX593" s="15" t="s">
        <v>83</v>
      </c>
      <c r="AY593" s="237" t="s">
        <v>153</v>
      </c>
    </row>
    <row r="594" spans="1:65" s="2" customFormat="1" ht="33" customHeight="1">
      <c r="A594" s="35"/>
      <c r="B594" s="36"/>
      <c r="C594" s="192" t="s">
        <v>765</v>
      </c>
      <c r="D594" s="192" t="s">
        <v>155</v>
      </c>
      <c r="E594" s="193" t="s">
        <v>766</v>
      </c>
      <c r="F594" s="194" t="s">
        <v>767</v>
      </c>
      <c r="G594" s="195" t="s">
        <v>248</v>
      </c>
      <c r="H594" s="196">
        <v>300.06</v>
      </c>
      <c r="I594" s="197"/>
      <c r="J594" s="198">
        <f>ROUND(I594*H594,2)</f>
        <v>0</v>
      </c>
      <c r="K594" s="194" t="s">
        <v>159</v>
      </c>
      <c r="L594" s="40"/>
      <c r="M594" s="199" t="s">
        <v>1</v>
      </c>
      <c r="N594" s="200" t="s">
        <v>40</v>
      </c>
      <c r="O594" s="72"/>
      <c r="P594" s="201">
        <f>O594*H594</f>
        <v>0</v>
      </c>
      <c r="Q594" s="201">
        <v>0</v>
      </c>
      <c r="R594" s="201">
        <f>Q594*H594</f>
        <v>0</v>
      </c>
      <c r="S594" s="201">
        <v>0</v>
      </c>
      <c r="T594" s="202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3" t="s">
        <v>252</v>
      </c>
      <c r="AT594" s="203" t="s">
        <v>155</v>
      </c>
      <c r="AU594" s="203" t="s">
        <v>85</v>
      </c>
      <c r="AY594" s="18" t="s">
        <v>153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18" t="s">
        <v>83</v>
      </c>
      <c r="BK594" s="204">
        <f>ROUND(I594*H594,2)</f>
        <v>0</v>
      </c>
      <c r="BL594" s="18" t="s">
        <v>252</v>
      </c>
      <c r="BM594" s="203" t="s">
        <v>768</v>
      </c>
    </row>
    <row r="595" spans="1:65" s="13" customFormat="1" ht="11.25">
      <c r="B595" s="205"/>
      <c r="C595" s="206"/>
      <c r="D595" s="207" t="s">
        <v>162</v>
      </c>
      <c r="E595" s="208" t="s">
        <v>1</v>
      </c>
      <c r="F595" s="209" t="s">
        <v>696</v>
      </c>
      <c r="G595" s="206"/>
      <c r="H595" s="208" t="s">
        <v>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162</v>
      </c>
      <c r="AU595" s="215" t="s">
        <v>85</v>
      </c>
      <c r="AV595" s="13" t="s">
        <v>83</v>
      </c>
      <c r="AW595" s="13" t="s">
        <v>31</v>
      </c>
      <c r="AX595" s="13" t="s">
        <v>75</v>
      </c>
      <c r="AY595" s="215" t="s">
        <v>153</v>
      </c>
    </row>
    <row r="596" spans="1:65" s="14" customFormat="1" ht="11.25">
      <c r="B596" s="216"/>
      <c r="C596" s="217"/>
      <c r="D596" s="207" t="s">
        <v>162</v>
      </c>
      <c r="E596" s="218" t="s">
        <v>1</v>
      </c>
      <c r="F596" s="219" t="s">
        <v>769</v>
      </c>
      <c r="G596" s="217"/>
      <c r="H596" s="220">
        <v>97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162</v>
      </c>
      <c r="AU596" s="226" t="s">
        <v>85</v>
      </c>
      <c r="AV596" s="14" t="s">
        <v>85</v>
      </c>
      <c r="AW596" s="14" t="s">
        <v>31</v>
      </c>
      <c r="AX596" s="14" t="s">
        <v>75</v>
      </c>
      <c r="AY596" s="226" t="s">
        <v>153</v>
      </c>
    </row>
    <row r="597" spans="1:65" s="14" customFormat="1" ht="11.25">
      <c r="B597" s="216"/>
      <c r="C597" s="217"/>
      <c r="D597" s="207" t="s">
        <v>162</v>
      </c>
      <c r="E597" s="218" t="s">
        <v>1</v>
      </c>
      <c r="F597" s="219" t="s">
        <v>770</v>
      </c>
      <c r="G597" s="217"/>
      <c r="H597" s="220">
        <v>97</v>
      </c>
      <c r="I597" s="221"/>
      <c r="J597" s="217"/>
      <c r="K597" s="217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162</v>
      </c>
      <c r="AU597" s="226" t="s">
        <v>85</v>
      </c>
      <c r="AV597" s="14" t="s">
        <v>85</v>
      </c>
      <c r="AW597" s="14" t="s">
        <v>31</v>
      </c>
      <c r="AX597" s="14" t="s">
        <v>75</v>
      </c>
      <c r="AY597" s="226" t="s">
        <v>153</v>
      </c>
    </row>
    <row r="598" spans="1:65" s="14" customFormat="1" ht="11.25">
      <c r="B598" s="216"/>
      <c r="C598" s="217"/>
      <c r="D598" s="207" t="s">
        <v>162</v>
      </c>
      <c r="E598" s="218" t="s">
        <v>1</v>
      </c>
      <c r="F598" s="219" t="s">
        <v>771</v>
      </c>
      <c r="G598" s="217"/>
      <c r="H598" s="220">
        <v>106.06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162</v>
      </c>
      <c r="AU598" s="226" t="s">
        <v>85</v>
      </c>
      <c r="AV598" s="14" t="s">
        <v>85</v>
      </c>
      <c r="AW598" s="14" t="s">
        <v>31</v>
      </c>
      <c r="AX598" s="14" t="s">
        <v>75</v>
      </c>
      <c r="AY598" s="226" t="s">
        <v>153</v>
      </c>
    </row>
    <row r="599" spans="1:65" s="15" customFormat="1" ht="11.25">
      <c r="B599" s="227"/>
      <c r="C599" s="228"/>
      <c r="D599" s="207" t="s">
        <v>162</v>
      </c>
      <c r="E599" s="229" t="s">
        <v>1</v>
      </c>
      <c r="F599" s="230" t="s">
        <v>165</v>
      </c>
      <c r="G599" s="228"/>
      <c r="H599" s="231">
        <v>300.06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AT599" s="237" t="s">
        <v>162</v>
      </c>
      <c r="AU599" s="237" t="s">
        <v>85</v>
      </c>
      <c r="AV599" s="15" t="s">
        <v>160</v>
      </c>
      <c r="AW599" s="15" t="s">
        <v>31</v>
      </c>
      <c r="AX599" s="15" t="s">
        <v>83</v>
      </c>
      <c r="AY599" s="237" t="s">
        <v>153</v>
      </c>
    </row>
    <row r="600" spans="1:65" s="2" customFormat="1" ht="37.9" customHeight="1">
      <c r="A600" s="35"/>
      <c r="B600" s="36"/>
      <c r="C600" s="192" t="s">
        <v>772</v>
      </c>
      <c r="D600" s="192" t="s">
        <v>155</v>
      </c>
      <c r="E600" s="193" t="s">
        <v>773</v>
      </c>
      <c r="F600" s="194" t="s">
        <v>774</v>
      </c>
      <c r="G600" s="195" t="s">
        <v>226</v>
      </c>
      <c r="H600" s="196">
        <v>25</v>
      </c>
      <c r="I600" s="197"/>
      <c r="J600" s="198">
        <f>ROUND(I600*H600,2)</f>
        <v>0</v>
      </c>
      <c r="K600" s="194" t="s">
        <v>159</v>
      </c>
      <c r="L600" s="40"/>
      <c r="M600" s="199" t="s">
        <v>1</v>
      </c>
      <c r="N600" s="200" t="s">
        <v>40</v>
      </c>
      <c r="O600" s="72"/>
      <c r="P600" s="201">
        <f>O600*H600</f>
        <v>0</v>
      </c>
      <c r="Q600" s="201">
        <v>0</v>
      </c>
      <c r="R600" s="201">
        <f>Q600*H600</f>
        <v>0</v>
      </c>
      <c r="S600" s="201">
        <v>0</v>
      </c>
      <c r="T600" s="202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3" t="s">
        <v>252</v>
      </c>
      <c r="AT600" s="203" t="s">
        <v>155</v>
      </c>
      <c r="AU600" s="203" t="s">
        <v>85</v>
      </c>
      <c r="AY600" s="18" t="s">
        <v>153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8" t="s">
        <v>83</v>
      </c>
      <c r="BK600" s="204">
        <f>ROUND(I600*H600,2)</f>
        <v>0</v>
      </c>
      <c r="BL600" s="18" t="s">
        <v>252</v>
      </c>
      <c r="BM600" s="203" t="s">
        <v>775</v>
      </c>
    </row>
    <row r="601" spans="1:65" s="2" customFormat="1" ht="19.5">
      <c r="A601" s="35"/>
      <c r="B601" s="36"/>
      <c r="C601" s="37"/>
      <c r="D601" s="207" t="s">
        <v>568</v>
      </c>
      <c r="E601" s="37"/>
      <c r="F601" s="259" t="s">
        <v>776</v>
      </c>
      <c r="G601" s="37"/>
      <c r="H601" s="37"/>
      <c r="I601" s="260"/>
      <c r="J601" s="37"/>
      <c r="K601" s="37"/>
      <c r="L601" s="40"/>
      <c r="M601" s="261"/>
      <c r="N601" s="262"/>
      <c r="O601" s="72"/>
      <c r="P601" s="72"/>
      <c r="Q601" s="72"/>
      <c r="R601" s="72"/>
      <c r="S601" s="72"/>
      <c r="T601" s="73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568</v>
      </c>
      <c r="AU601" s="18" t="s">
        <v>85</v>
      </c>
    </row>
    <row r="602" spans="1:65" s="14" customFormat="1" ht="11.25">
      <c r="B602" s="216"/>
      <c r="C602" s="217"/>
      <c r="D602" s="207" t="s">
        <v>162</v>
      </c>
      <c r="E602" s="218" t="s">
        <v>1</v>
      </c>
      <c r="F602" s="219" t="s">
        <v>777</v>
      </c>
      <c r="G602" s="217"/>
      <c r="H602" s="220">
        <v>8</v>
      </c>
      <c r="I602" s="221"/>
      <c r="J602" s="217"/>
      <c r="K602" s="217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162</v>
      </c>
      <c r="AU602" s="226" t="s">
        <v>85</v>
      </c>
      <c r="AV602" s="14" t="s">
        <v>85</v>
      </c>
      <c r="AW602" s="14" t="s">
        <v>31</v>
      </c>
      <c r="AX602" s="14" t="s">
        <v>75</v>
      </c>
      <c r="AY602" s="226" t="s">
        <v>153</v>
      </c>
    </row>
    <row r="603" spans="1:65" s="14" customFormat="1" ht="11.25">
      <c r="B603" s="216"/>
      <c r="C603" s="217"/>
      <c r="D603" s="207" t="s">
        <v>162</v>
      </c>
      <c r="E603" s="218" t="s">
        <v>1</v>
      </c>
      <c r="F603" s="219" t="s">
        <v>778</v>
      </c>
      <c r="G603" s="217"/>
      <c r="H603" s="220">
        <v>9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162</v>
      </c>
      <c r="AU603" s="226" t="s">
        <v>85</v>
      </c>
      <c r="AV603" s="14" t="s">
        <v>85</v>
      </c>
      <c r="AW603" s="14" t="s">
        <v>31</v>
      </c>
      <c r="AX603" s="14" t="s">
        <v>75</v>
      </c>
      <c r="AY603" s="226" t="s">
        <v>153</v>
      </c>
    </row>
    <row r="604" spans="1:65" s="14" customFormat="1" ht="11.25">
      <c r="B604" s="216"/>
      <c r="C604" s="217"/>
      <c r="D604" s="207" t="s">
        <v>162</v>
      </c>
      <c r="E604" s="218" t="s">
        <v>1</v>
      </c>
      <c r="F604" s="219" t="s">
        <v>779</v>
      </c>
      <c r="G604" s="217"/>
      <c r="H604" s="220">
        <v>8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162</v>
      </c>
      <c r="AU604" s="226" t="s">
        <v>85</v>
      </c>
      <c r="AV604" s="14" t="s">
        <v>85</v>
      </c>
      <c r="AW604" s="14" t="s">
        <v>31</v>
      </c>
      <c r="AX604" s="14" t="s">
        <v>75</v>
      </c>
      <c r="AY604" s="226" t="s">
        <v>153</v>
      </c>
    </row>
    <row r="605" spans="1:65" s="15" customFormat="1" ht="11.25">
      <c r="B605" s="227"/>
      <c r="C605" s="228"/>
      <c r="D605" s="207" t="s">
        <v>162</v>
      </c>
      <c r="E605" s="229" t="s">
        <v>1</v>
      </c>
      <c r="F605" s="230" t="s">
        <v>165</v>
      </c>
      <c r="G605" s="228"/>
      <c r="H605" s="231">
        <v>25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AT605" s="237" t="s">
        <v>162</v>
      </c>
      <c r="AU605" s="237" t="s">
        <v>85</v>
      </c>
      <c r="AV605" s="15" t="s">
        <v>160</v>
      </c>
      <c r="AW605" s="15" t="s">
        <v>31</v>
      </c>
      <c r="AX605" s="15" t="s">
        <v>83</v>
      </c>
      <c r="AY605" s="237" t="s">
        <v>153</v>
      </c>
    </row>
    <row r="606" spans="1:65" s="2" customFormat="1" ht="33" customHeight="1">
      <c r="A606" s="35"/>
      <c r="B606" s="36"/>
      <c r="C606" s="192" t="s">
        <v>780</v>
      </c>
      <c r="D606" s="192" t="s">
        <v>155</v>
      </c>
      <c r="E606" s="193" t="s">
        <v>781</v>
      </c>
      <c r="F606" s="194" t="s">
        <v>782</v>
      </c>
      <c r="G606" s="195" t="s">
        <v>205</v>
      </c>
      <c r="H606" s="196">
        <v>1348.675</v>
      </c>
      <c r="I606" s="197"/>
      <c r="J606" s="198">
        <f>ROUND(I606*H606,2)</f>
        <v>0</v>
      </c>
      <c r="K606" s="194" t="s">
        <v>159</v>
      </c>
      <c r="L606" s="40"/>
      <c r="M606" s="199" t="s">
        <v>1</v>
      </c>
      <c r="N606" s="200" t="s">
        <v>40</v>
      </c>
      <c r="O606" s="72"/>
      <c r="P606" s="201">
        <f>O606*H606</f>
        <v>0</v>
      </c>
      <c r="Q606" s="201">
        <v>0</v>
      </c>
      <c r="R606" s="201">
        <f>Q606*H606</f>
        <v>0</v>
      </c>
      <c r="S606" s="201">
        <v>0</v>
      </c>
      <c r="T606" s="202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3" t="s">
        <v>252</v>
      </c>
      <c r="AT606" s="203" t="s">
        <v>155</v>
      </c>
      <c r="AU606" s="203" t="s">
        <v>85</v>
      </c>
      <c r="AY606" s="18" t="s">
        <v>153</v>
      </c>
      <c r="BE606" s="204">
        <f>IF(N606="základní",J606,0)</f>
        <v>0</v>
      </c>
      <c r="BF606" s="204">
        <f>IF(N606="snížená",J606,0)</f>
        <v>0</v>
      </c>
      <c r="BG606" s="204">
        <f>IF(N606="zákl. přenesená",J606,0)</f>
        <v>0</v>
      </c>
      <c r="BH606" s="204">
        <f>IF(N606="sníž. přenesená",J606,0)</f>
        <v>0</v>
      </c>
      <c r="BI606" s="204">
        <f>IF(N606="nulová",J606,0)</f>
        <v>0</v>
      </c>
      <c r="BJ606" s="18" t="s">
        <v>83</v>
      </c>
      <c r="BK606" s="204">
        <f>ROUND(I606*H606,2)</f>
        <v>0</v>
      </c>
      <c r="BL606" s="18" t="s">
        <v>252</v>
      </c>
      <c r="BM606" s="203" t="s">
        <v>783</v>
      </c>
    </row>
    <row r="607" spans="1:65" s="13" customFormat="1" ht="11.25">
      <c r="B607" s="205"/>
      <c r="C607" s="206"/>
      <c r="D607" s="207" t="s">
        <v>162</v>
      </c>
      <c r="E607" s="208" t="s">
        <v>1</v>
      </c>
      <c r="F607" s="209" t="s">
        <v>696</v>
      </c>
      <c r="G607" s="206"/>
      <c r="H607" s="208" t="s">
        <v>1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162</v>
      </c>
      <c r="AU607" s="215" t="s">
        <v>85</v>
      </c>
      <c r="AV607" s="13" t="s">
        <v>83</v>
      </c>
      <c r="AW607" s="13" t="s">
        <v>31</v>
      </c>
      <c r="AX607" s="13" t="s">
        <v>75</v>
      </c>
      <c r="AY607" s="215" t="s">
        <v>153</v>
      </c>
    </row>
    <row r="608" spans="1:65" s="13" customFormat="1" ht="11.25">
      <c r="B608" s="205"/>
      <c r="C608" s="206"/>
      <c r="D608" s="207" t="s">
        <v>162</v>
      </c>
      <c r="E608" s="208" t="s">
        <v>1</v>
      </c>
      <c r="F608" s="209" t="s">
        <v>697</v>
      </c>
      <c r="G608" s="206"/>
      <c r="H608" s="208" t="s">
        <v>1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162</v>
      </c>
      <c r="AU608" s="215" t="s">
        <v>85</v>
      </c>
      <c r="AV608" s="13" t="s">
        <v>83</v>
      </c>
      <c r="AW608" s="13" t="s">
        <v>31</v>
      </c>
      <c r="AX608" s="13" t="s">
        <v>75</v>
      </c>
      <c r="AY608" s="215" t="s">
        <v>153</v>
      </c>
    </row>
    <row r="609" spans="1:65" s="14" customFormat="1" ht="11.25">
      <c r="B609" s="216"/>
      <c r="C609" s="217"/>
      <c r="D609" s="207" t="s">
        <v>162</v>
      </c>
      <c r="E609" s="218" t="s">
        <v>1</v>
      </c>
      <c r="F609" s="219" t="s">
        <v>743</v>
      </c>
      <c r="G609" s="217"/>
      <c r="H609" s="220">
        <v>364.35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162</v>
      </c>
      <c r="AU609" s="226" t="s">
        <v>85</v>
      </c>
      <c r="AV609" s="14" t="s">
        <v>85</v>
      </c>
      <c r="AW609" s="14" t="s">
        <v>31</v>
      </c>
      <c r="AX609" s="14" t="s">
        <v>75</v>
      </c>
      <c r="AY609" s="226" t="s">
        <v>153</v>
      </c>
    </row>
    <row r="610" spans="1:65" s="14" customFormat="1" ht="11.25">
      <c r="B610" s="216"/>
      <c r="C610" s="217"/>
      <c r="D610" s="207" t="s">
        <v>162</v>
      </c>
      <c r="E610" s="218" t="s">
        <v>1</v>
      </c>
      <c r="F610" s="219" t="s">
        <v>744</v>
      </c>
      <c r="G610" s="217"/>
      <c r="H610" s="220">
        <v>14.217000000000001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162</v>
      </c>
      <c r="AU610" s="226" t="s">
        <v>85</v>
      </c>
      <c r="AV610" s="14" t="s">
        <v>85</v>
      </c>
      <c r="AW610" s="14" t="s">
        <v>31</v>
      </c>
      <c r="AX610" s="14" t="s">
        <v>75</v>
      </c>
      <c r="AY610" s="226" t="s">
        <v>153</v>
      </c>
    </row>
    <row r="611" spans="1:65" s="14" customFormat="1" ht="11.25">
      <c r="B611" s="216"/>
      <c r="C611" s="217"/>
      <c r="D611" s="207" t="s">
        <v>162</v>
      </c>
      <c r="E611" s="218" t="s">
        <v>1</v>
      </c>
      <c r="F611" s="219" t="s">
        <v>745</v>
      </c>
      <c r="G611" s="217"/>
      <c r="H611" s="220">
        <v>364.35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162</v>
      </c>
      <c r="AU611" s="226" t="s">
        <v>85</v>
      </c>
      <c r="AV611" s="14" t="s">
        <v>85</v>
      </c>
      <c r="AW611" s="14" t="s">
        <v>31</v>
      </c>
      <c r="AX611" s="14" t="s">
        <v>75</v>
      </c>
      <c r="AY611" s="226" t="s">
        <v>153</v>
      </c>
    </row>
    <row r="612" spans="1:65" s="14" customFormat="1" ht="11.25">
      <c r="B612" s="216"/>
      <c r="C612" s="217"/>
      <c r="D612" s="207" t="s">
        <v>162</v>
      </c>
      <c r="E612" s="218" t="s">
        <v>1</v>
      </c>
      <c r="F612" s="219" t="s">
        <v>746</v>
      </c>
      <c r="G612" s="217"/>
      <c r="H612" s="220">
        <v>14.217000000000001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162</v>
      </c>
      <c r="AU612" s="226" t="s">
        <v>85</v>
      </c>
      <c r="AV612" s="14" t="s">
        <v>85</v>
      </c>
      <c r="AW612" s="14" t="s">
        <v>31</v>
      </c>
      <c r="AX612" s="14" t="s">
        <v>75</v>
      </c>
      <c r="AY612" s="226" t="s">
        <v>153</v>
      </c>
    </row>
    <row r="613" spans="1:65" s="14" customFormat="1" ht="11.25">
      <c r="B613" s="216"/>
      <c r="C613" s="217"/>
      <c r="D613" s="207" t="s">
        <v>162</v>
      </c>
      <c r="E613" s="218" t="s">
        <v>1</v>
      </c>
      <c r="F613" s="219" t="s">
        <v>747</v>
      </c>
      <c r="G613" s="217"/>
      <c r="H613" s="220">
        <v>572.66499999999996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162</v>
      </c>
      <c r="AU613" s="226" t="s">
        <v>85</v>
      </c>
      <c r="AV613" s="14" t="s">
        <v>85</v>
      </c>
      <c r="AW613" s="14" t="s">
        <v>31</v>
      </c>
      <c r="AX613" s="14" t="s">
        <v>75</v>
      </c>
      <c r="AY613" s="226" t="s">
        <v>153</v>
      </c>
    </row>
    <row r="614" spans="1:65" s="14" customFormat="1" ht="11.25">
      <c r="B614" s="216"/>
      <c r="C614" s="217"/>
      <c r="D614" s="207" t="s">
        <v>162</v>
      </c>
      <c r="E614" s="218" t="s">
        <v>1</v>
      </c>
      <c r="F614" s="219" t="s">
        <v>748</v>
      </c>
      <c r="G614" s="217"/>
      <c r="H614" s="220">
        <v>18.876000000000001</v>
      </c>
      <c r="I614" s="221"/>
      <c r="J614" s="217"/>
      <c r="K614" s="217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162</v>
      </c>
      <c r="AU614" s="226" t="s">
        <v>85</v>
      </c>
      <c r="AV614" s="14" t="s">
        <v>85</v>
      </c>
      <c r="AW614" s="14" t="s">
        <v>31</v>
      </c>
      <c r="AX614" s="14" t="s">
        <v>75</v>
      </c>
      <c r="AY614" s="226" t="s">
        <v>153</v>
      </c>
    </row>
    <row r="615" spans="1:65" s="15" customFormat="1" ht="11.25">
      <c r="B615" s="227"/>
      <c r="C615" s="228"/>
      <c r="D615" s="207" t="s">
        <v>162</v>
      </c>
      <c r="E615" s="229" t="s">
        <v>1</v>
      </c>
      <c r="F615" s="230" t="s">
        <v>165</v>
      </c>
      <c r="G615" s="228"/>
      <c r="H615" s="231">
        <v>1348.675</v>
      </c>
      <c r="I615" s="232"/>
      <c r="J615" s="228"/>
      <c r="K615" s="228"/>
      <c r="L615" s="233"/>
      <c r="M615" s="234"/>
      <c r="N615" s="235"/>
      <c r="O615" s="235"/>
      <c r="P615" s="235"/>
      <c r="Q615" s="235"/>
      <c r="R615" s="235"/>
      <c r="S615" s="235"/>
      <c r="T615" s="236"/>
      <c r="AT615" s="237" t="s">
        <v>162</v>
      </c>
      <c r="AU615" s="237" t="s">
        <v>85</v>
      </c>
      <c r="AV615" s="15" t="s">
        <v>160</v>
      </c>
      <c r="AW615" s="15" t="s">
        <v>31</v>
      </c>
      <c r="AX615" s="15" t="s">
        <v>83</v>
      </c>
      <c r="AY615" s="237" t="s">
        <v>153</v>
      </c>
    </row>
    <row r="616" spans="1:65" s="2" customFormat="1" ht="24.2" customHeight="1">
      <c r="A616" s="35"/>
      <c r="B616" s="36"/>
      <c r="C616" s="249" t="s">
        <v>784</v>
      </c>
      <c r="D616" s="249" t="s">
        <v>263</v>
      </c>
      <c r="E616" s="250" t="s">
        <v>785</v>
      </c>
      <c r="F616" s="251" t="s">
        <v>786</v>
      </c>
      <c r="G616" s="252" t="s">
        <v>205</v>
      </c>
      <c r="H616" s="253">
        <v>1557.72</v>
      </c>
      <c r="I616" s="254"/>
      <c r="J616" s="255">
        <f>ROUND(I616*H616,2)</f>
        <v>0</v>
      </c>
      <c r="K616" s="251" t="s">
        <v>159</v>
      </c>
      <c r="L616" s="256"/>
      <c r="M616" s="257" t="s">
        <v>1</v>
      </c>
      <c r="N616" s="258" t="s">
        <v>40</v>
      </c>
      <c r="O616" s="72"/>
      <c r="P616" s="201">
        <f>O616*H616</f>
        <v>0</v>
      </c>
      <c r="Q616" s="201">
        <v>0</v>
      </c>
      <c r="R616" s="201">
        <f>Q616*H616</f>
        <v>0</v>
      </c>
      <c r="S616" s="201">
        <v>0</v>
      </c>
      <c r="T616" s="202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3" t="s">
        <v>360</v>
      </c>
      <c r="AT616" s="203" t="s">
        <v>263</v>
      </c>
      <c r="AU616" s="203" t="s">
        <v>85</v>
      </c>
      <c r="AY616" s="18" t="s">
        <v>153</v>
      </c>
      <c r="BE616" s="204">
        <f>IF(N616="základní",J616,0)</f>
        <v>0</v>
      </c>
      <c r="BF616" s="204">
        <f>IF(N616="snížená",J616,0)</f>
        <v>0</v>
      </c>
      <c r="BG616" s="204">
        <f>IF(N616="zákl. přenesená",J616,0)</f>
        <v>0</v>
      </c>
      <c r="BH616" s="204">
        <f>IF(N616="sníž. přenesená",J616,0)</f>
        <v>0</v>
      </c>
      <c r="BI616" s="204">
        <f>IF(N616="nulová",J616,0)</f>
        <v>0</v>
      </c>
      <c r="BJ616" s="18" t="s">
        <v>83</v>
      </c>
      <c r="BK616" s="204">
        <f>ROUND(I616*H616,2)</f>
        <v>0</v>
      </c>
      <c r="BL616" s="18" t="s">
        <v>252</v>
      </c>
      <c r="BM616" s="203" t="s">
        <v>787</v>
      </c>
    </row>
    <row r="617" spans="1:65" s="14" customFormat="1" ht="11.25">
      <c r="B617" s="216"/>
      <c r="C617" s="217"/>
      <c r="D617" s="207" t="s">
        <v>162</v>
      </c>
      <c r="E617" s="218" t="s">
        <v>1</v>
      </c>
      <c r="F617" s="219" t="s">
        <v>788</v>
      </c>
      <c r="G617" s="217"/>
      <c r="H617" s="220">
        <v>1557.72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162</v>
      </c>
      <c r="AU617" s="226" t="s">
        <v>85</v>
      </c>
      <c r="AV617" s="14" t="s">
        <v>85</v>
      </c>
      <c r="AW617" s="14" t="s">
        <v>31</v>
      </c>
      <c r="AX617" s="14" t="s">
        <v>75</v>
      </c>
      <c r="AY617" s="226" t="s">
        <v>153</v>
      </c>
    </row>
    <row r="618" spans="1:65" s="15" customFormat="1" ht="11.25">
      <c r="B618" s="227"/>
      <c r="C618" s="228"/>
      <c r="D618" s="207" t="s">
        <v>162</v>
      </c>
      <c r="E618" s="229" t="s">
        <v>1</v>
      </c>
      <c r="F618" s="230" t="s">
        <v>165</v>
      </c>
      <c r="G618" s="228"/>
      <c r="H618" s="231">
        <v>1557.72</v>
      </c>
      <c r="I618" s="232"/>
      <c r="J618" s="228"/>
      <c r="K618" s="228"/>
      <c r="L618" s="233"/>
      <c r="M618" s="234"/>
      <c r="N618" s="235"/>
      <c r="O618" s="235"/>
      <c r="P618" s="235"/>
      <c r="Q618" s="235"/>
      <c r="R618" s="235"/>
      <c r="S618" s="235"/>
      <c r="T618" s="236"/>
      <c r="AT618" s="237" t="s">
        <v>162</v>
      </c>
      <c r="AU618" s="237" t="s">
        <v>85</v>
      </c>
      <c r="AV618" s="15" t="s">
        <v>160</v>
      </c>
      <c r="AW618" s="15" t="s">
        <v>31</v>
      </c>
      <c r="AX618" s="15" t="s">
        <v>83</v>
      </c>
      <c r="AY618" s="237" t="s">
        <v>153</v>
      </c>
    </row>
    <row r="619" spans="1:65" s="2" customFormat="1" ht="33" customHeight="1">
      <c r="A619" s="35"/>
      <c r="B619" s="36"/>
      <c r="C619" s="192" t="s">
        <v>789</v>
      </c>
      <c r="D619" s="192" t="s">
        <v>155</v>
      </c>
      <c r="E619" s="193" t="s">
        <v>790</v>
      </c>
      <c r="F619" s="194" t="s">
        <v>791</v>
      </c>
      <c r="G619" s="195" t="s">
        <v>205</v>
      </c>
      <c r="H619" s="196">
        <v>2603.1750000000002</v>
      </c>
      <c r="I619" s="197"/>
      <c r="J619" s="198">
        <f>ROUND(I619*H619,2)</f>
        <v>0</v>
      </c>
      <c r="K619" s="194" t="s">
        <v>159</v>
      </c>
      <c r="L619" s="40"/>
      <c r="M619" s="199" t="s">
        <v>1</v>
      </c>
      <c r="N619" s="200" t="s">
        <v>40</v>
      </c>
      <c r="O619" s="72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3" t="s">
        <v>252</v>
      </c>
      <c r="AT619" s="203" t="s">
        <v>155</v>
      </c>
      <c r="AU619" s="203" t="s">
        <v>85</v>
      </c>
      <c r="AY619" s="18" t="s">
        <v>153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8" t="s">
        <v>83</v>
      </c>
      <c r="BK619" s="204">
        <f>ROUND(I619*H619,2)</f>
        <v>0</v>
      </c>
      <c r="BL619" s="18" t="s">
        <v>252</v>
      </c>
      <c r="BM619" s="203" t="s">
        <v>792</v>
      </c>
    </row>
    <row r="620" spans="1:65" s="13" customFormat="1" ht="11.25">
      <c r="B620" s="205"/>
      <c r="C620" s="206"/>
      <c r="D620" s="207" t="s">
        <v>162</v>
      </c>
      <c r="E620" s="208" t="s">
        <v>1</v>
      </c>
      <c r="F620" s="209" t="s">
        <v>696</v>
      </c>
      <c r="G620" s="206"/>
      <c r="H620" s="208" t="s">
        <v>1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162</v>
      </c>
      <c r="AU620" s="215" t="s">
        <v>85</v>
      </c>
      <c r="AV620" s="13" t="s">
        <v>83</v>
      </c>
      <c r="AW620" s="13" t="s">
        <v>31</v>
      </c>
      <c r="AX620" s="13" t="s">
        <v>75</v>
      </c>
      <c r="AY620" s="215" t="s">
        <v>153</v>
      </c>
    </row>
    <row r="621" spans="1:65" s="13" customFormat="1" ht="11.25">
      <c r="B621" s="205"/>
      <c r="C621" s="206"/>
      <c r="D621" s="207" t="s">
        <v>162</v>
      </c>
      <c r="E621" s="208" t="s">
        <v>1</v>
      </c>
      <c r="F621" s="209" t="s">
        <v>697</v>
      </c>
      <c r="G621" s="206"/>
      <c r="H621" s="208" t="s">
        <v>1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162</v>
      </c>
      <c r="AU621" s="215" t="s">
        <v>85</v>
      </c>
      <c r="AV621" s="13" t="s">
        <v>83</v>
      </c>
      <c r="AW621" s="13" t="s">
        <v>31</v>
      </c>
      <c r="AX621" s="13" t="s">
        <v>75</v>
      </c>
      <c r="AY621" s="215" t="s">
        <v>153</v>
      </c>
    </row>
    <row r="622" spans="1:65" s="13" customFormat="1" ht="11.25">
      <c r="B622" s="205"/>
      <c r="C622" s="206"/>
      <c r="D622" s="207" t="s">
        <v>162</v>
      </c>
      <c r="E622" s="208" t="s">
        <v>1</v>
      </c>
      <c r="F622" s="209" t="s">
        <v>793</v>
      </c>
      <c r="G622" s="206"/>
      <c r="H622" s="208" t="s">
        <v>1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162</v>
      </c>
      <c r="AU622" s="215" t="s">
        <v>85</v>
      </c>
      <c r="AV622" s="13" t="s">
        <v>83</v>
      </c>
      <c r="AW622" s="13" t="s">
        <v>31</v>
      </c>
      <c r="AX622" s="13" t="s">
        <v>75</v>
      </c>
      <c r="AY622" s="215" t="s">
        <v>153</v>
      </c>
    </row>
    <row r="623" spans="1:65" s="14" customFormat="1" ht="11.25">
      <c r="B623" s="216"/>
      <c r="C623" s="217"/>
      <c r="D623" s="207" t="s">
        <v>162</v>
      </c>
      <c r="E623" s="218" t="s">
        <v>1</v>
      </c>
      <c r="F623" s="219" t="s">
        <v>698</v>
      </c>
      <c r="G623" s="217"/>
      <c r="H623" s="220">
        <v>322.83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162</v>
      </c>
      <c r="AU623" s="226" t="s">
        <v>85</v>
      </c>
      <c r="AV623" s="14" t="s">
        <v>85</v>
      </c>
      <c r="AW623" s="14" t="s">
        <v>31</v>
      </c>
      <c r="AX623" s="14" t="s">
        <v>75</v>
      </c>
      <c r="AY623" s="226" t="s">
        <v>153</v>
      </c>
    </row>
    <row r="624" spans="1:65" s="14" customFormat="1" ht="22.5">
      <c r="B624" s="216"/>
      <c r="C624" s="217"/>
      <c r="D624" s="207" t="s">
        <v>162</v>
      </c>
      <c r="E624" s="218" t="s">
        <v>1</v>
      </c>
      <c r="F624" s="219" t="s">
        <v>699</v>
      </c>
      <c r="G624" s="217"/>
      <c r="H624" s="220">
        <v>67.873000000000005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162</v>
      </c>
      <c r="AU624" s="226" t="s">
        <v>85</v>
      </c>
      <c r="AV624" s="14" t="s">
        <v>85</v>
      </c>
      <c r="AW624" s="14" t="s">
        <v>31</v>
      </c>
      <c r="AX624" s="14" t="s">
        <v>75</v>
      </c>
      <c r="AY624" s="226" t="s">
        <v>153</v>
      </c>
    </row>
    <row r="625" spans="1:65" s="14" customFormat="1" ht="11.25">
      <c r="B625" s="216"/>
      <c r="C625" s="217"/>
      <c r="D625" s="207" t="s">
        <v>162</v>
      </c>
      <c r="E625" s="218" t="s">
        <v>1</v>
      </c>
      <c r="F625" s="219" t="s">
        <v>700</v>
      </c>
      <c r="G625" s="217"/>
      <c r="H625" s="220">
        <v>322.83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162</v>
      </c>
      <c r="AU625" s="226" t="s">
        <v>85</v>
      </c>
      <c r="AV625" s="14" t="s">
        <v>85</v>
      </c>
      <c r="AW625" s="14" t="s">
        <v>31</v>
      </c>
      <c r="AX625" s="14" t="s">
        <v>75</v>
      </c>
      <c r="AY625" s="226" t="s">
        <v>153</v>
      </c>
    </row>
    <row r="626" spans="1:65" s="14" customFormat="1" ht="11.25">
      <c r="B626" s="216"/>
      <c r="C626" s="217"/>
      <c r="D626" s="207" t="s">
        <v>162</v>
      </c>
      <c r="E626" s="218" t="s">
        <v>1</v>
      </c>
      <c r="F626" s="219" t="s">
        <v>701</v>
      </c>
      <c r="G626" s="217"/>
      <c r="H626" s="220">
        <v>67.873000000000005</v>
      </c>
      <c r="I626" s="221"/>
      <c r="J626" s="217"/>
      <c r="K626" s="217"/>
      <c r="L626" s="222"/>
      <c r="M626" s="223"/>
      <c r="N626" s="224"/>
      <c r="O626" s="224"/>
      <c r="P626" s="224"/>
      <c r="Q626" s="224"/>
      <c r="R626" s="224"/>
      <c r="S626" s="224"/>
      <c r="T626" s="225"/>
      <c r="AT626" s="226" t="s">
        <v>162</v>
      </c>
      <c r="AU626" s="226" t="s">
        <v>85</v>
      </c>
      <c r="AV626" s="14" t="s">
        <v>85</v>
      </c>
      <c r="AW626" s="14" t="s">
        <v>31</v>
      </c>
      <c r="AX626" s="14" t="s">
        <v>75</v>
      </c>
      <c r="AY626" s="226" t="s">
        <v>153</v>
      </c>
    </row>
    <row r="627" spans="1:65" s="14" customFormat="1" ht="11.25">
      <c r="B627" s="216"/>
      <c r="C627" s="217"/>
      <c r="D627" s="207" t="s">
        <v>162</v>
      </c>
      <c r="E627" s="218" t="s">
        <v>1</v>
      </c>
      <c r="F627" s="219" t="s">
        <v>702</v>
      </c>
      <c r="G627" s="217"/>
      <c r="H627" s="220">
        <v>527.73500000000001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162</v>
      </c>
      <c r="AU627" s="226" t="s">
        <v>85</v>
      </c>
      <c r="AV627" s="14" t="s">
        <v>85</v>
      </c>
      <c r="AW627" s="14" t="s">
        <v>31</v>
      </c>
      <c r="AX627" s="14" t="s">
        <v>75</v>
      </c>
      <c r="AY627" s="226" t="s">
        <v>153</v>
      </c>
    </row>
    <row r="628" spans="1:65" s="14" customFormat="1" ht="11.25">
      <c r="B628" s="216"/>
      <c r="C628" s="217"/>
      <c r="D628" s="207" t="s">
        <v>162</v>
      </c>
      <c r="E628" s="218" t="s">
        <v>1</v>
      </c>
      <c r="F628" s="219" t="s">
        <v>703</v>
      </c>
      <c r="G628" s="217"/>
      <c r="H628" s="220">
        <v>90.117000000000004</v>
      </c>
      <c r="I628" s="221"/>
      <c r="J628" s="217"/>
      <c r="K628" s="217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162</v>
      </c>
      <c r="AU628" s="226" t="s">
        <v>85</v>
      </c>
      <c r="AV628" s="14" t="s">
        <v>85</v>
      </c>
      <c r="AW628" s="14" t="s">
        <v>31</v>
      </c>
      <c r="AX628" s="14" t="s">
        <v>75</v>
      </c>
      <c r="AY628" s="226" t="s">
        <v>153</v>
      </c>
    </row>
    <row r="629" spans="1:65" s="16" customFormat="1" ht="11.25">
      <c r="B629" s="238"/>
      <c r="C629" s="239"/>
      <c r="D629" s="207" t="s">
        <v>162</v>
      </c>
      <c r="E629" s="240" t="s">
        <v>1</v>
      </c>
      <c r="F629" s="241" t="s">
        <v>212</v>
      </c>
      <c r="G629" s="239"/>
      <c r="H629" s="242">
        <v>1399.258</v>
      </c>
      <c r="I629" s="243"/>
      <c r="J629" s="239"/>
      <c r="K629" s="239"/>
      <c r="L629" s="244"/>
      <c r="M629" s="245"/>
      <c r="N629" s="246"/>
      <c r="O629" s="246"/>
      <c r="P629" s="246"/>
      <c r="Q629" s="246"/>
      <c r="R629" s="246"/>
      <c r="S629" s="246"/>
      <c r="T629" s="247"/>
      <c r="AT629" s="248" t="s">
        <v>162</v>
      </c>
      <c r="AU629" s="248" t="s">
        <v>85</v>
      </c>
      <c r="AV629" s="16" t="s">
        <v>171</v>
      </c>
      <c r="AW629" s="16" t="s">
        <v>31</v>
      </c>
      <c r="AX629" s="16" t="s">
        <v>75</v>
      </c>
      <c r="AY629" s="248" t="s">
        <v>153</v>
      </c>
    </row>
    <row r="630" spans="1:65" s="13" customFormat="1" ht="11.25">
      <c r="B630" s="205"/>
      <c r="C630" s="206"/>
      <c r="D630" s="207" t="s">
        <v>162</v>
      </c>
      <c r="E630" s="208" t="s">
        <v>1</v>
      </c>
      <c r="F630" s="209" t="s">
        <v>794</v>
      </c>
      <c r="G630" s="206"/>
      <c r="H630" s="208" t="s">
        <v>1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162</v>
      </c>
      <c r="AU630" s="215" t="s">
        <v>85</v>
      </c>
      <c r="AV630" s="13" t="s">
        <v>83</v>
      </c>
      <c r="AW630" s="13" t="s">
        <v>31</v>
      </c>
      <c r="AX630" s="13" t="s">
        <v>75</v>
      </c>
      <c r="AY630" s="215" t="s">
        <v>153</v>
      </c>
    </row>
    <row r="631" spans="1:65" s="14" customFormat="1" ht="11.25">
      <c r="B631" s="216"/>
      <c r="C631" s="217"/>
      <c r="D631" s="207" t="s">
        <v>162</v>
      </c>
      <c r="E631" s="218" t="s">
        <v>1</v>
      </c>
      <c r="F631" s="219" t="s">
        <v>698</v>
      </c>
      <c r="G631" s="217"/>
      <c r="H631" s="220">
        <v>322.83</v>
      </c>
      <c r="I631" s="221"/>
      <c r="J631" s="217"/>
      <c r="K631" s="217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162</v>
      </c>
      <c r="AU631" s="226" t="s">
        <v>85</v>
      </c>
      <c r="AV631" s="14" t="s">
        <v>85</v>
      </c>
      <c r="AW631" s="14" t="s">
        <v>31</v>
      </c>
      <c r="AX631" s="14" t="s">
        <v>75</v>
      </c>
      <c r="AY631" s="226" t="s">
        <v>153</v>
      </c>
    </row>
    <row r="632" spans="1:65" s="14" customFormat="1" ht="11.25">
      <c r="B632" s="216"/>
      <c r="C632" s="217"/>
      <c r="D632" s="207" t="s">
        <v>162</v>
      </c>
      <c r="E632" s="218" t="s">
        <v>1</v>
      </c>
      <c r="F632" s="219" t="s">
        <v>795</v>
      </c>
      <c r="G632" s="217"/>
      <c r="H632" s="220">
        <v>9.1720000000000006</v>
      </c>
      <c r="I632" s="221"/>
      <c r="J632" s="217"/>
      <c r="K632" s="217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162</v>
      </c>
      <c r="AU632" s="226" t="s">
        <v>85</v>
      </c>
      <c r="AV632" s="14" t="s">
        <v>85</v>
      </c>
      <c r="AW632" s="14" t="s">
        <v>31</v>
      </c>
      <c r="AX632" s="14" t="s">
        <v>75</v>
      </c>
      <c r="AY632" s="226" t="s">
        <v>153</v>
      </c>
    </row>
    <row r="633" spans="1:65" s="14" customFormat="1" ht="11.25">
      <c r="B633" s="216"/>
      <c r="C633" s="217"/>
      <c r="D633" s="207" t="s">
        <v>162</v>
      </c>
      <c r="E633" s="218" t="s">
        <v>1</v>
      </c>
      <c r="F633" s="219" t="s">
        <v>700</v>
      </c>
      <c r="G633" s="217"/>
      <c r="H633" s="220">
        <v>322.83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162</v>
      </c>
      <c r="AU633" s="226" t="s">
        <v>85</v>
      </c>
      <c r="AV633" s="14" t="s">
        <v>85</v>
      </c>
      <c r="AW633" s="14" t="s">
        <v>31</v>
      </c>
      <c r="AX633" s="14" t="s">
        <v>75</v>
      </c>
      <c r="AY633" s="226" t="s">
        <v>153</v>
      </c>
    </row>
    <row r="634" spans="1:65" s="14" customFormat="1" ht="11.25">
      <c r="B634" s="216"/>
      <c r="C634" s="217"/>
      <c r="D634" s="207" t="s">
        <v>162</v>
      </c>
      <c r="E634" s="218" t="s">
        <v>1</v>
      </c>
      <c r="F634" s="219" t="s">
        <v>796</v>
      </c>
      <c r="G634" s="217"/>
      <c r="H634" s="220">
        <v>9.1720000000000006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162</v>
      </c>
      <c r="AU634" s="226" t="s">
        <v>85</v>
      </c>
      <c r="AV634" s="14" t="s">
        <v>85</v>
      </c>
      <c r="AW634" s="14" t="s">
        <v>31</v>
      </c>
      <c r="AX634" s="14" t="s">
        <v>75</v>
      </c>
      <c r="AY634" s="226" t="s">
        <v>153</v>
      </c>
    </row>
    <row r="635" spans="1:65" s="14" customFormat="1" ht="11.25">
      <c r="B635" s="216"/>
      <c r="C635" s="217"/>
      <c r="D635" s="207" t="s">
        <v>162</v>
      </c>
      <c r="E635" s="218" t="s">
        <v>1</v>
      </c>
      <c r="F635" s="219" t="s">
        <v>702</v>
      </c>
      <c r="G635" s="217"/>
      <c r="H635" s="220">
        <v>527.73500000000001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162</v>
      </c>
      <c r="AU635" s="226" t="s">
        <v>85</v>
      </c>
      <c r="AV635" s="14" t="s">
        <v>85</v>
      </c>
      <c r="AW635" s="14" t="s">
        <v>31</v>
      </c>
      <c r="AX635" s="14" t="s">
        <v>75</v>
      </c>
      <c r="AY635" s="226" t="s">
        <v>153</v>
      </c>
    </row>
    <row r="636" spans="1:65" s="14" customFormat="1" ht="11.25">
      <c r="B636" s="216"/>
      <c r="C636" s="217"/>
      <c r="D636" s="207" t="s">
        <v>162</v>
      </c>
      <c r="E636" s="218" t="s">
        <v>1</v>
      </c>
      <c r="F636" s="219" t="s">
        <v>797</v>
      </c>
      <c r="G636" s="217"/>
      <c r="H636" s="220">
        <v>12.178000000000001</v>
      </c>
      <c r="I636" s="221"/>
      <c r="J636" s="217"/>
      <c r="K636" s="217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162</v>
      </c>
      <c r="AU636" s="226" t="s">
        <v>85</v>
      </c>
      <c r="AV636" s="14" t="s">
        <v>85</v>
      </c>
      <c r="AW636" s="14" t="s">
        <v>31</v>
      </c>
      <c r="AX636" s="14" t="s">
        <v>75</v>
      </c>
      <c r="AY636" s="226" t="s">
        <v>153</v>
      </c>
    </row>
    <row r="637" spans="1:65" s="16" customFormat="1" ht="11.25">
      <c r="B637" s="238"/>
      <c r="C637" s="239"/>
      <c r="D637" s="207" t="s">
        <v>162</v>
      </c>
      <c r="E637" s="240" t="s">
        <v>1</v>
      </c>
      <c r="F637" s="241" t="s">
        <v>212</v>
      </c>
      <c r="G637" s="239"/>
      <c r="H637" s="242">
        <v>1203.9170000000001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AT637" s="248" t="s">
        <v>162</v>
      </c>
      <c r="AU637" s="248" t="s">
        <v>85</v>
      </c>
      <c r="AV637" s="16" t="s">
        <v>171</v>
      </c>
      <c r="AW637" s="16" t="s">
        <v>31</v>
      </c>
      <c r="AX637" s="16" t="s">
        <v>75</v>
      </c>
      <c r="AY637" s="248" t="s">
        <v>153</v>
      </c>
    </row>
    <row r="638" spans="1:65" s="15" customFormat="1" ht="11.25">
      <c r="B638" s="227"/>
      <c r="C638" s="228"/>
      <c r="D638" s="207" t="s">
        <v>162</v>
      </c>
      <c r="E638" s="229" t="s">
        <v>1</v>
      </c>
      <c r="F638" s="230" t="s">
        <v>165</v>
      </c>
      <c r="G638" s="228"/>
      <c r="H638" s="231">
        <v>2603.1750000000002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AT638" s="237" t="s">
        <v>162</v>
      </c>
      <c r="AU638" s="237" t="s">
        <v>85</v>
      </c>
      <c r="AV638" s="15" t="s">
        <v>160</v>
      </c>
      <c r="AW638" s="15" t="s">
        <v>31</v>
      </c>
      <c r="AX638" s="15" t="s">
        <v>83</v>
      </c>
      <c r="AY638" s="237" t="s">
        <v>153</v>
      </c>
    </row>
    <row r="639" spans="1:65" s="2" customFormat="1" ht="24.2" customHeight="1">
      <c r="A639" s="35"/>
      <c r="B639" s="36"/>
      <c r="C639" s="249" t="s">
        <v>798</v>
      </c>
      <c r="D639" s="249" t="s">
        <v>263</v>
      </c>
      <c r="E639" s="250" t="s">
        <v>785</v>
      </c>
      <c r="F639" s="251" t="s">
        <v>786</v>
      </c>
      <c r="G639" s="252" t="s">
        <v>205</v>
      </c>
      <c r="H639" s="253">
        <v>3006.6669999999999</v>
      </c>
      <c r="I639" s="254"/>
      <c r="J639" s="255">
        <f>ROUND(I639*H639,2)</f>
        <v>0</v>
      </c>
      <c r="K639" s="251" t="s">
        <v>159</v>
      </c>
      <c r="L639" s="256"/>
      <c r="M639" s="257" t="s">
        <v>1</v>
      </c>
      <c r="N639" s="258" t="s">
        <v>40</v>
      </c>
      <c r="O639" s="72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3" t="s">
        <v>360</v>
      </c>
      <c r="AT639" s="203" t="s">
        <v>263</v>
      </c>
      <c r="AU639" s="203" t="s">
        <v>85</v>
      </c>
      <c r="AY639" s="18" t="s">
        <v>153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8" t="s">
        <v>83</v>
      </c>
      <c r="BK639" s="204">
        <f>ROUND(I639*H639,2)</f>
        <v>0</v>
      </c>
      <c r="BL639" s="18" t="s">
        <v>252</v>
      </c>
      <c r="BM639" s="203" t="s">
        <v>799</v>
      </c>
    </row>
    <row r="640" spans="1:65" s="14" customFormat="1" ht="11.25">
      <c r="B640" s="216"/>
      <c r="C640" s="217"/>
      <c r="D640" s="207" t="s">
        <v>162</v>
      </c>
      <c r="E640" s="218" t="s">
        <v>1</v>
      </c>
      <c r="F640" s="219" t="s">
        <v>800</v>
      </c>
      <c r="G640" s="217"/>
      <c r="H640" s="220">
        <v>3006.6669999999999</v>
      </c>
      <c r="I640" s="221"/>
      <c r="J640" s="217"/>
      <c r="K640" s="217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162</v>
      </c>
      <c r="AU640" s="226" t="s">
        <v>85</v>
      </c>
      <c r="AV640" s="14" t="s">
        <v>85</v>
      </c>
      <c r="AW640" s="14" t="s">
        <v>31</v>
      </c>
      <c r="AX640" s="14" t="s">
        <v>75</v>
      </c>
      <c r="AY640" s="226" t="s">
        <v>153</v>
      </c>
    </row>
    <row r="641" spans="1:65" s="15" customFormat="1" ht="11.25">
      <c r="B641" s="227"/>
      <c r="C641" s="228"/>
      <c r="D641" s="207" t="s">
        <v>162</v>
      </c>
      <c r="E641" s="229" t="s">
        <v>1</v>
      </c>
      <c r="F641" s="230" t="s">
        <v>165</v>
      </c>
      <c r="G641" s="228"/>
      <c r="H641" s="231">
        <v>3006.6669999999999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AT641" s="237" t="s">
        <v>162</v>
      </c>
      <c r="AU641" s="237" t="s">
        <v>85</v>
      </c>
      <c r="AV641" s="15" t="s">
        <v>160</v>
      </c>
      <c r="AW641" s="15" t="s">
        <v>31</v>
      </c>
      <c r="AX641" s="15" t="s">
        <v>83</v>
      </c>
      <c r="AY641" s="237" t="s">
        <v>153</v>
      </c>
    </row>
    <row r="642" spans="1:65" s="2" customFormat="1" ht="37.9" customHeight="1">
      <c r="A642" s="35"/>
      <c r="B642" s="36"/>
      <c r="C642" s="192" t="s">
        <v>801</v>
      </c>
      <c r="D642" s="192" t="s">
        <v>155</v>
      </c>
      <c r="E642" s="193" t="s">
        <v>802</v>
      </c>
      <c r="F642" s="194" t="s">
        <v>803</v>
      </c>
      <c r="G642" s="195" t="s">
        <v>205</v>
      </c>
      <c r="H642" s="196">
        <v>1173.395</v>
      </c>
      <c r="I642" s="197"/>
      <c r="J642" s="198">
        <f>ROUND(I642*H642,2)</f>
        <v>0</v>
      </c>
      <c r="K642" s="194" t="s">
        <v>159</v>
      </c>
      <c r="L642" s="40"/>
      <c r="M642" s="199" t="s">
        <v>1</v>
      </c>
      <c r="N642" s="200" t="s">
        <v>40</v>
      </c>
      <c r="O642" s="72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3" t="s">
        <v>252</v>
      </c>
      <c r="AT642" s="203" t="s">
        <v>155</v>
      </c>
      <c r="AU642" s="203" t="s">
        <v>85</v>
      </c>
      <c r="AY642" s="18" t="s">
        <v>153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8" t="s">
        <v>83</v>
      </c>
      <c r="BK642" s="204">
        <f>ROUND(I642*H642,2)</f>
        <v>0</v>
      </c>
      <c r="BL642" s="18" t="s">
        <v>252</v>
      </c>
      <c r="BM642" s="203" t="s">
        <v>804</v>
      </c>
    </row>
    <row r="643" spans="1:65" s="13" customFormat="1" ht="11.25">
      <c r="B643" s="205"/>
      <c r="C643" s="206"/>
      <c r="D643" s="207" t="s">
        <v>162</v>
      </c>
      <c r="E643" s="208" t="s">
        <v>1</v>
      </c>
      <c r="F643" s="209" t="s">
        <v>696</v>
      </c>
      <c r="G643" s="206"/>
      <c r="H643" s="208" t="s">
        <v>1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162</v>
      </c>
      <c r="AU643" s="215" t="s">
        <v>85</v>
      </c>
      <c r="AV643" s="13" t="s">
        <v>83</v>
      </c>
      <c r="AW643" s="13" t="s">
        <v>31</v>
      </c>
      <c r="AX643" s="13" t="s">
        <v>75</v>
      </c>
      <c r="AY643" s="215" t="s">
        <v>153</v>
      </c>
    </row>
    <row r="644" spans="1:65" s="13" customFormat="1" ht="11.25">
      <c r="B644" s="205"/>
      <c r="C644" s="206"/>
      <c r="D644" s="207" t="s">
        <v>162</v>
      </c>
      <c r="E644" s="208" t="s">
        <v>1</v>
      </c>
      <c r="F644" s="209" t="s">
        <v>697</v>
      </c>
      <c r="G644" s="206"/>
      <c r="H644" s="208" t="s">
        <v>1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162</v>
      </c>
      <c r="AU644" s="215" t="s">
        <v>85</v>
      </c>
      <c r="AV644" s="13" t="s">
        <v>83</v>
      </c>
      <c r="AW644" s="13" t="s">
        <v>31</v>
      </c>
      <c r="AX644" s="13" t="s">
        <v>75</v>
      </c>
      <c r="AY644" s="215" t="s">
        <v>153</v>
      </c>
    </row>
    <row r="645" spans="1:65" s="14" customFormat="1" ht="11.25">
      <c r="B645" s="216"/>
      <c r="C645" s="217"/>
      <c r="D645" s="207" t="s">
        <v>162</v>
      </c>
      <c r="E645" s="218" t="s">
        <v>1</v>
      </c>
      <c r="F645" s="219" t="s">
        <v>698</v>
      </c>
      <c r="G645" s="217"/>
      <c r="H645" s="220">
        <v>322.83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162</v>
      </c>
      <c r="AU645" s="226" t="s">
        <v>85</v>
      </c>
      <c r="AV645" s="14" t="s">
        <v>85</v>
      </c>
      <c r="AW645" s="14" t="s">
        <v>31</v>
      </c>
      <c r="AX645" s="14" t="s">
        <v>75</v>
      </c>
      <c r="AY645" s="226" t="s">
        <v>153</v>
      </c>
    </row>
    <row r="646" spans="1:65" s="14" customFormat="1" ht="11.25">
      <c r="B646" s="216"/>
      <c r="C646" s="217"/>
      <c r="D646" s="207" t="s">
        <v>162</v>
      </c>
      <c r="E646" s="218" t="s">
        <v>1</v>
      </c>
      <c r="F646" s="219" t="s">
        <v>700</v>
      </c>
      <c r="G646" s="217"/>
      <c r="H646" s="220">
        <v>322.83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162</v>
      </c>
      <c r="AU646" s="226" t="s">
        <v>85</v>
      </c>
      <c r="AV646" s="14" t="s">
        <v>85</v>
      </c>
      <c r="AW646" s="14" t="s">
        <v>31</v>
      </c>
      <c r="AX646" s="14" t="s">
        <v>75</v>
      </c>
      <c r="AY646" s="226" t="s">
        <v>153</v>
      </c>
    </row>
    <row r="647" spans="1:65" s="14" customFormat="1" ht="11.25">
      <c r="B647" s="216"/>
      <c r="C647" s="217"/>
      <c r="D647" s="207" t="s">
        <v>162</v>
      </c>
      <c r="E647" s="218" t="s">
        <v>1</v>
      </c>
      <c r="F647" s="219" t="s">
        <v>702</v>
      </c>
      <c r="G647" s="217"/>
      <c r="H647" s="220">
        <v>527.73500000000001</v>
      </c>
      <c r="I647" s="221"/>
      <c r="J647" s="217"/>
      <c r="K647" s="217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162</v>
      </c>
      <c r="AU647" s="226" t="s">
        <v>85</v>
      </c>
      <c r="AV647" s="14" t="s">
        <v>85</v>
      </c>
      <c r="AW647" s="14" t="s">
        <v>31</v>
      </c>
      <c r="AX647" s="14" t="s">
        <v>75</v>
      </c>
      <c r="AY647" s="226" t="s">
        <v>153</v>
      </c>
    </row>
    <row r="648" spans="1:65" s="15" customFormat="1" ht="11.25">
      <c r="B648" s="227"/>
      <c r="C648" s="228"/>
      <c r="D648" s="207" t="s">
        <v>162</v>
      </c>
      <c r="E648" s="229" t="s">
        <v>1</v>
      </c>
      <c r="F648" s="230" t="s">
        <v>165</v>
      </c>
      <c r="G648" s="228"/>
      <c r="H648" s="231">
        <v>1173.395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AT648" s="237" t="s">
        <v>162</v>
      </c>
      <c r="AU648" s="237" t="s">
        <v>85</v>
      </c>
      <c r="AV648" s="15" t="s">
        <v>160</v>
      </c>
      <c r="AW648" s="15" t="s">
        <v>31</v>
      </c>
      <c r="AX648" s="15" t="s">
        <v>83</v>
      </c>
      <c r="AY648" s="237" t="s">
        <v>153</v>
      </c>
    </row>
    <row r="649" spans="1:65" s="2" customFormat="1" ht="44.25" customHeight="1">
      <c r="A649" s="35"/>
      <c r="B649" s="36"/>
      <c r="C649" s="192" t="s">
        <v>805</v>
      </c>
      <c r="D649" s="192" t="s">
        <v>155</v>
      </c>
      <c r="E649" s="193" t="s">
        <v>806</v>
      </c>
      <c r="F649" s="194" t="s">
        <v>807</v>
      </c>
      <c r="G649" s="195" t="s">
        <v>205</v>
      </c>
      <c r="H649" s="196">
        <v>5866.9750000000004</v>
      </c>
      <c r="I649" s="197"/>
      <c r="J649" s="198">
        <f>ROUND(I649*H649,2)</f>
        <v>0</v>
      </c>
      <c r="K649" s="194" t="s">
        <v>159</v>
      </c>
      <c r="L649" s="40"/>
      <c r="M649" s="199" t="s">
        <v>1</v>
      </c>
      <c r="N649" s="200" t="s">
        <v>40</v>
      </c>
      <c r="O649" s="72"/>
      <c r="P649" s="201">
        <f>O649*H649</f>
        <v>0</v>
      </c>
      <c r="Q649" s="201">
        <v>0</v>
      </c>
      <c r="R649" s="201">
        <f>Q649*H649</f>
        <v>0</v>
      </c>
      <c r="S649" s="201">
        <v>0</v>
      </c>
      <c r="T649" s="202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3" t="s">
        <v>252</v>
      </c>
      <c r="AT649" s="203" t="s">
        <v>155</v>
      </c>
      <c r="AU649" s="203" t="s">
        <v>85</v>
      </c>
      <c r="AY649" s="18" t="s">
        <v>153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8" t="s">
        <v>83</v>
      </c>
      <c r="BK649" s="204">
        <f>ROUND(I649*H649,2)</f>
        <v>0</v>
      </c>
      <c r="BL649" s="18" t="s">
        <v>252</v>
      </c>
      <c r="BM649" s="203" t="s">
        <v>808</v>
      </c>
    </row>
    <row r="650" spans="1:65" s="14" customFormat="1" ht="11.25">
      <c r="B650" s="216"/>
      <c r="C650" s="217"/>
      <c r="D650" s="207" t="s">
        <v>162</v>
      </c>
      <c r="E650" s="218" t="s">
        <v>1</v>
      </c>
      <c r="F650" s="219" t="s">
        <v>809</v>
      </c>
      <c r="G650" s="217"/>
      <c r="H650" s="220">
        <v>5866.9750000000004</v>
      </c>
      <c r="I650" s="221"/>
      <c r="J650" s="217"/>
      <c r="K650" s="217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162</v>
      </c>
      <c r="AU650" s="226" t="s">
        <v>85</v>
      </c>
      <c r="AV650" s="14" t="s">
        <v>85</v>
      </c>
      <c r="AW650" s="14" t="s">
        <v>31</v>
      </c>
      <c r="AX650" s="14" t="s">
        <v>75</v>
      </c>
      <c r="AY650" s="226" t="s">
        <v>153</v>
      </c>
    </row>
    <row r="651" spans="1:65" s="15" customFormat="1" ht="11.25">
      <c r="B651" s="227"/>
      <c r="C651" s="228"/>
      <c r="D651" s="207" t="s">
        <v>162</v>
      </c>
      <c r="E651" s="229" t="s">
        <v>1</v>
      </c>
      <c r="F651" s="230" t="s">
        <v>165</v>
      </c>
      <c r="G651" s="228"/>
      <c r="H651" s="231">
        <v>5866.9750000000004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AT651" s="237" t="s">
        <v>162</v>
      </c>
      <c r="AU651" s="237" t="s">
        <v>85</v>
      </c>
      <c r="AV651" s="15" t="s">
        <v>160</v>
      </c>
      <c r="AW651" s="15" t="s">
        <v>31</v>
      </c>
      <c r="AX651" s="15" t="s">
        <v>83</v>
      </c>
      <c r="AY651" s="237" t="s">
        <v>153</v>
      </c>
    </row>
    <row r="652" spans="1:65" s="2" customFormat="1" ht="16.5" customHeight="1">
      <c r="A652" s="35"/>
      <c r="B652" s="36"/>
      <c r="C652" s="249" t="s">
        <v>810</v>
      </c>
      <c r="D652" s="249" t="s">
        <v>263</v>
      </c>
      <c r="E652" s="250" t="s">
        <v>811</v>
      </c>
      <c r="F652" s="251" t="s">
        <v>812</v>
      </c>
      <c r="G652" s="252" t="s">
        <v>189</v>
      </c>
      <c r="H652" s="253">
        <v>199.477</v>
      </c>
      <c r="I652" s="254"/>
      <c r="J652" s="255">
        <f>ROUND(I652*H652,2)</f>
        <v>0</v>
      </c>
      <c r="K652" s="251" t="s">
        <v>159</v>
      </c>
      <c r="L652" s="256"/>
      <c r="M652" s="257" t="s">
        <v>1</v>
      </c>
      <c r="N652" s="258" t="s">
        <v>40</v>
      </c>
      <c r="O652" s="72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03" t="s">
        <v>360</v>
      </c>
      <c r="AT652" s="203" t="s">
        <v>263</v>
      </c>
      <c r="AU652" s="203" t="s">
        <v>85</v>
      </c>
      <c r="AY652" s="18" t="s">
        <v>153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8" t="s">
        <v>83</v>
      </c>
      <c r="BK652" s="204">
        <f>ROUND(I652*H652,2)</f>
        <v>0</v>
      </c>
      <c r="BL652" s="18" t="s">
        <v>252</v>
      </c>
      <c r="BM652" s="203" t="s">
        <v>813</v>
      </c>
    </row>
    <row r="653" spans="1:65" s="14" customFormat="1" ht="11.25">
      <c r="B653" s="216"/>
      <c r="C653" s="217"/>
      <c r="D653" s="207" t="s">
        <v>162</v>
      </c>
      <c r="E653" s="218" t="s">
        <v>1</v>
      </c>
      <c r="F653" s="219" t="s">
        <v>814</v>
      </c>
      <c r="G653" s="217"/>
      <c r="H653" s="220">
        <v>199.477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162</v>
      </c>
      <c r="AU653" s="226" t="s">
        <v>85</v>
      </c>
      <c r="AV653" s="14" t="s">
        <v>85</v>
      </c>
      <c r="AW653" s="14" t="s">
        <v>31</v>
      </c>
      <c r="AX653" s="14" t="s">
        <v>75</v>
      </c>
      <c r="AY653" s="226" t="s">
        <v>153</v>
      </c>
    </row>
    <row r="654" spans="1:65" s="15" customFormat="1" ht="11.25">
      <c r="B654" s="227"/>
      <c r="C654" s="228"/>
      <c r="D654" s="207" t="s">
        <v>162</v>
      </c>
      <c r="E654" s="229" t="s">
        <v>1</v>
      </c>
      <c r="F654" s="230" t="s">
        <v>165</v>
      </c>
      <c r="G654" s="228"/>
      <c r="H654" s="231">
        <v>199.477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AT654" s="237" t="s">
        <v>162</v>
      </c>
      <c r="AU654" s="237" t="s">
        <v>85</v>
      </c>
      <c r="AV654" s="15" t="s">
        <v>160</v>
      </c>
      <c r="AW654" s="15" t="s">
        <v>31</v>
      </c>
      <c r="AX654" s="15" t="s">
        <v>83</v>
      </c>
      <c r="AY654" s="237" t="s">
        <v>153</v>
      </c>
    </row>
    <row r="655" spans="1:65" s="2" customFormat="1" ht="33" customHeight="1">
      <c r="A655" s="35"/>
      <c r="B655" s="36"/>
      <c r="C655" s="192" t="s">
        <v>815</v>
      </c>
      <c r="D655" s="192" t="s">
        <v>155</v>
      </c>
      <c r="E655" s="193" t="s">
        <v>816</v>
      </c>
      <c r="F655" s="194" t="s">
        <v>817</v>
      </c>
      <c r="G655" s="195" t="s">
        <v>205</v>
      </c>
      <c r="H655" s="196">
        <v>1176.239</v>
      </c>
      <c r="I655" s="197"/>
      <c r="J655" s="198">
        <f>ROUND(I655*H655,2)</f>
        <v>0</v>
      </c>
      <c r="K655" s="194" t="s">
        <v>159</v>
      </c>
      <c r="L655" s="40"/>
      <c r="M655" s="199" t="s">
        <v>1</v>
      </c>
      <c r="N655" s="200" t="s">
        <v>40</v>
      </c>
      <c r="O655" s="72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3" t="s">
        <v>252</v>
      </c>
      <c r="AT655" s="203" t="s">
        <v>155</v>
      </c>
      <c r="AU655" s="203" t="s">
        <v>85</v>
      </c>
      <c r="AY655" s="18" t="s">
        <v>153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8" t="s">
        <v>83</v>
      </c>
      <c r="BK655" s="204">
        <f>ROUND(I655*H655,2)</f>
        <v>0</v>
      </c>
      <c r="BL655" s="18" t="s">
        <v>252</v>
      </c>
      <c r="BM655" s="203" t="s">
        <v>818</v>
      </c>
    </row>
    <row r="656" spans="1:65" s="13" customFormat="1" ht="22.5">
      <c r="B656" s="205"/>
      <c r="C656" s="206"/>
      <c r="D656" s="207" t="s">
        <v>162</v>
      </c>
      <c r="E656" s="208" t="s">
        <v>1</v>
      </c>
      <c r="F656" s="209" t="s">
        <v>819</v>
      </c>
      <c r="G656" s="206"/>
      <c r="H656" s="208" t="s">
        <v>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162</v>
      </c>
      <c r="AU656" s="215" t="s">
        <v>85</v>
      </c>
      <c r="AV656" s="13" t="s">
        <v>83</v>
      </c>
      <c r="AW656" s="13" t="s">
        <v>31</v>
      </c>
      <c r="AX656" s="13" t="s">
        <v>75</v>
      </c>
      <c r="AY656" s="215" t="s">
        <v>153</v>
      </c>
    </row>
    <row r="657" spans="1:65" s="14" customFormat="1" ht="11.25">
      <c r="B657" s="216"/>
      <c r="C657" s="217"/>
      <c r="D657" s="207" t="s">
        <v>162</v>
      </c>
      <c r="E657" s="218" t="s">
        <v>1</v>
      </c>
      <c r="F657" s="219" t="s">
        <v>712</v>
      </c>
      <c r="G657" s="217"/>
      <c r="H657" s="220">
        <v>324.25200000000001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162</v>
      </c>
      <c r="AU657" s="226" t="s">
        <v>85</v>
      </c>
      <c r="AV657" s="14" t="s">
        <v>85</v>
      </c>
      <c r="AW657" s="14" t="s">
        <v>31</v>
      </c>
      <c r="AX657" s="14" t="s">
        <v>75</v>
      </c>
      <c r="AY657" s="226" t="s">
        <v>153</v>
      </c>
    </row>
    <row r="658" spans="1:65" s="14" customFormat="1" ht="11.25">
      <c r="B658" s="216"/>
      <c r="C658" s="217"/>
      <c r="D658" s="207" t="s">
        <v>162</v>
      </c>
      <c r="E658" s="218" t="s">
        <v>1</v>
      </c>
      <c r="F658" s="219" t="s">
        <v>713</v>
      </c>
      <c r="G658" s="217"/>
      <c r="H658" s="220">
        <v>324.25200000000001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162</v>
      </c>
      <c r="AU658" s="226" t="s">
        <v>85</v>
      </c>
      <c r="AV658" s="14" t="s">
        <v>85</v>
      </c>
      <c r="AW658" s="14" t="s">
        <v>31</v>
      </c>
      <c r="AX658" s="14" t="s">
        <v>75</v>
      </c>
      <c r="AY658" s="226" t="s">
        <v>153</v>
      </c>
    </row>
    <row r="659" spans="1:65" s="14" customFormat="1" ht="11.25">
      <c r="B659" s="216"/>
      <c r="C659" s="217"/>
      <c r="D659" s="207" t="s">
        <v>162</v>
      </c>
      <c r="E659" s="218" t="s">
        <v>1</v>
      </c>
      <c r="F659" s="219" t="s">
        <v>714</v>
      </c>
      <c r="G659" s="217"/>
      <c r="H659" s="220">
        <v>527.73500000000001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162</v>
      </c>
      <c r="AU659" s="226" t="s">
        <v>85</v>
      </c>
      <c r="AV659" s="14" t="s">
        <v>85</v>
      </c>
      <c r="AW659" s="14" t="s">
        <v>31</v>
      </c>
      <c r="AX659" s="14" t="s">
        <v>75</v>
      </c>
      <c r="AY659" s="226" t="s">
        <v>153</v>
      </c>
    </row>
    <row r="660" spans="1:65" s="15" customFormat="1" ht="11.25">
      <c r="B660" s="227"/>
      <c r="C660" s="228"/>
      <c r="D660" s="207" t="s">
        <v>162</v>
      </c>
      <c r="E660" s="229" t="s">
        <v>1</v>
      </c>
      <c r="F660" s="230" t="s">
        <v>165</v>
      </c>
      <c r="G660" s="228"/>
      <c r="H660" s="231">
        <v>1176.239</v>
      </c>
      <c r="I660" s="232"/>
      <c r="J660" s="228"/>
      <c r="K660" s="228"/>
      <c r="L660" s="233"/>
      <c r="M660" s="234"/>
      <c r="N660" s="235"/>
      <c r="O660" s="235"/>
      <c r="P660" s="235"/>
      <c r="Q660" s="235"/>
      <c r="R660" s="235"/>
      <c r="S660" s="235"/>
      <c r="T660" s="236"/>
      <c r="AT660" s="237" t="s">
        <v>162</v>
      </c>
      <c r="AU660" s="237" t="s">
        <v>85</v>
      </c>
      <c r="AV660" s="15" t="s">
        <v>160</v>
      </c>
      <c r="AW660" s="15" t="s">
        <v>31</v>
      </c>
      <c r="AX660" s="15" t="s">
        <v>83</v>
      </c>
      <c r="AY660" s="237" t="s">
        <v>153</v>
      </c>
    </row>
    <row r="661" spans="1:65" s="2" customFormat="1" ht="37.9" customHeight="1">
      <c r="A661" s="35"/>
      <c r="B661" s="36"/>
      <c r="C661" s="192" t="s">
        <v>820</v>
      </c>
      <c r="D661" s="192" t="s">
        <v>155</v>
      </c>
      <c r="E661" s="193" t="s">
        <v>821</v>
      </c>
      <c r="F661" s="194" t="s">
        <v>822</v>
      </c>
      <c r="G661" s="195" t="s">
        <v>205</v>
      </c>
      <c r="H661" s="196">
        <v>2352.4780000000001</v>
      </c>
      <c r="I661" s="197"/>
      <c r="J661" s="198">
        <f>ROUND(I661*H661,2)</f>
        <v>0</v>
      </c>
      <c r="K661" s="194" t="s">
        <v>159</v>
      </c>
      <c r="L661" s="40"/>
      <c r="M661" s="199" t="s">
        <v>1</v>
      </c>
      <c r="N661" s="200" t="s">
        <v>40</v>
      </c>
      <c r="O661" s="72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03" t="s">
        <v>252</v>
      </c>
      <c r="AT661" s="203" t="s">
        <v>155</v>
      </c>
      <c r="AU661" s="203" t="s">
        <v>85</v>
      </c>
      <c r="AY661" s="18" t="s">
        <v>153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8" t="s">
        <v>83</v>
      </c>
      <c r="BK661" s="204">
        <f>ROUND(I661*H661,2)</f>
        <v>0</v>
      </c>
      <c r="BL661" s="18" t="s">
        <v>252</v>
      </c>
      <c r="BM661" s="203" t="s">
        <v>823</v>
      </c>
    </row>
    <row r="662" spans="1:65" s="14" customFormat="1" ht="11.25">
      <c r="B662" s="216"/>
      <c r="C662" s="217"/>
      <c r="D662" s="207" t="s">
        <v>162</v>
      </c>
      <c r="E662" s="218" t="s">
        <v>1</v>
      </c>
      <c r="F662" s="219" t="s">
        <v>824</v>
      </c>
      <c r="G662" s="217"/>
      <c r="H662" s="220">
        <v>2352.4780000000001</v>
      </c>
      <c r="I662" s="221"/>
      <c r="J662" s="217"/>
      <c r="K662" s="217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162</v>
      </c>
      <c r="AU662" s="226" t="s">
        <v>85</v>
      </c>
      <c r="AV662" s="14" t="s">
        <v>85</v>
      </c>
      <c r="AW662" s="14" t="s">
        <v>31</v>
      </c>
      <c r="AX662" s="14" t="s">
        <v>75</v>
      </c>
      <c r="AY662" s="226" t="s">
        <v>153</v>
      </c>
    </row>
    <row r="663" spans="1:65" s="15" customFormat="1" ht="11.25">
      <c r="B663" s="227"/>
      <c r="C663" s="228"/>
      <c r="D663" s="207" t="s">
        <v>162</v>
      </c>
      <c r="E663" s="229" t="s">
        <v>1</v>
      </c>
      <c r="F663" s="230" t="s">
        <v>165</v>
      </c>
      <c r="G663" s="228"/>
      <c r="H663" s="231">
        <v>2352.4780000000001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AT663" s="237" t="s">
        <v>162</v>
      </c>
      <c r="AU663" s="237" t="s">
        <v>85</v>
      </c>
      <c r="AV663" s="15" t="s">
        <v>160</v>
      </c>
      <c r="AW663" s="15" t="s">
        <v>31</v>
      </c>
      <c r="AX663" s="15" t="s">
        <v>83</v>
      </c>
      <c r="AY663" s="237" t="s">
        <v>153</v>
      </c>
    </row>
    <row r="664" spans="1:65" s="2" customFormat="1" ht="49.15" customHeight="1">
      <c r="A664" s="35"/>
      <c r="B664" s="36"/>
      <c r="C664" s="192" t="s">
        <v>825</v>
      </c>
      <c r="D664" s="192" t="s">
        <v>155</v>
      </c>
      <c r="E664" s="193" t="s">
        <v>826</v>
      </c>
      <c r="F664" s="194" t="s">
        <v>827</v>
      </c>
      <c r="G664" s="195" t="s">
        <v>189</v>
      </c>
      <c r="H664" s="196">
        <v>214.83099999999999</v>
      </c>
      <c r="I664" s="197"/>
      <c r="J664" s="198">
        <f>ROUND(I664*H664,2)</f>
        <v>0</v>
      </c>
      <c r="K664" s="194" t="s">
        <v>159</v>
      </c>
      <c r="L664" s="40"/>
      <c r="M664" s="199" t="s">
        <v>1</v>
      </c>
      <c r="N664" s="200" t="s">
        <v>40</v>
      </c>
      <c r="O664" s="72"/>
      <c r="P664" s="201">
        <f>O664*H664</f>
        <v>0</v>
      </c>
      <c r="Q664" s="201">
        <v>0</v>
      </c>
      <c r="R664" s="201">
        <f>Q664*H664</f>
        <v>0</v>
      </c>
      <c r="S664" s="201">
        <v>0</v>
      </c>
      <c r="T664" s="202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3" t="s">
        <v>252</v>
      </c>
      <c r="AT664" s="203" t="s">
        <v>155</v>
      </c>
      <c r="AU664" s="203" t="s">
        <v>85</v>
      </c>
      <c r="AY664" s="18" t="s">
        <v>153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8" t="s">
        <v>83</v>
      </c>
      <c r="BK664" s="204">
        <f>ROUND(I664*H664,2)</f>
        <v>0</v>
      </c>
      <c r="BL664" s="18" t="s">
        <v>252</v>
      </c>
      <c r="BM664" s="203" t="s">
        <v>828</v>
      </c>
    </row>
    <row r="665" spans="1:65" s="2" customFormat="1" ht="49.15" customHeight="1">
      <c r="A665" s="35"/>
      <c r="B665" s="36"/>
      <c r="C665" s="192" t="s">
        <v>829</v>
      </c>
      <c r="D665" s="192" t="s">
        <v>155</v>
      </c>
      <c r="E665" s="193" t="s">
        <v>830</v>
      </c>
      <c r="F665" s="194" t="s">
        <v>831</v>
      </c>
      <c r="G665" s="195" t="s">
        <v>189</v>
      </c>
      <c r="H665" s="196">
        <v>214.83099999999999</v>
      </c>
      <c r="I665" s="197"/>
      <c r="J665" s="198">
        <f>ROUND(I665*H665,2)</f>
        <v>0</v>
      </c>
      <c r="K665" s="194" t="s">
        <v>159</v>
      </c>
      <c r="L665" s="40"/>
      <c r="M665" s="199" t="s">
        <v>1</v>
      </c>
      <c r="N665" s="200" t="s">
        <v>40</v>
      </c>
      <c r="O665" s="72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3" t="s">
        <v>252</v>
      </c>
      <c r="AT665" s="203" t="s">
        <v>155</v>
      </c>
      <c r="AU665" s="203" t="s">
        <v>85</v>
      </c>
      <c r="AY665" s="18" t="s">
        <v>153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8" t="s">
        <v>83</v>
      </c>
      <c r="BK665" s="204">
        <f>ROUND(I665*H665,2)</f>
        <v>0</v>
      </c>
      <c r="BL665" s="18" t="s">
        <v>252</v>
      </c>
      <c r="BM665" s="203" t="s">
        <v>832</v>
      </c>
    </row>
    <row r="666" spans="1:65" s="12" customFormat="1" ht="22.9" customHeight="1">
      <c r="B666" s="176"/>
      <c r="C666" s="177"/>
      <c r="D666" s="178" t="s">
        <v>74</v>
      </c>
      <c r="E666" s="190" t="s">
        <v>833</v>
      </c>
      <c r="F666" s="190" t="s">
        <v>834</v>
      </c>
      <c r="G666" s="177"/>
      <c r="H666" s="177"/>
      <c r="I666" s="180"/>
      <c r="J666" s="191">
        <f>BK666</f>
        <v>0</v>
      </c>
      <c r="K666" s="177"/>
      <c r="L666" s="182"/>
      <c r="M666" s="183"/>
      <c r="N666" s="184"/>
      <c r="O666" s="184"/>
      <c r="P666" s="185">
        <f>SUM(P667:P732)</f>
        <v>0</v>
      </c>
      <c r="Q666" s="184"/>
      <c r="R666" s="185">
        <f>SUM(R667:R732)</f>
        <v>0</v>
      </c>
      <c r="S666" s="184"/>
      <c r="T666" s="186">
        <f>SUM(T667:T732)</f>
        <v>0</v>
      </c>
      <c r="AR666" s="187" t="s">
        <v>85</v>
      </c>
      <c r="AT666" s="188" t="s">
        <v>74</v>
      </c>
      <c r="AU666" s="188" t="s">
        <v>83</v>
      </c>
      <c r="AY666" s="187" t="s">
        <v>153</v>
      </c>
      <c r="BK666" s="189">
        <f>SUM(BK667:BK732)</f>
        <v>0</v>
      </c>
    </row>
    <row r="667" spans="1:65" s="2" customFormat="1" ht="44.25" customHeight="1">
      <c r="A667" s="35"/>
      <c r="B667" s="36"/>
      <c r="C667" s="192" t="s">
        <v>835</v>
      </c>
      <c r="D667" s="192" t="s">
        <v>155</v>
      </c>
      <c r="E667" s="193" t="s">
        <v>836</v>
      </c>
      <c r="F667" s="194" t="s">
        <v>837</v>
      </c>
      <c r="G667" s="195" t="s">
        <v>205</v>
      </c>
      <c r="H667" s="196">
        <v>74.459999999999994</v>
      </c>
      <c r="I667" s="197"/>
      <c r="J667" s="198">
        <f>ROUND(I667*H667,2)</f>
        <v>0</v>
      </c>
      <c r="K667" s="194" t="s">
        <v>159</v>
      </c>
      <c r="L667" s="40"/>
      <c r="M667" s="199" t="s">
        <v>1</v>
      </c>
      <c r="N667" s="200" t="s">
        <v>40</v>
      </c>
      <c r="O667" s="72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3" t="s">
        <v>252</v>
      </c>
      <c r="AT667" s="203" t="s">
        <v>155</v>
      </c>
      <c r="AU667" s="203" t="s">
        <v>85</v>
      </c>
      <c r="AY667" s="18" t="s">
        <v>153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8" t="s">
        <v>83</v>
      </c>
      <c r="BK667" s="204">
        <f>ROUND(I667*H667,2)</f>
        <v>0</v>
      </c>
      <c r="BL667" s="18" t="s">
        <v>252</v>
      </c>
      <c r="BM667" s="203" t="s">
        <v>838</v>
      </c>
    </row>
    <row r="668" spans="1:65" s="13" customFormat="1" ht="11.25">
      <c r="B668" s="205"/>
      <c r="C668" s="206"/>
      <c r="D668" s="207" t="s">
        <v>162</v>
      </c>
      <c r="E668" s="208" t="s">
        <v>1</v>
      </c>
      <c r="F668" s="209" t="s">
        <v>839</v>
      </c>
      <c r="G668" s="206"/>
      <c r="H668" s="208" t="s">
        <v>1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162</v>
      </c>
      <c r="AU668" s="215" t="s">
        <v>85</v>
      </c>
      <c r="AV668" s="13" t="s">
        <v>83</v>
      </c>
      <c r="AW668" s="13" t="s">
        <v>31</v>
      </c>
      <c r="AX668" s="13" t="s">
        <v>75</v>
      </c>
      <c r="AY668" s="215" t="s">
        <v>153</v>
      </c>
    </row>
    <row r="669" spans="1:65" s="14" customFormat="1" ht="11.25">
      <c r="B669" s="216"/>
      <c r="C669" s="217"/>
      <c r="D669" s="207" t="s">
        <v>162</v>
      </c>
      <c r="E669" s="218" t="s">
        <v>1</v>
      </c>
      <c r="F669" s="219" t="s">
        <v>840</v>
      </c>
      <c r="G669" s="217"/>
      <c r="H669" s="220">
        <v>74.459999999999994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162</v>
      </c>
      <c r="AU669" s="226" t="s">
        <v>85</v>
      </c>
      <c r="AV669" s="14" t="s">
        <v>85</v>
      </c>
      <c r="AW669" s="14" t="s">
        <v>31</v>
      </c>
      <c r="AX669" s="14" t="s">
        <v>75</v>
      </c>
      <c r="AY669" s="226" t="s">
        <v>153</v>
      </c>
    </row>
    <row r="670" spans="1:65" s="15" customFormat="1" ht="11.25">
      <c r="B670" s="227"/>
      <c r="C670" s="228"/>
      <c r="D670" s="207" t="s">
        <v>162</v>
      </c>
      <c r="E670" s="229" t="s">
        <v>1</v>
      </c>
      <c r="F670" s="230" t="s">
        <v>165</v>
      </c>
      <c r="G670" s="228"/>
      <c r="H670" s="231">
        <v>74.459999999999994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AT670" s="237" t="s">
        <v>162</v>
      </c>
      <c r="AU670" s="237" t="s">
        <v>85</v>
      </c>
      <c r="AV670" s="15" t="s">
        <v>160</v>
      </c>
      <c r="AW670" s="15" t="s">
        <v>31</v>
      </c>
      <c r="AX670" s="15" t="s">
        <v>83</v>
      </c>
      <c r="AY670" s="237" t="s">
        <v>153</v>
      </c>
    </row>
    <row r="671" spans="1:65" s="2" customFormat="1" ht="37.9" customHeight="1">
      <c r="A671" s="35"/>
      <c r="B671" s="36"/>
      <c r="C671" s="192" t="s">
        <v>841</v>
      </c>
      <c r="D671" s="192" t="s">
        <v>155</v>
      </c>
      <c r="E671" s="193" t="s">
        <v>842</v>
      </c>
      <c r="F671" s="194" t="s">
        <v>843</v>
      </c>
      <c r="G671" s="195" t="s">
        <v>205</v>
      </c>
      <c r="H671" s="196">
        <v>122.26</v>
      </c>
      <c r="I671" s="197"/>
      <c r="J671" s="198">
        <f>ROUND(I671*H671,2)</f>
        <v>0</v>
      </c>
      <c r="K671" s="194" t="s">
        <v>159</v>
      </c>
      <c r="L671" s="40"/>
      <c r="M671" s="199" t="s">
        <v>1</v>
      </c>
      <c r="N671" s="200" t="s">
        <v>40</v>
      </c>
      <c r="O671" s="72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03" t="s">
        <v>252</v>
      </c>
      <c r="AT671" s="203" t="s">
        <v>155</v>
      </c>
      <c r="AU671" s="203" t="s">
        <v>85</v>
      </c>
      <c r="AY671" s="18" t="s">
        <v>153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8" t="s">
        <v>83</v>
      </c>
      <c r="BK671" s="204">
        <f>ROUND(I671*H671,2)</f>
        <v>0</v>
      </c>
      <c r="BL671" s="18" t="s">
        <v>252</v>
      </c>
      <c r="BM671" s="203" t="s">
        <v>844</v>
      </c>
    </row>
    <row r="672" spans="1:65" s="13" customFormat="1" ht="11.25">
      <c r="B672" s="205"/>
      <c r="C672" s="206"/>
      <c r="D672" s="207" t="s">
        <v>162</v>
      </c>
      <c r="E672" s="208" t="s">
        <v>1</v>
      </c>
      <c r="F672" s="209" t="s">
        <v>680</v>
      </c>
      <c r="G672" s="206"/>
      <c r="H672" s="208" t="s">
        <v>1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162</v>
      </c>
      <c r="AU672" s="215" t="s">
        <v>85</v>
      </c>
      <c r="AV672" s="13" t="s">
        <v>83</v>
      </c>
      <c r="AW672" s="13" t="s">
        <v>31</v>
      </c>
      <c r="AX672" s="13" t="s">
        <v>75</v>
      </c>
      <c r="AY672" s="215" t="s">
        <v>153</v>
      </c>
    </row>
    <row r="673" spans="1:65" s="14" customFormat="1" ht="33.75">
      <c r="B673" s="216"/>
      <c r="C673" s="217"/>
      <c r="D673" s="207" t="s">
        <v>162</v>
      </c>
      <c r="E673" s="218" t="s">
        <v>1</v>
      </c>
      <c r="F673" s="219" t="s">
        <v>845</v>
      </c>
      <c r="G673" s="217"/>
      <c r="H673" s="220">
        <v>122.26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162</v>
      </c>
      <c r="AU673" s="226" t="s">
        <v>85</v>
      </c>
      <c r="AV673" s="14" t="s">
        <v>85</v>
      </c>
      <c r="AW673" s="14" t="s">
        <v>31</v>
      </c>
      <c r="AX673" s="14" t="s">
        <v>75</v>
      </c>
      <c r="AY673" s="226" t="s">
        <v>153</v>
      </c>
    </row>
    <row r="674" spans="1:65" s="15" customFormat="1" ht="11.25">
      <c r="B674" s="227"/>
      <c r="C674" s="228"/>
      <c r="D674" s="207" t="s">
        <v>162</v>
      </c>
      <c r="E674" s="229" t="s">
        <v>1</v>
      </c>
      <c r="F674" s="230" t="s">
        <v>165</v>
      </c>
      <c r="G674" s="228"/>
      <c r="H674" s="231">
        <v>122.26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AT674" s="237" t="s">
        <v>162</v>
      </c>
      <c r="AU674" s="237" t="s">
        <v>85</v>
      </c>
      <c r="AV674" s="15" t="s">
        <v>160</v>
      </c>
      <c r="AW674" s="15" t="s">
        <v>31</v>
      </c>
      <c r="AX674" s="15" t="s">
        <v>83</v>
      </c>
      <c r="AY674" s="237" t="s">
        <v>153</v>
      </c>
    </row>
    <row r="675" spans="1:65" s="2" customFormat="1" ht="24.2" customHeight="1">
      <c r="A675" s="35"/>
      <c r="B675" s="36"/>
      <c r="C675" s="249" t="s">
        <v>846</v>
      </c>
      <c r="D675" s="249" t="s">
        <v>263</v>
      </c>
      <c r="E675" s="250" t="s">
        <v>847</v>
      </c>
      <c r="F675" s="251" t="s">
        <v>848</v>
      </c>
      <c r="G675" s="252" t="s">
        <v>205</v>
      </c>
      <c r="H675" s="253">
        <v>128.37299999999999</v>
      </c>
      <c r="I675" s="254"/>
      <c r="J675" s="255">
        <f>ROUND(I675*H675,2)</f>
        <v>0</v>
      </c>
      <c r="K675" s="251" t="s">
        <v>159</v>
      </c>
      <c r="L675" s="256"/>
      <c r="M675" s="257" t="s">
        <v>1</v>
      </c>
      <c r="N675" s="258" t="s">
        <v>40</v>
      </c>
      <c r="O675" s="72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03" t="s">
        <v>360</v>
      </c>
      <c r="AT675" s="203" t="s">
        <v>263</v>
      </c>
      <c r="AU675" s="203" t="s">
        <v>85</v>
      </c>
      <c r="AY675" s="18" t="s">
        <v>153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8" t="s">
        <v>83</v>
      </c>
      <c r="BK675" s="204">
        <f>ROUND(I675*H675,2)</f>
        <v>0</v>
      </c>
      <c r="BL675" s="18" t="s">
        <v>252</v>
      </c>
      <c r="BM675" s="203" t="s">
        <v>849</v>
      </c>
    </row>
    <row r="676" spans="1:65" s="14" customFormat="1" ht="11.25">
      <c r="B676" s="216"/>
      <c r="C676" s="217"/>
      <c r="D676" s="207" t="s">
        <v>162</v>
      </c>
      <c r="E676" s="218" t="s">
        <v>1</v>
      </c>
      <c r="F676" s="219" t="s">
        <v>850</v>
      </c>
      <c r="G676" s="217"/>
      <c r="H676" s="220">
        <v>128.37299999999999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162</v>
      </c>
      <c r="AU676" s="226" t="s">
        <v>85</v>
      </c>
      <c r="AV676" s="14" t="s">
        <v>85</v>
      </c>
      <c r="AW676" s="14" t="s">
        <v>31</v>
      </c>
      <c r="AX676" s="14" t="s">
        <v>75</v>
      </c>
      <c r="AY676" s="226" t="s">
        <v>153</v>
      </c>
    </row>
    <row r="677" spans="1:65" s="15" customFormat="1" ht="11.25">
      <c r="B677" s="227"/>
      <c r="C677" s="228"/>
      <c r="D677" s="207" t="s">
        <v>162</v>
      </c>
      <c r="E677" s="229" t="s">
        <v>1</v>
      </c>
      <c r="F677" s="230" t="s">
        <v>165</v>
      </c>
      <c r="G677" s="228"/>
      <c r="H677" s="231">
        <v>128.37299999999999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AT677" s="237" t="s">
        <v>162</v>
      </c>
      <c r="AU677" s="237" t="s">
        <v>85</v>
      </c>
      <c r="AV677" s="15" t="s">
        <v>160</v>
      </c>
      <c r="AW677" s="15" t="s">
        <v>31</v>
      </c>
      <c r="AX677" s="15" t="s">
        <v>83</v>
      </c>
      <c r="AY677" s="237" t="s">
        <v>153</v>
      </c>
    </row>
    <row r="678" spans="1:65" s="2" customFormat="1" ht="37.9" customHeight="1">
      <c r="A678" s="35"/>
      <c r="B678" s="36"/>
      <c r="C678" s="192" t="s">
        <v>851</v>
      </c>
      <c r="D678" s="192" t="s">
        <v>155</v>
      </c>
      <c r="E678" s="193" t="s">
        <v>842</v>
      </c>
      <c r="F678" s="194" t="s">
        <v>843</v>
      </c>
      <c r="G678" s="195" t="s">
        <v>205</v>
      </c>
      <c r="H678" s="196">
        <v>38.805</v>
      </c>
      <c r="I678" s="197"/>
      <c r="J678" s="198">
        <f>ROUND(I678*H678,2)</f>
        <v>0</v>
      </c>
      <c r="K678" s="194" t="s">
        <v>159</v>
      </c>
      <c r="L678" s="40"/>
      <c r="M678" s="199" t="s">
        <v>1</v>
      </c>
      <c r="N678" s="200" t="s">
        <v>40</v>
      </c>
      <c r="O678" s="72"/>
      <c r="P678" s="201">
        <f>O678*H678</f>
        <v>0</v>
      </c>
      <c r="Q678" s="201">
        <v>0</v>
      </c>
      <c r="R678" s="201">
        <f>Q678*H678</f>
        <v>0</v>
      </c>
      <c r="S678" s="201">
        <v>0</v>
      </c>
      <c r="T678" s="20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3" t="s">
        <v>252</v>
      </c>
      <c r="AT678" s="203" t="s">
        <v>155</v>
      </c>
      <c r="AU678" s="203" t="s">
        <v>85</v>
      </c>
      <c r="AY678" s="18" t="s">
        <v>153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18" t="s">
        <v>83</v>
      </c>
      <c r="BK678" s="204">
        <f>ROUND(I678*H678,2)</f>
        <v>0</v>
      </c>
      <c r="BL678" s="18" t="s">
        <v>252</v>
      </c>
      <c r="BM678" s="203" t="s">
        <v>852</v>
      </c>
    </row>
    <row r="679" spans="1:65" s="13" customFormat="1" ht="11.25">
      <c r="B679" s="205"/>
      <c r="C679" s="206"/>
      <c r="D679" s="207" t="s">
        <v>162</v>
      </c>
      <c r="E679" s="208" t="s">
        <v>1</v>
      </c>
      <c r="F679" s="209" t="s">
        <v>853</v>
      </c>
      <c r="G679" s="206"/>
      <c r="H679" s="208" t="s">
        <v>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162</v>
      </c>
      <c r="AU679" s="215" t="s">
        <v>85</v>
      </c>
      <c r="AV679" s="13" t="s">
        <v>83</v>
      </c>
      <c r="AW679" s="13" t="s">
        <v>31</v>
      </c>
      <c r="AX679" s="13" t="s">
        <v>75</v>
      </c>
      <c r="AY679" s="215" t="s">
        <v>153</v>
      </c>
    </row>
    <row r="680" spans="1:65" s="14" customFormat="1" ht="11.25">
      <c r="B680" s="216"/>
      <c r="C680" s="217"/>
      <c r="D680" s="207" t="s">
        <v>162</v>
      </c>
      <c r="E680" s="218" t="s">
        <v>1</v>
      </c>
      <c r="F680" s="219" t="s">
        <v>854</v>
      </c>
      <c r="G680" s="217"/>
      <c r="H680" s="220">
        <v>2.7229999999999999</v>
      </c>
      <c r="I680" s="221"/>
      <c r="J680" s="217"/>
      <c r="K680" s="217"/>
      <c r="L680" s="222"/>
      <c r="M680" s="223"/>
      <c r="N680" s="224"/>
      <c r="O680" s="224"/>
      <c r="P680" s="224"/>
      <c r="Q680" s="224"/>
      <c r="R680" s="224"/>
      <c r="S680" s="224"/>
      <c r="T680" s="225"/>
      <c r="AT680" s="226" t="s">
        <v>162</v>
      </c>
      <c r="AU680" s="226" t="s">
        <v>85</v>
      </c>
      <c r="AV680" s="14" t="s">
        <v>85</v>
      </c>
      <c r="AW680" s="14" t="s">
        <v>31</v>
      </c>
      <c r="AX680" s="14" t="s">
        <v>75</v>
      </c>
      <c r="AY680" s="226" t="s">
        <v>153</v>
      </c>
    </row>
    <row r="681" spans="1:65" s="14" customFormat="1" ht="11.25">
      <c r="B681" s="216"/>
      <c r="C681" s="217"/>
      <c r="D681" s="207" t="s">
        <v>162</v>
      </c>
      <c r="E681" s="218" t="s">
        <v>1</v>
      </c>
      <c r="F681" s="219" t="s">
        <v>855</v>
      </c>
      <c r="G681" s="217"/>
      <c r="H681" s="220">
        <v>8.91</v>
      </c>
      <c r="I681" s="221"/>
      <c r="J681" s="217"/>
      <c r="K681" s="217"/>
      <c r="L681" s="222"/>
      <c r="M681" s="223"/>
      <c r="N681" s="224"/>
      <c r="O681" s="224"/>
      <c r="P681" s="224"/>
      <c r="Q681" s="224"/>
      <c r="R681" s="224"/>
      <c r="S681" s="224"/>
      <c r="T681" s="225"/>
      <c r="AT681" s="226" t="s">
        <v>162</v>
      </c>
      <c r="AU681" s="226" t="s">
        <v>85</v>
      </c>
      <c r="AV681" s="14" t="s">
        <v>85</v>
      </c>
      <c r="AW681" s="14" t="s">
        <v>31</v>
      </c>
      <c r="AX681" s="14" t="s">
        <v>75</v>
      </c>
      <c r="AY681" s="226" t="s">
        <v>153</v>
      </c>
    </row>
    <row r="682" spans="1:65" s="14" customFormat="1" ht="11.25">
      <c r="B682" s="216"/>
      <c r="C682" s="217"/>
      <c r="D682" s="207" t="s">
        <v>162</v>
      </c>
      <c r="E682" s="218" t="s">
        <v>1</v>
      </c>
      <c r="F682" s="219" t="s">
        <v>856</v>
      </c>
      <c r="G682" s="217"/>
      <c r="H682" s="220">
        <v>7.26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162</v>
      </c>
      <c r="AU682" s="226" t="s">
        <v>85</v>
      </c>
      <c r="AV682" s="14" t="s">
        <v>85</v>
      </c>
      <c r="AW682" s="14" t="s">
        <v>31</v>
      </c>
      <c r="AX682" s="14" t="s">
        <v>75</v>
      </c>
      <c r="AY682" s="226" t="s">
        <v>153</v>
      </c>
    </row>
    <row r="683" spans="1:65" s="14" customFormat="1" ht="11.25">
      <c r="B683" s="216"/>
      <c r="C683" s="217"/>
      <c r="D683" s="207" t="s">
        <v>162</v>
      </c>
      <c r="E683" s="218" t="s">
        <v>1</v>
      </c>
      <c r="F683" s="219" t="s">
        <v>857</v>
      </c>
      <c r="G683" s="217"/>
      <c r="H683" s="220">
        <v>13.86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162</v>
      </c>
      <c r="AU683" s="226" t="s">
        <v>85</v>
      </c>
      <c r="AV683" s="14" t="s">
        <v>85</v>
      </c>
      <c r="AW683" s="14" t="s">
        <v>31</v>
      </c>
      <c r="AX683" s="14" t="s">
        <v>75</v>
      </c>
      <c r="AY683" s="226" t="s">
        <v>153</v>
      </c>
    </row>
    <row r="684" spans="1:65" s="14" customFormat="1" ht="11.25">
      <c r="B684" s="216"/>
      <c r="C684" s="217"/>
      <c r="D684" s="207" t="s">
        <v>162</v>
      </c>
      <c r="E684" s="218" t="s">
        <v>1</v>
      </c>
      <c r="F684" s="219" t="s">
        <v>858</v>
      </c>
      <c r="G684" s="217"/>
      <c r="H684" s="220">
        <v>1.65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162</v>
      </c>
      <c r="AU684" s="226" t="s">
        <v>85</v>
      </c>
      <c r="AV684" s="14" t="s">
        <v>85</v>
      </c>
      <c r="AW684" s="14" t="s">
        <v>31</v>
      </c>
      <c r="AX684" s="14" t="s">
        <v>75</v>
      </c>
      <c r="AY684" s="226" t="s">
        <v>153</v>
      </c>
    </row>
    <row r="685" spans="1:65" s="14" customFormat="1" ht="11.25">
      <c r="B685" s="216"/>
      <c r="C685" s="217"/>
      <c r="D685" s="207" t="s">
        <v>162</v>
      </c>
      <c r="E685" s="218" t="s">
        <v>1</v>
      </c>
      <c r="F685" s="219" t="s">
        <v>859</v>
      </c>
      <c r="G685" s="217"/>
      <c r="H685" s="220">
        <v>0.82499999999999996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162</v>
      </c>
      <c r="AU685" s="226" t="s">
        <v>85</v>
      </c>
      <c r="AV685" s="14" t="s">
        <v>85</v>
      </c>
      <c r="AW685" s="14" t="s">
        <v>31</v>
      </c>
      <c r="AX685" s="14" t="s">
        <v>75</v>
      </c>
      <c r="AY685" s="226" t="s">
        <v>153</v>
      </c>
    </row>
    <row r="686" spans="1:65" s="14" customFormat="1" ht="11.25">
      <c r="B686" s="216"/>
      <c r="C686" s="217"/>
      <c r="D686" s="207" t="s">
        <v>162</v>
      </c>
      <c r="E686" s="218" t="s">
        <v>1</v>
      </c>
      <c r="F686" s="219" t="s">
        <v>860</v>
      </c>
      <c r="G686" s="217"/>
      <c r="H686" s="220">
        <v>0.248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162</v>
      </c>
      <c r="AU686" s="226" t="s">
        <v>85</v>
      </c>
      <c r="AV686" s="14" t="s">
        <v>85</v>
      </c>
      <c r="AW686" s="14" t="s">
        <v>31</v>
      </c>
      <c r="AX686" s="14" t="s">
        <v>75</v>
      </c>
      <c r="AY686" s="226" t="s">
        <v>153</v>
      </c>
    </row>
    <row r="687" spans="1:65" s="14" customFormat="1" ht="11.25">
      <c r="B687" s="216"/>
      <c r="C687" s="217"/>
      <c r="D687" s="207" t="s">
        <v>162</v>
      </c>
      <c r="E687" s="218" t="s">
        <v>1</v>
      </c>
      <c r="F687" s="219" t="s">
        <v>860</v>
      </c>
      <c r="G687" s="217"/>
      <c r="H687" s="220">
        <v>0.248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162</v>
      </c>
      <c r="AU687" s="226" t="s">
        <v>85</v>
      </c>
      <c r="AV687" s="14" t="s">
        <v>85</v>
      </c>
      <c r="AW687" s="14" t="s">
        <v>31</v>
      </c>
      <c r="AX687" s="14" t="s">
        <v>75</v>
      </c>
      <c r="AY687" s="226" t="s">
        <v>153</v>
      </c>
    </row>
    <row r="688" spans="1:65" s="14" customFormat="1" ht="11.25">
      <c r="B688" s="216"/>
      <c r="C688" s="217"/>
      <c r="D688" s="207" t="s">
        <v>162</v>
      </c>
      <c r="E688" s="218" t="s">
        <v>1</v>
      </c>
      <c r="F688" s="219" t="s">
        <v>861</v>
      </c>
      <c r="G688" s="217"/>
      <c r="H688" s="220">
        <v>0.46800000000000003</v>
      </c>
      <c r="I688" s="221"/>
      <c r="J688" s="217"/>
      <c r="K688" s="217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162</v>
      </c>
      <c r="AU688" s="226" t="s">
        <v>85</v>
      </c>
      <c r="AV688" s="14" t="s">
        <v>85</v>
      </c>
      <c r="AW688" s="14" t="s">
        <v>31</v>
      </c>
      <c r="AX688" s="14" t="s">
        <v>75</v>
      </c>
      <c r="AY688" s="226" t="s">
        <v>153</v>
      </c>
    </row>
    <row r="689" spans="1:65" s="14" customFormat="1" ht="11.25">
      <c r="B689" s="216"/>
      <c r="C689" s="217"/>
      <c r="D689" s="207" t="s">
        <v>162</v>
      </c>
      <c r="E689" s="218" t="s">
        <v>1</v>
      </c>
      <c r="F689" s="219" t="s">
        <v>862</v>
      </c>
      <c r="G689" s="217"/>
      <c r="H689" s="220">
        <v>0.88</v>
      </c>
      <c r="I689" s="221"/>
      <c r="J689" s="217"/>
      <c r="K689" s="217"/>
      <c r="L689" s="222"/>
      <c r="M689" s="223"/>
      <c r="N689" s="224"/>
      <c r="O689" s="224"/>
      <c r="P689" s="224"/>
      <c r="Q689" s="224"/>
      <c r="R689" s="224"/>
      <c r="S689" s="224"/>
      <c r="T689" s="225"/>
      <c r="AT689" s="226" t="s">
        <v>162</v>
      </c>
      <c r="AU689" s="226" t="s">
        <v>85</v>
      </c>
      <c r="AV689" s="14" t="s">
        <v>85</v>
      </c>
      <c r="AW689" s="14" t="s">
        <v>31</v>
      </c>
      <c r="AX689" s="14" t="s">
        <v>75</v>
      </c>
      <c r="AY689" s="226" t="s">
        <v>153</v>
      </c>
    </row>
    <row r="690" spans="1:65" s="14" customFormat="1" ht="11.25">
      <c r="B690" s="216"/>
      <c r="C690" s="217"/>
      <c r="D690" s="207" t="s">
        <v>162</v>
      </c>
      <c r="E690" s="218" t="s">
        <v>1</v>
      </c>
      <c r="F690" s="219" t="s">
        <v>863</v>
      </c>
      <c r="G690" s="217"/>
      <c r="H690" s="220">
        <v>0.41299999999999998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162</v>
      </c>
      <c r="AU690" s="226" t="s">
        <v>85</v>
      </c>
      <c r="AV690" s="14" t="s">
        <v>85</v>
      </c>
      <c r="AW690" s="14" t="s">
        <v>31</v>
      </c>
      <c r="AX690" s="14" t="s">
        <v>75</v>
      </c>
      <c r="AY690" s="226" t="s">
        <v>153</v>
      </c>
    </row>
    <row r="691" spans="1:65" s="14" customFormat="1" ht="11.25">
      <c r="B691" s="216"/>
      <c r="C691" s="217"/>
      <c r="D691" s="207" t="s">
        <v>162</v>
      </c>
      <c r="E691" s="218" t="s">
        <v>1</v>
      </c>
      <c r="F691" s="219" t="s">
        <v>864</v>
      </c>
      <c r="G691" s="217"/>
      <c r="H691" s="220">
        <v>1.32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162</v>
      </c>
      <c r="AU691" s="226" t="s">
        <v>85</v>
      </c>
      <c r="AV691" s="14" t="s">
        <v>85</v>
      </c>
      <c r="AW691" s="14" t="s">
        <v>31</v>
      </c>
      <c r="AX691" s="14" t="s">
        <v>75</v>
      </c>
      <c r="AY691" s="226" t="s">
        <v>153</v>
      </c>
    </row>
    <row r="692" spans="1:65" s="15" customFormat="1" ht="11.25">
      <c r="B692" s="227"/>
      <c r="C692" s="228"/>
      <c r="D692" s="207" t="s">
        <v>162</v>
      </c>
      <c r="E692" s="229" t="s">
        <v>1</v>
      </c>
      <c r="F692" s="230" t="s">
        <v>165</v>
      </c>
      <c r="G692" s="228"/>
      <c r="H692" s="231">
        <v>38.805</v>
      </c>
      <c r="I692" s="232"/>
      <c r="J692" s="228"/>
      <c r="K692" s="228"/>
      <c r="L692" s="233"/>
      <c r="M692" s="234"/>
      <c r="N692" s="235"/>
      <c r="O692" s="235"/>
      <c r="P692" s="235"/>
      <c r="Q692" s="235"/>
      <c r="R692" s="235"/>
      <c r="S692" s="235"/>
      <c r="T692" s="236"/>
      <c r="AT692" s="237" t="s">
        <v>162</v>
      </c>
      <c r="AU692" s="237" t="s">
        <v>85</v>
      </c>
      <c r="AV692" s="15" t="s">
        <v>160</v>
      </c>
      <c r="AW692" s="15" t="s">
        <v>31</v>
      </c>
      <c r="AX692" s="15" t="s">
        <v>83</v>
      </c>
      <c r="AY692" s="237" t="s">
        <v>153</v>
      </c>
    </row>
    <row r="693" spans="1:65" s="2" customFormat="1" ht="33" customHeight="1">
      <c r="A693" s="35"/>
      <c r="B693" s="36"/>
      <c r="C693" s="249" t="s">
        <v>865</v>
      </c>
      <c r="D693" s="249" t="s">
        <v>263</v>
      </c>
      <c r="E693" s="250" t="s">
        <v>866</v>
      </c>
      <c r="F693" s="251" t="s">
        <v>867</v>
      </c>
      <c r="G693" s="252" t="s">
        <v>205</v>
      </c>
      <c r="H693" s="253">
        <v>39.581000000000003</v>
      </c>
      <c r="I693" s="254"/>
      <c r="J693" s="255">
        <f>ROUND(I693*H693,2)</f>
        <v>0</v>
      </c>
      <c r="K693" s="251" t="s">
        <v>159</v>
      </c>
      <c r="L693" s="256"/>
      <c r="M693" s="257" t="s">
        <v>1</v>
      </c>
      <c r="N693" s="258" t="s">
        <v>40</v>
      </c>
      <c r="O693" s="72"/>
      <c r="P693" s="201">
        <f>O693*H693</f>
        <v>0</v>
      </c>
      <c r="Q693" s="201">
        <v>0</v>
      </c>
      <c r="R693" s="201">
        <f>Q693*H693</f>
        <v>0</v>
      </c>
      <c r="S693" s="201">
        <v>0</v>
      </c>
      <c r="T693" s="202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3" t="s">
        <v>360</v>
      </c>
      <c r="AT693" s="203" t="s">
        <v>263</v>
      </c>
      <c r="AU693" s="203" t="s">
        <v>85</v>
      </c>
      <c r="AY693" s="18" t="s">
        <v>153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8" t="s">
        <v>83</v>
      </c>
      <c r="BK693" s="204">
        <f>ROUND(I693*H693,2)</f>
        <v>0</v>
      </c>
      <c r="BL693" s="18" t="s">
        <v>252</v>
      </c>
      <c r="BM693" s="203" t="s">
        <v>868</v>
      </c>
    </row>
    <row r="694" spans="1:65" s="14" customFormat="1" ht="11.25">
      <c r="B694" s="216"/>
      <c r="C694" s="217"/>
      <c r="D694" s="207" t="s">
        <v>162</v>
      </c>
      <c r="E694" s="218" t="s">
        <v>1</v>
      </c>
      <c r="F694" s="219" t="s">
        <v>869</v>
      </c>
      <c r="G694" s="217"/>
      <c r="H694" s="220">
        <v>39.581000000000003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162</v>
      </c>
      <c r="AU694" s="226" t="s">
        <v>85</v>
      </c>
      <c r="AV694" s="14" t="s">
        <v>85</v>
      </c>
      <c r="AW694" s="14" t="s">
        <v>31</v>
      </c>
      <c r="AX694" s="14" t="s">
        <v>75</v>
      </c>
      <c r="AY694" s="226" t="s">
        <v>153</v>
      </c>
    </row>
    <row r="695" spans="1:65" s="15" customFormat="1" ht="11.25">
      <c r="B695" s="227"/>
      <c r="C695" s="228"/>
      <c r="D695" s="207" t="s">
        <v>162</v>
      </c>
      <c r="E695" s="229" t="s">
        <v>1</v>
      </c>
      <c r="F695" s="230" t="s">
        <v>165</v>
      </c>
      <c r="G695" s="228"/>
      <c r="H695" s="231">
        <v>39.581000000000003</v>
      </c>
      <c r="I695" s="232"/>
      <c r="J695" s="228"/>
      <c r="K695" s="228"/>
      <c r="L695" s="233"/>
      <c r="M695" s="234"/>
      <c r="N695" s="235"/>
      <c r="O695" s="235"/>
      <c r="P695" s="235"/>
      <c r="Q695" s="235"/>
      <c r="R695" s="235"/>
      <c r="S695" s="235"/>
      <c r="T695" s="236"/>
      <c r="AT695" s="237" t="s">
        <v>162</v>
      </c>
      <c r="AU695" s="237" t="s">
        <v>85</v>
      </c>
      <c r="AV695" s="15" t="s">
        <v>160</v>
      </c>
      <c r="AW695" s="15" t="s">
        <v>31</v>
      </c>
      <c r="AX695" s="15" t="s">
        <v>83</v>
      </c>
      <c r="AY695" s="237" t="s">
        <v>153</v>
      </c>
    </row>
    <row r="696" spans="1:65" s="2" customFormat="1" ht="49.15" customHeight="1">
      <c r="A696" s="35"/>
      <c r="B696" s="36"/>
      <c r="C696" s="192" t="s">
        <v>870</v>
      </c>
      <c r="D696" s="192" t="s">
        <v>155</v>
      </c>
      <c r="E696" s="193" t="s">
        <v>871</v>
      </c>
      <c r="F696" s="194" t="s">
        <v>872</v>
      </c>
      <c r="G696" s="195" t="s">
        <v>205</v>
      </c>
      <c r="H696" s="196">
        <v>1176.239</v>
      </c>
      <c r="I696" s="197"/>
      <c r="J696" s="198">
        <f>ROUND(I696*H696,2)</f>
        <v>0</v>
      </c>
      <c r="K696" s="194" t="s">
        <v>159</v>
      </c>
      <c r="L696" s="40"/>
      <c r="M696" s="199" t="s">
        <v>1</v>
      </c>
      <c r="N696" s="200" t="s">
        <v>40</v>
      </c>
      <c r="O696" s="72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3" t="s">
        <v>252</v>
      </c>
      <c r="AT696" s="203" t="s">
        <v>155</v>
      </c>
      <c r="AU696" s="203" t="s">
        <v>85</v>
      </c>
      <c r="AY696" s="18" t="s">
        <v>153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8" t="s">
        <v>83</v>
      </c>
      <c r="BK696" s="204">
        <f>ROUND(I696*H696,2)</f>
        <v>0</v>
      </c>
      <c r="BL696" s="18" t="s">
        <v>252</v>
      </c>
      <c r="BM696" s="203" t="s">
        <v>873</v>
      </c>
    </row>
    <row r="697" spans="1:65" s="13" customFormat="1" ht="11.25">
      <c r="B697" s="205"/>
      <c r="C697" s="206"/>
      <c r="D697" s="207" t="s">
        <v>162</v>
      </c>
      <c r="E697" s="208" t="s">
        <v>1</v>
      </c>
      <c r="F697" s="209" t="s">
        <v>874</v>
      </c>
      <c r="G697" s="206"/>
      <c r="H697" s="208" t="s">
        <v>1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162</v>
      </c>
      <c r="AU697" s="215" t="s">
        <v>85</v>
      </c>
      <c r="AV697" s="13" t="s">
        <v>83</v>
      </c>
      <c r="AW697" s="13" t="s">
        <v>31</v>
      </c>
      <c r="AX697" s="13" t="s">
        <v>75</v>
      </c>
      <c r="AY697" s="215" t="s">
        <v>153</v>
      </c>
    </row>
    <row r="698" spans="1:65" s="14" customFormat="1" ht="11.25">
      <c r="B698" s="216"/>
      <c r="C698" s="217"/>
      <c r="D698" s="207" t="s">
        <v>162</v>
      </c>
      <c r="E698" s="218" t="s">
        <v>1</v>
      </c>
      <c r="F698" s="219" t="s">
        <v>712</v>
      </c>
      <c r="G698" s="217"/>
      <c r="H698" s="220">
        <v>324.25200000000001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162</v>
      </c>
      <c r="AU698" s="226" t="s">
        <v>85</v>
      </c>
      <c r="AV698" s="14" t="s">
        <v>85</v>
      </c>
      <c r="AW698" s="14" t="s">
        <v>31</v>
      </c>
      <c r="AX698" s="14" t="s">
        <v>75</v>
      </c>
      <c r="AY698" s="226" t="s">
        <v>153</v>
      </c>
    </row>
    <row r="699" spans="1:65" s="14" customFormat="1" ht="11.25">
      <c r="B699" s="216"/>
      <c r="C699" s="217"/>
      <c r="D699" s="207" t="s">
        <v>162</v>
      </c>
      <c r="E699" s="218" t="s">
        <v>1</v>
      </c>
      <c r="F699" s="219" t="s">
        <v>713</v>
      </c>
      <c r="G699" s="217"/>
      <c r="H699" s="220">
        <v>324.25200000000001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162</v>
      </c>
      <c r="AU699" s="226" t="s">
        <v>85</v>
      </c>
      <c r="AV699" s="14" t="s">
        <v>85</v>
      </c>
      <c r="AW699" s="14" t="s">
        <v>31</v>
      </c>
      <c r="AX699" s="14" t="s">
        <v>75</v>
      </c>
      <c r="AY699" s="226" t="s">
        <v>153</v>
      </c>
    </row>
    <row r="700" spans="1:65" s="14" customFormat="1" ht="11.25">
      <c r="B700" s="216"/>
      <c r="C700" s="217"/>
      <c r="D700" s="207" t="s">
        <v>162</v>
      </c>
      <c r="E700" s="218" t="s">
        <v>1</v>
      </c>
      <c r="F700" s="219" t="s">
        <v>714</v>
      </c>
      <c r="G700" s="217"/>
      <c r="H700" s="220">
        <v>527.73500000000001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162</v>
      </c>
      <c r="AU700" s="226" t="s">
        <v>85</v>
      </c>
      <c r="AV700" s="14" t="s">
        <v>85</v>
      </c>
      <c r="AW700" s="14" t="s">
        <v>31</v>
      </c>
      <c r="AX700" s="14" t="s">
        <v>75</v>
      </c>
      <c r="AY700" s="226" t="s">
        <v>153</v>
      </c>
    </row>
    <row r="701" spans="1:65" s="15" customFormat="1" ht="11.25">
      <c r="B701" s="227"/>
      <c r="C701" s="228"/>
      <c r="D701" s="207" t="s">
        <v>162</v>
      </c>
      <c r="E701" s="229" t="s">
        <v>1</v>
      </c>
      <c r="F701" s="230" t="s">
        <v>165</v>
      </c>
      <c r="G701" s="228"/>
      <c r="H701" s="231">
        <v>1176.239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AT701" s="237" t="s">
        <v>162</v>
      </c>
      <c r="AU701" s="237" t="s">
        <v>85</v>
      </c>
      <c r="AV701" s="15" t="s">
        <v>160</v>
      </c>
      <c r="AW701" s="15" t="s">
        <v>31</v>
      </c>
      <c r="AX701" s="15" t="s">
        <v>83</v>
      </c>
      <c r="AY701" s="237" t="s">
        <v>153</v>
      </c>
    </row>
    <row r="702" spans="1:65" s="2" customFormat="1" ht="49.15" customHeight="1">
      <c r="A702" s="35"/>
      <c r="B702" s="36"/>
      <c r="C702" s="192" t="s">
        <v>875</v>
      </c>
      <c r="D702" s="192" t="s">
        <v>155</v>
      </c>
      <c r="E702" s="193" t="s">
        <v>876</v>
      </c>
      <c r="F702" s="194" t="s">
        <v>877</v>
      </c>
      <c r="G702" s="195" t="s">
        <v>205</v>
      </c>
      <c r="H702" s="196">
        <v>1176.239</v>
      </c>
      <c r="I702" s="197"/>
      <c r="J702" s="198">
        <f>ROUND(I702*H702,2)</f>
        <v>0</v>
      </c>
      <c r="K702" s="194" t="s">
        <v>159</v>
      </c>
      <c r="L702" s="40"/>
      <c r="M702" s="199" t="s">
        <v>1</v>
      </c>
      <c r="N702" s="200" t="s">
        <v>40</v>
      </c>
      <c r="O702" s="72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203" t="s">
        <v>252</v>
      </c>
      <c r="AT702" s="203" t="s">
        <v>155</v>
      </c>
      <c r="AU702" s="203" t="s">
        <v>85</v>
      </c>
      <c r="AY702" s="18" t="s">
        <v>153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8" t="s">
        <v>83</v>
      </c>
      <c r="BK702" s="204">
        <f>ROUND(I702*H702,2)</f>
        <v>0</v>
      </c>
      <c r="BL702" s="18" t="s">
        <v>252</v>
      </c>
      <c r="BM702" s="203" t="s">
        <v>878</v>
      </c>
    </row>
    <row r="703" spans="1:65" s="13" customFormat="1" ht="11.25">
      <c r="B703" s="205"/>
      <c r="C703" s="206"/>
      <c r="D703" s="207" t="s">
        <v>162</v>
      </c>
      <c r="E703" s="208" t="s">
        <v>1</v>
      </c>
      <c r="F703" s="209" t="s">
        <v>879</v>
      </c>
      <c r="G703" s="206"/>
      <c r="H703" s="208" t="s">
        <v>1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162</v>
      </c>
      <c r="AU703" s="215" t="s">
        <v>85</v>
      </c>
      <c r="AV703" s="13" t="s">
        <v>83</v>
      </c>
      <c r="AW703" s="13" t="s">
        <v>31</v>
      </c>
      <c r="AX703" s="13" t="s">
        <v>75</v>
      </c>
      <c r="AY703" s="215" t="s">
        <v>153</v>
      </c>
    </row>
    <row r="704" spans="1:65" s="14" customFormat="1" ht="11.25">
      <c r="B704" s="216"/>
      <c r="C704" s="217"/>
      <c r="D704" s="207" t="s">
        <v>162</v>
      </c>
      <c r="E704" s="218" t="s">
        <v>1</v>
      </c>
      <c r="F704" s="219" t="s">
        <v>712</v>
      </c>
      <c r="G704" s="217"/>
      <c r="H704" s="220">
        <v>324.25200000000001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162</v>
      </c>
      <c r="AU704" s="226" t="s">
        <v>85</v>
      </c>
      <c r="AV704" s="14" t="s">
        <v>85</v>
      </c>
      <c r="AW704" s="14" t="s">
        <v>31</v>
      </c>
      <c r="AX704" s="14" t="s">
        <v>75</v>
      </c>
      <c r="AY704" s="226" t="s">
        <v>153</v>
      </c>
    </row>
    <row r="705" spans="1:65" s="14" customFormat="1" ht="11.25">
      <c r="B705" s="216"/>
      <c r="C705" s="217"/>
      <c r="D705" s="207" t="s">
        <v>162</v>
      </c>
      <c r="E705" s="218" t="s">
        <v>1</v>
      </c>
      <c r="F705" s="219" t="s">
        <v>713</v>
      </c>
      <c r="G705" s="217"/>
      <c r="H705" s="220">
        <v>324.25200000000001</v>
      </c>
      <c r="I705" s="221"/>
      <c r="J705" s="217"/>
      <c r="K705" s="217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162</v>
      </c>
      <c r="AU705" s="226" t="s">
        <v>85</v>
      </c>
      <c r="AV705" s="14" t="s">
        <v>85</v>
      </c>
      <c r="AW705" s="14" t="s">
        <v>31</v>
      </c>
      <c r="AX705" s="14" t="s">
        <v>75</v>
      </c>
      <c r="AY705" s="226" t="s">
        <v>153</v>
      </c>
    </row>
    <row r="706" spans="1:65" s="14" customFormat="1" ht="11.25">
      <c r="B706" s="216"/>
      <c r="C706" s="217"/>
      <c r="D706" s="207" t="s">
        <v>162</v>
      </c>
      <c r="E706" s="218" t="s">
        <v>1</v>
      </c>
      <c r="F706" s="219" t="s">
        <v>714</v>
      </c>
      <c r="G706" s="217"/>
      <c r="H706" s="220">
        <v>527.73500000000001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162</v>
      </c>
      <c r="AU706" s="226" t="s">
        <v>85</v>
      </c>
      <c r="AV706" s="14" t="s">
        <v>85</v>
      </c>
      <c r="AW706" s="14" t="s">
        <v>31</v>
      </c>
      <c r="AX706" s="14" t="s">
        <v>75</v>
      </c>
      <c r="AY706" s="226" t="s">
        <v>153</v>
      </c>
    </row>
    <row r="707" spans="1:65" s="15" customFormat="1" ht="11.25">
      <c r="B707" s="227"/>
      <c r="C707" s="228"/>
      <c r="D707" s="207" t="s">
        <v>162</v>
      </c>
      <c r="E707" s="229" t="s">
        <v>1</v>
      </c>
      <c r="F707" s="230" t="s">
        <v>165</v>
      </c>
      <c r="G707" s="228"/>
      <c r="H707" s="231">
        <v>1176.239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AT707" s="237" t="s">
        <v>162</v>
      </c>
      <c r="AU707" s="237" t="s">
        <v>85</v>
      </c>
      <c r="AV707" s="15" t="s">
        <v>160</v>
      </c>
      <c r="AW707" s="15" t="s">
        <v>31</v>
      </c>
      <c r="AX707" s="15" t="s">
        <v>83</v>
      </c>
      <c r="AY707" s="237" t="s">
        <v>153</v>
      </c>
    </row>
    <row r="708" spans="1:65" s="2" customFormat="1" ht="37.9" customHeight="1">
      <c r="A708" s="35"/>
      <c r="B708" s="36"/>
      <c r="C708" s="192" t="s">
        <v>880</v>
      </c>
      <c r="D708" s="192" t="s">
        <v>155</v>
      </c>
      <c r="E708" s="193" t="s">
        <v>881</v>
      </c>
      <c r="F708" s="194" t="s">
        <v>882</v>
      </c>
      <c r="G708" s="195" t="s">
        <v>205</v>
      </c>
      <c r="H708" s="196">
        <v>1173.395</v>
      </c>
      <c r="I708" s="197"/>
      <c r="J708" s="198">
        <f>ROUND(I708*H708,2)</f>
        <v>0</v>
      </c>
      <c r="K708" s="194" t="s">
        <v>159</v>
      </c>
      <c r="L708" s="40"/>
      <c r="M708" s="199" t="s">
        <v>1</v>
      </c>
      <c r="N708" s="200" t="s">
        <v>40</v>
      </c>
      <c r="O708" s="72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3" t="s">
        <v>252</v>
      </c>
      <c r="AT708" s="203" t="s">
        <v>155</v>
      </c>
      <c r="AU708" s="203" t="s">
        <v>85</v>
      </c>
      <c r="AY708" s="18" t="s">
        <v>153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8" t="s">
        <v>83</v>
      </c>
      <c r="BK708" s="204">
        <f>ROUND(I708*H708,2)</f>
        <v>0</v>
      </c>
      <c r="BL708" s="18" t="s">
        <v>252</v>
      </c>
      <c r="BM708" s="203" t="s">
        <v>883</v>
      </c>
    </row>
    <row r="709" spans="1:65" s="13" customFormat="1" ht="11.25">
      <c r="B709" s="205"/>
      <c r="C709" s="206"/>
      <c r="D709" s="207" t="s">
        <v>162</v>
      </c>
      <c r="E709" s="208" t="s">
        <v>1</v>
      </c>
      <c r="F709" s="209" t="s">
        <v>696</v>
      </c>
      <c r="G709" s="206"/>
      <c r="H709" s="208" t="s">
        <v>1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162</v>
      </c>
      <c r="AU709" s="215" t="s">
        <v>85</v>
      </c>
      <c r="AV709" s="13" t="s">
        <v>83</v>
      </c>
      <c r="AW709" s="13" t="s">
        <v>31</v>
      </c>
      <c r="AX709" s="13" t="s">
        <v>75</v>
      </c>
      <c r="AY709" s="215" t="s">
        <v>153</v>
      </c>
    </row>
    <row r="710" spans="1:65" s="13" customFormat="1" ht="11.25">
      <c r="B710" s="205"/>
      <c r="C710" s="206"/>
      <c r="D710" s="207" t="s">
        <v>162</v>
      </c>
      <c r="E710" s="208" t="s">
        <v>1</v>
      </c>
      <c r="F710" s="209" t="s">
        <v>697</v>
      </c>
      <c r="G710" s="206"/>
      <c r="H710" s="208" t="s">
        <v>1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162</v>
      </c>
      <c r="AU710" s="215" t="s">
        <v>85</v>
      </c>
      <c r="AV710" s="13" t="s">
        <v>83</v>
      </c>
      <c r="AW710" s="13" t="s">
        <v>31</v>
      </c>
      <c r="AX710" s="13" t="s">
        <v>75</v>
      </c>
      <c r="AY710" s="215" t="s">
        <v>153</v>
      </c>
    </row>
    <row r="711" spans="1:65" s="14" customFormat="1" ht="11.25">
      <c r="B711" s="216"/>
      <c r="C711" s="217"/>
      <c r="D711" s="207" t="s">
        <v>162</v>
      </c>
      <c r="E711" s="218" t="s">
        <v>1</v>
      </c>
      <c r="F711" s="219" t="s">
        <v>698</v>
      </c>
      <c r="G711" s="217"/>
      <c r="H711" s="220">
        <v>322.83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162</v>
      </c>
      <c r="AU711" s="226" t="s">
        <v>85</v>
      </c>
      <c r="AV711" s="14" t="s">
        <v>85</v>
      </c>
      <c r="AW711" s="14" t="s">
        <v>31</v>
      </c>
      <c r="AX711" s="14" t="s">
        <v>75</v>
      </c>
      <c r="AY711" s="226" t="s">
        <v>153</v>
      </c>
    </row>
    <row r="712" spans="1:65" s="14" customFormat="1" ht="11.25">
      <c r="B712" s="216"/>
      <c r="C712" s="217"/>
      <c r="D712" s="207" t="s">
        <v>162</v>
      </c>
      <c r="E712" s="218" t="s">
        <v>1</v>
      </c>
      <c r="F712" s="219" t="s">
        <v>700</v>
      </c>
      <c r="G712" s="217"/>
      <c r="H712" s="220">
        <v>322.83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162</v>
      </c>
      <c r="AU712" s="226" t="s">
        <v>85</v>
      </c>
      <c r="AV712" s="14" t="s">
        <v>85</v>
      </c>
      <c r="AW712" s="14" t="s">
        <v>31</v>
      </c>
      <c r="AX712" s="14" t="s">
        <v>75</v>
      </c>
      <c r="AY712" s="226" t="s">
        <v>153</v>
      </c>
    </row>
    <row r="713" spans="1:65" s="14" customFormat="1" ht="11.25">
      <c r="B713" s="216"/>
      <c r="C713" s="217"/>
      <c r="D713" s="207" t="s">
        <v>162</v>
      </c>
      <c r="E713" s="218" t="s">
        <v>1</v>
      </c>
      <c r="F713" s="219" t="s">
        <v>702</v>
      </c>
      <c r="G713" s="217"/>
      <c r="H713" s="220">
        <v>527.73500000000001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162</v>
      </c>
      <c r="AU713" s="226" t="s">
        <v>85</v>
      </c>
      <c r="AV713" s="14" t="s">
        <v>85</v>
      </c>
      <c r="AW713" s="14" t="s">
        <v>31</v>
      </c>
      <c r="AX713" s="14" t="s">
        <v>75</v>
      </c>
      <c r="AY713" s="226" t="s">
        <v>153</v>
      </c>
    </row>
    <row r="714" spans="1:65" s="15" customFormat="1" ht="11.25">
      <c r="B714" s="227"/>
      <c r="C714" s="228"/>
      <c r="D714" s="207" t="s">
        <v>162</v>
      </c>
      <c r="E714" s="229" t="s">
        <v>1</v>
      </c>
      <c r="F714" s="230" t="s">
        <v>165</v>
      </c>
      <c r="G714" s="228"/>
      <c r="H714" s="231">
        <v>1173.395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AT714" s="237" t="s">
        <v>162</v>
      </c>
      <c r="AU714" s="237" t="s">
        <v>85</v>
      </c>
      <c r="AV714" s="15" t="s">
        <v>160</v>
      </c>
      <c r="AW714" s="15" t="s">
        <v>31</v>
      </c>
      <c r="AX714" s="15" t="s">
        <v>83</v>
      </c>
      <c r="AY714" s="237" t="s">
        <v>153</v>
      </c>
    </row>
    <row r="715" spans="1:65" s="2" customFormat="1" ht="24.2" customHeight="1">
      <c r="A715" s="35"/>
      <c r="B715" s="36"/>
      <c r="C715" s="249" t="s">
        <v>884</v>
      </c>
      <c r="D715" s="249" t="s">
        <v>263</v>
      </c>
      <c r="E715" s="250" t="s">
        <v>885</v>
      </c>
      <c r="F715" s="251" t="s">
        <v>886</v>
      </c>
      <c r="G715" s="252" t="s">
        <v>158</v>
      </c>
      <c r="H715" s="253">
        <v>287.24700000000001</v>
      </c>
      <c r="I715" s="254"/>
      <c r="J715" s="255">
        <f>ROUND(I715*H715,2)</f>
        <v>0</v>
      </c>
      <c r="K715" s="251" t="s">
        <v>159</v>
      </c>
      <c r="L715" s="256"/>
      <c r="M715" s="257" t="s">
        <v>1</v>
      </c>
      <c r="N715" s="258" t="s">
        <v>40</v>
      </c>
      <c r="O715" s="72"/>
      <c r="P715" s="201">
        <f>O715*H715</f>
        <v>0</v>
      </c>
      <c r="Q715" s="201">
        <v>0</v>
      </c>
      <c r="R715" s="201">
        <f>Q715*H715</f>
        <v>0</v>
      </c>
      <c r="S715" s="201">
        <v>0</v>
      </c>
      <c r="T715" s="202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3" t="s">
        <v>360</v>
      </c>
      <c r="AT715" s="203" t="s">
        <v>263</v>
      </c>
      <c r="AU715" s="203" t="s">
        <v>85</v>
      </c>
      <c r="AY715" s="18" t="s">
        <v>153</v>
      </c>
      <c r="BE715" s="204">
        <f>IF(N715="základní",J715,0)</f>
        <v>0</v>
      </c>
      <c r="BF715" s="204">
        <f>IF(N715="snížená",J715,0)</f>
        <v>0</v>
      </c>
      <c r="BG715" s="204">
        <f>IF(N715="zákl. přenesená",J715,0)</f>
        <v>0</v>
      </c>
      <c r="BH715" s="204">
        <f>IF(N715="sníž. přenesená",J715,0)</f>
        <v>0</v>
      </c>
      <c r="BI715" s="204">
        <f>IF(N715="nulová",J715,0)</f>
        <v>0</v>
      </c>
      <c r="BJ715" s="18" t="s">
        <v>83</v>
      </c>
      <c r="BK715" s="204">
        <f>ROUND(I715*H715,2)</f>
        <v>0</v>
      </c>
      <c r="BL715" s="18" t="s">
        <v>252</v>
      </c>
      <c r="BM715" s="203" t="s">
        <v>887</v>
      </c>
    </row>
    <row r="716" spans="1:65" s="2" customFormat="1" ht="24.2" customHeight="1">
      <c r="A716" s="35"/>
      <c r="B716" s="36"/>
      <c r="C716" s="192" t="s">
        <v>888</v>
      </c>
      <c r="D716" s="192" t="s">
        <v>155</v>
      </c>
      <c r="E716" s="193" t="s">
        <v>889</v>
      </c>
      <c r="F716" s="194" t="s">
        <v>890</v>
      </c>
      <c r="G716" s="195" t="s">
        <v>205</v>
      </c>
      <c r="H716" s="196">
        <v>1173.395</v>
      </c>
      <c r="I716" s="197"/>
      <c r="J716" s="198">
        <f>ROUND(I716*H716,2)</f>
        <v>0</v>
      </c>
      <c r="K716" s="194" t="s">
        <v>159</v>
      </c>
      <c r="L716" s="40"/>
      <c r="M716" s="199" t="s">
        <v>1</v>
      </c>
      <c r="N716" s="200" t="s">
        <v>40</v>
      </c>
      <c r="O716" s="72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3" t="s">
        <v>252</v>
      </c>
      <c r="AT716" s="203" t="s">
        <v>155</v>
      </c>
      <c r="AU716" s="203" t="s">
        <v>85</v>
      </c>
      <c r="AY716" s="18" t="s">
        <v>153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8" t="s">
        <v>83</v>
      </c>
      <c r="BK716" s="204">
        <f>ROUND(I716*H716,2)</f>
        <v>0</v>
      </c>
      <c r="BL716" s="18" t="s">
        <v>252</v>
      </c>
      <c r="BM716" s="203" t="s">
        <v>891</v>
      </c>
    </row>
    <row r="717" spans="1:65" s="13" customFormat="1" ht="11.25">
      <c r="B717" s="205"/>
      <c r="C717" s="206"/>
      <c r="D717" s="207" t="s">
        <v>162</v>
      </c>
      <c r="E717" s="208" t="s">
        <v>1</v>
      </c>
      <c r="F717" s="209" t="s">
        <v>696</v>
      </c>
      <c r="G717" s="206"/>
      <c r="H717" s="208" t="s">
        <v>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162</v>
      </c>
      <c r="AU717" s="215" t="s">
        <v>85</v>
      </c>
      <c r="AV717" s="13" t="s">
        <v>83</v>
      </c>
      <c r="AW717" s="13" t="s">
        <v>31</v>
      </c>
      <c r="AX717" s="13" t="s">
        <v>75</v>
      </c>
      <c r="AY717" s="215" t="s">
        <v>153</v>
      </c>
    </row>
    <row r="718" spans="1:65" s="13" customFormat="1" ht="11.25">
      <c r="B718" s="205"/>
      <c r="C718" s="206"/>
      <c r="D718" s="207" t="s">
        <v>162</v>
      </c>
      <c r="E718" s="208" t="s">
        <v>1</v>
      </c>
      <c r="F718" s="209" t="s">
        <v>697</v>
      </c>
      <c r="G718" s="206"/>
      <c r="H718" s="208" t="s">
        <v>1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162</v>
      </c>
      <c r="AU718" s="215" t="s">
        <v>85</v>
      </c>
      <c r="AV718" s="13" t="s">
        <v>83</v>
      </c>
      <c r="AW718" s="13" t="s">
        <v>31</v>
      </c>
      <c r="AX718" s="13" t="s">
        <v>75</v>
      </c>
      <c r="AY718" s="215" t="s">
        <v>153</v>
      </c>
    </row>
    <row r="719" spans="1:65" s="14" customFormat="1" ht="11.25">
      <c r="B719" s="216"/>
      <c r="C719" s="217"/>
      <c r="D719" s="207" t="s">
        <v>162</v>
      </c>
      <c r="E719" s="218" t="s">
        <v>1</v>
      </c>
      <c r="F719" s="219" t="s">
        <v>698</v>
      </c>
      <c r="G719" s="217"/>
      <c r="H719" s="220">
        <v>322.83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162</v>
      </c>
      <c r="AU719" s="226" t="s">
        <v>85</v>
      </c>
      <c r="AV719" s="14" t="s">
        <v>85</v>
      </c>
      <c r="AW719" s="14" t="s">
        <v>31</v>
      </c>
      <c r="AX719" s="14" t="s">
        <v>75</v>
      </c>
      <c r="AY719" s="226" t="s">
        <v>153</v>
      </c>
    </row>
    <row r="720" spans="1:65" s="14" customFormat="1" ht="11.25">
      <c r="B720" s="216"/>
      <c r="C720" s="217"/>
      <c r="D720" s="207" t="s">
        <v>162</v>
      </c>
      <c r="E720" s="218" t="s">
        <v>1</v>
      </c>
      <c r="F720" s="219" t="s">
        <v>700</v>
      </c>
      <c r="G720" s="217"/>
      <c r="H720" s="220">
        <v>322.83</v>
      </c>
      <c r="I720" s="221"/>
      <c r="J720" s="217"/>
      <c r="K720" s="217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162</v>
      </c>
      <c r="AU720" s="226" t="s">
        <v>85</v>
      </c>
      <c r="AV720" s="14" t="s">
        <v>85</v>
      </c>
      <c r="AW720" s="14" t="s">
        <v>31</v>
      </c>
      <c r="AX720" s="14" t="s">
        <v>75</v>
      </c>
      <c r="AY720" s="226" t="s">
        <v>153</v>
      </c>
    </row>
    <row r="721" spans="1:65" s="14" customFormat="1" ht="11.25">
      <c r="B721" s="216"/>
      <c r="C721" s="217"/>
      <c r="D721" s="207" t="s">
        <v>162</v>
      </c>
      <c r="E721" s="218" t="s">
        <v>1</v>
      </c>
      <c r="F721" s="219" t="s">
        <v>702</v>
      </c>
      <c r="G721" s="217"/>
      <c r="H721" s="220">
        <v>527.73500000000001</v>
      </c>
      <c r="I721" s="221"/>
      <c r="J721" s="217"/>
      <c r="K721" s="217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162</v>
      </c>
      <c r="AU721" s="226" t="s">
        <v>85</v>
      </c>
      <c r="AV721" s="14" t="s">
        <v>85</v>
      </c>
      <c r="AW721" s="14" t="s">
        <v>31</v>
      </c>
      <c r="AX721" s="14" t="s">
        <v>75</v>
      </c>
      <c r="AY721" s="226" t="s">
        <v>153</v>
      </c>
    </row>
    <row r="722" spans="1:65" s="15" customFormat="1" ht="11.25">
      <c r="B722" s="227"/>
      <c r="C722" s="228"/>
      <c r="D722" s="207" t="s">
        <v>162</v>
      </c>
      <c r="E722" s="229" t="s">
        <v>1</v>
      </c>
      <c r="F722" s="230" t="s">
        <v>165</v>
      </c>
      <c r="G722" s="228"/>
      <c r="H722" s="231">
        <v>1173.395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AT722" s="237" t="s">
        <v>162</v>
      </c>
      <c r="AU722" s="237" t="s">
        <v>85</v>
      </c>
      <c r="AV722" s="15" t="s">
        <v>160</v>
      </c>
      <c r="AW722" s="15" t="s">
        <v>31</v>
      </c>
      <c r="AX722" s="15" t="s">
        <v>83</v>
      </c>
      <c r="AY722" s="237" t="s">
        <v>153</v>
      </c>
    </row>
    <row r="723" spans="1:65" s="2" customFormat="1" ht="16.5" customHeight="1">
      <c r="A723" s="35"/>
      <c r="B723" s="36"/>
      <c r="C723" s="249" t="s">
        <v>892</v>
      </c>
      <c r="D723" s="249" t="s">
        <v>263</v>
      </c>
      <c r="E723" s="250" t="s">
        <v>893</v>
      </c>
      <c r="F723" s="251" t="s">
        <v>894</v>
      </c>
      <c r="G723" s="252" t="s">
        <v>158</v>
      </c>
      <c r="H723" s="253">
        <v>95.748999999999995</v>
      </c>
      <c r="I723" s="254"/>
      <c r="J723" s="255">
        <f>ROUND(I723*H723,2)</f>
        <v>0</v>
      </c>
      <c r="K723" s="251" t="s">
        <v>159</v>
      </c>
      <c r="L723" s="256"/>
      <c r="M723" s="257" t="s">
        <v>1</v>
      </c>
      <c r="N723" s="258" t="s">
        <v>40</v>
      </c>
      <c r="O723" s="72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3" t="s">
        <v>360</v>
      </c>
      <c r="AT723" s="203" t="s">
        <v>263</v>
      </c>
      <c r="AU723" s="203" t="s">
        <v>85</v>
      </c>
      <c r="AY723" s="18" t="s">
        <v>153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8" t="s">
        <v>83</v>
      </c>
      <c r="BK723" s="204">
        <f>ROUND(I723*H723,2)</f>
        <v>0</v>
      </c>
      <c r="BL723" s="18" t="s">
        <v>252</v>
      </c>
      <c r="BM723" s="203" t="s">
        <v>895</v>
      </c>
    </row>
    <row r="724" spans="1:65" s="2" customFormat="1" ht="37.9" customHeight="1">
      <c r="A724" s="35"/>
      <c r="B724" s="36"/>
      <c r="C724" s="192" t="s">
        <v>896</v>
      </c>
      <c r="D724" s="192" t="s">
        <v>155</v>
      </c>
      <c r="E724" s="193" t="s">
        <v>897</v>
      </c>
      <c r="F724" s="194" t="s">
        <v>898</v>
      </c>
      <c r="G724" s="195" t="s">
        <v>248</v>
      </c>
      <c r="H724" s="196">
        <v>300.06</v>
      </c>
      <c r="I724" s="197"/>
      <c r="J724" s="198">
        <f>ROUND(I724*H724,2)</f>
        <v>0</v>
      </c>
      <c r="K724" s="194" t="s">
        <v>159</v>
      </c>
      <c r="L724" s="40"/>
      <c r="M724" s="199" t="s">
        <v>1</v>
      </c>
      <c r="N724" s="200" t="s">
        <v>40</v>
      </c>
      <c r="O724" s="72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3" t="s">
        <v>252</v>
      </c>
      <c r="AT724" s="203" t="s">
        <v>155</v>
      </c>
      <c r="AU724" s="203" t="s">
        <v>85</v>
      </c>
      <c r="AY724" s="18" t="s">
        <v>153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8" t="s">
        <v>83</v>
      </c>
      <c r="BK724" s="204">
        <f>ROUND(I724*H724,2)</f>
        <v>0</v>
      </c>
      <c r="BL724" s="18" t="s">
        <v>252</v>
      </c>
      <c r="BM724" s="203" t="s">
        <v>899</v>
      </c>
    </row>
    <row r="725" spans="1:65" s="13" customFormat="1" ht="11.25">
      <c r="B725" s="205"/>
      <c r="C725" s="206"/>
      <c r="D725" s="207" t="s">
        <v>162</v>
      </c>
      <c r="E725" s="208" t="s">
        <v>1</v>
      </c>
      <c r="F725" s="209" t="s">
        <v>696</v>
      </c>
      <c r="G725" s="206"/>
      <c r="H725" s="208" t="s">
        <v>1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162</v>
      </c>
      <c r="AU725" s="215" t="s">
        <v>85</v>
      </c>
      <c r="AV725" s="13" t="s">
        <v>83</v>
      </c>
      <c r="AW725" s="13" t="s">
        <v>31</v>
      </c>
      <c r="AX725" s="13" t="s">
        <v>75</v>
      </c>
      <c r="AY725" s="215" t="s">
        <v>153</v>
      </c>
    </row>
    <row r="726" spans="1:65" s="14" customFormat="1" ht="11.25">
      <c r="B726" s="216"/>
      <c r="C726" s="217"/>
      <c r="D726" s="207" t="s">
        <v>162</v>
      </c>
      <c r="E726" s="218" t="s">
        <v>1</v>
      </c>
      <c r="F726" s="219" t="s">
        <v>769</v>
      </c>
      <c r="G726" s="217"/>
      <c r="H726" s="220">
        <v>97</v>
      </c>
      <c r="I726" s="221"/>
      <c r="J726" s="217"/>
      <c r="K726" s="217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162</v>
      </c>
      <c r="AU726" s="226" t="s">
        <v>85</v>
      </c>
      <c r="AV726" s="14" t="s">
        <v>85</v>
      </c>
      <c r="AW726" s="14" t="s">
        <v>31</v>
      </c>
      <c r="AX726" s="14" t="s">
        <v>75</v>
      </c>
      <c r="AY726" s="226" t="s">
        <v>153</v>
      </c>
    </row>
    <row r="727" spans="1:65" s="14" customFormat="1" ht="11.25">
      <c r="B727" s="216"/>
      <c r="C727" s="217"/>
      <c r="D727" s="207" t="s">
        <v>162</v>
      </c>
      <c r="E727" s="218" t="s">
        <v>1</v>
      </c>
      <c r="F727" s="219" t="s">
        <v>770</v>
      </c>
      <c r="G727" s="217"/>
      <c r="H727" s="220">
        <v>97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162</v>
      </c>
      <c r="AU727" s="226" t="s">
        <v>85</v>
      </c>
      <c r="AV727" s="14" t="s">
        <v>85</v>
      </c>
      <c r="AW727" s="14" t="s">
        <v>31</v>
      </c>
      <c r="AX727" s="14" t="s">
        <v>75</v>
      </c>
      <c r="AY727" s="226" t="s">
        <v>153</v>
      </c>
    </row>
    <row r="728" spans="1:65" s="14" customFormat="1" ht="11.25">
      <c r="B728" s="216"/>
      <c r="C728" s="217"/>
      <c r="D728" s="207" t="s">
        <v>162</v>
      </c>
      <c r="E728" s="218" t="s">
        <v>1</v>
      </c>
      <c r="F728" s="219" t="s">
        <v>771</v>
      </c>
      <c r="G728" s="217"/>
      <c r="H728" s="220">
        <v>106.06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162</v>
      </c>
      <c r="AU728" s="226" t="s">
        <v>85</v>
      </c>
      <c r="AV728" s="14" t="s">
        <v>85</v>
      </c>
      <c r="AW728" s="14" t="s">
        <v>31</v>
      </c>
      <c r="AX728" s="14" t="s">
        <v>75</v>
      </c>
      <c r="AY728" s="226" t="s">
        <v>153</v>
      </c>
    </row>
    <row r="729" spans="1:65" s="15" customFormat="1" ht="11.25">
      <c r="B729" s="227"/>
      <c r="C729" s="228"/>
      <c r="D729" s="207" t="s">
        <v>162</v>
      </c>
      <c r="E729" s="229" t="s">
        <v>1</v>
      </c>
      <c r="F729" s="230" t="s">
        <v>165</v>
      </c>
      <c r="G729" s="228"/>
      <c r="H729" s="231">
        <v>300.06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AT729" s="237" t="s">
        <v>162</v>
      </c>
      <c r="AU729" s="237" t="s">
        <v>85</v>
      </c>
      <c r="AV729" s="15" t="s">
        <v>160</v>
      </c>
      <c r="AW729" s="15" t="s">
        <v>31</v>
      </c>
      <c r="AX729" s="15" t="s">
        <v>83</v>
      </c>
      <c r="AY729" s="237" t="s">
        <v>153</v>
      </c>
    </row>
    <row r="730" spans="1:65" s="2" customFormat="1" ht="16.5" customHeight="1">
      <c r="A730" s="35"/>
      <c r="B730" s="36"/>
      <c r="C730" s="249" t="s">
        <v>900</v>
      </c>
      <c r="D730" s="249" t="s">
        <v>263</v>
      </c>
      <c r="E730" s="250" t="s">
        <v>893</v>
      </c>
      <c r="F730" s="251" t="s">
        <v>894</v>
      </c>
      <c r="G730" s="252" t="s">
        <v>158</v>
      </c>
      <c r="H730" s="253">
        <v>7.4980000000000002</v>
      </c>
      <c r="I730" s="254"/>
      <c r="J730" s="255">
        <f>ROUND(I730*H730,2)</f>
        <v>0</v>
      </c>
      <c r="K730" s="251" t="s">
        <v>159</v>
      </c>
      <c r="L730" s="256"/>
      <c r="M730" s="257" t="s">
        <v>1</v>
      </c>
      <c r="N730" s="258" t="s">
        <v>40</v>
      </c>
      <c r="O730" s="72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3" t="s">
        <v>360</v>
      </c>
      <c r="AT730" s="203" t="s">
        <v>263</v>
      </c>
      <c r="AU730" s="203" t="s">
        <v>85</v>
      </c>
      <c r="AY730" s="18" t="s">
        <v>153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8" t="s">
        <v>83</v>
      </c>
      <c r="BK730" s="204">
        <f>ROUND(I730*H730,2)</f>
        <v>0</v>
      </c>
      <c r="BL730" s="18" t="s">
        <v>252</v>
      </c>
      <c r="BM730" s="203" t="s">
        <v>901</v>
      </c>
    </row>
    <row r="731" spans="1:65" s="2" customFormat="1" ht="44.25" customHeight="1">
      <c r="A731" s="35"/>
      <c r="B731" s="36"/>
      <c r="C731" s="192" t="s">
        <v>902</v>
      </c>
      <c r="D731" s="192" t="s">
        <v>155</v>
      </c>
      <c r="E731" s="193" t="s">
        <v>903</v>
      </c>
      <c r="F731" s="194" t="s">
        <v>904</v>
      </c>
      <c r="G731" s="195" t="s">
        <v>189</v>
      </c>
      <c r="H731" s="196">
        <v>12.848000000000001</v>
      </c>
      <c r="I731" s="197"/>
      <c r="J731" s="198">
        <f>ROUND(I731*H731,2)</f>
        <v>0</v>
      </c>
      <c r="K731" s="194" t="s">
        <v>159</v>
      </c>
      <c r="L731" s="40"/>
      <c r="M731" s="199" t="s">
        <v>1</v>
      </c>
      <c r="N731" s="200" t="s">
        <v>40</v>
      </c>
      <c r="O731" s="72"/>
      <c r="P731" s="201">
        <f>O731*H731</f>
        <v>0</v>
      </c>
      <c r="Q731" s="201">
        <v>0</v>
      </c>
      <c r="R731" s="201">
        <f>Q731*H731</f>
        <v>0</v>
      </c>
      <c r="S731" s="201">
        <v>0</v>
      </c>
      <c r="T731" s="202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3" t="s">
        <v>252</v>
      </c>
      <c r="AT731" s="203" t="s">
        <v>155</v>
      </c>
      <c r="AU731" s="203" t="s">
        <v>85</v>
      </c>
      <c r="AY731" s="18" t="s">
        <v>153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8" t="s">
        <v>83</v>
      </c>
      <c r="BK731" s="204">
        <f>ROUND(I731*H731,2)</f>
        <v>0</v>
      </c>
      <c r="BL731" s="18" t="s">
        <v>252</v>
      </c>
      <c r="BM731" s="203" t="s">
        <v>905</v>
      </c>
    </row>
    <row r="732" spans="1:65" s="2" customFormat="1" ht="49.15" customHeight="1">
      <c r="A732" s="35"/>
      <c r="B732" s="36"/>
      <c r="C732" s="192" t="s">
        <v>906</v>
      </c>
      <c r="D732" s="192" t="s">
        <v>155</v>
      </c>
      <c r="E732" s="193" t="s">
        <v>907</v>
      </c>
      <c r="F732" s="194" t="s">
        <v>908</v>
      </c>
      <c r="G732" s="195" t="s">
        <v>189</v>
      </c>
      <c r="H732" s="196">
        <v>12.848000000000001</v>
      </c>
      <c r="I732" s="197"/>
      <c r="J732" s="198">
        <f>ROUND(I732*H732,2)</f>
        <v>0</v>
      </c>
      <c r="K732" s="194" t="s">
        <v>159</v>
      </c>
      <c r="L732" s="40"/>
      <c r="M732" s="199" t="s">
        <v>1</v>
      </c>
      <c r="N732" s="200" t="s">
        <v>40</v>
      </c>
      <c r="O732" s="72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03" t="s">
        <v>252</v>
      </c>
      <c r="AT732" s="203" t="s">
        <v>155</v>
      </c>
      <c r="AU732" s="203" t="s">
        <v>85</v>
      </c>
      <c r="AY732" s="18" t="s">
        <v>153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8" t="s">
        <v>83</v>
      </c>
      <c r="BK732" s="204">
        <f>ROUND(I732*H732,2)</f>
        <v>0</v>
      </c>
      <c r="BL732" s="18" t="s">
        <v>252</v>
      </c>
      <c r="BM732" s="203" t="s">
        <v>909</v>
      </c>
    </row>
    <row r="733" spans="1:65" s="12" customFormat="1" ht="22.9" customHeight="1">
      <c r="B733" s="176"/>
      <c r="C733" s="177"/>
      <c r="D733" s="178" t="s">
        <v>74</v>
      </c>
      <c r="E733" s="190" t="s">
        <v>910</v>
      </c>
      <c r="F733" s="190" t="s">
        <v>911</v>
      </c>
      <c r="G733" s="177"/>
      <c r="H733" s="177"/>
      <c r="I733" s="180"/>
      <c r="J733" s="191">
        <f>BK733</f>
        <v>0</v>
      </c>
      <c r="K733" s="177"/>
      <c r="L733" s="182"/>
      <c r="M733" s="183"/>
      <c r="N733" s="184"/>
      <c r="O733" s="184"/>
      <c r="P733" s="185">
        <f>SUM(P734:P740)</f>
        <v>0</v>
      </c>
      <c r="Q733" s="184"/>
      <c r="R733" s="185">
        <f>SUM(R734:R740)</f>
        <v>0</v>
      </c>
      <c r="S733" s="184"/>
      <c r="T733" s="186">
        <f>SUM(T734:T740)</f>
        <v>0</v>
      </c>
      <c r="AR733" s="187" t="s">
        <v>85</v>
      </c>
      <c r="AT733" s="188" t="s">
        <v>74</v>
      </c>
      <c r="AU733" s="188" t="s">
        <v>83</v>
      </c>
      <c r="AY733" s="187" t="s">
        <v>153</v>
      </c>
      <c r="BK733" s="189">
        <f>SUM(BK734:BK740)</f>
        <v>0</v>
      </c>
    </row>
    <row r="734" spans="1:65" s="2" customFormat="1" ht="24.2" customHeight="1">
      <c r="A734" s="35"/>
      <c r="B734" s="36"/>
      <c r="C734" s="192" t="s">
        <v>912</v>
      </c>
      <c r="D734" s="192" t="s">
        <v>155</v>
      </c>
      <c r="E734" s="193" t="s">
        <v>913</v>
      </c>
      <c r="F734" s="194" t="s">
        <v>914</v>
      </c>
      <c r="G734" s="195" t="s">
        <v>226</v>
      </c>
      <c r="H734" s="196">
        <v>9</v>
      </c>
      <c r="I734" s="197"/>
      <c r="J734" s="198">
        <f>ROUND(I734*H734,2)</f>
        <v>0</v>
      </c>
      <c r="K734" s="194" t="s">
        <v>159</v>
      </c>
      <c r="L734" s="40"/>
      <c r="M734" s="199" t="s">
        <v>1</v>
      </c>
      <c r="N734" s="200" t="s">
        <v>40</v>
      </c>
      <c r="O734" s="72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3" t="s">
        <v>252</v>
      </c>
      <c r="AT734" s="203" t="s">
        <v>155</v>
      </c>
      <c r="AU734" s="203" t="s">
        <v>85</v>
      </c>
      <c r="AY734" s="18" t="s">
        <v>153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8" t="s">
        <v>83</v>
      </c>
      <c r="BK734" s="204">
        <f>ROUND(I734*H734,2)</f>
        <v>0</v>
      </c>
      <c r="BL734" s="18" t="s">
        <v>252</v>
      </c>
      <c r="BM734" s="203" t="s">
        <v>915</v>
      </c>
    </row>
    <row r="735" spans="1:65" s="14" customFormat="1" ht="11.25">
      <c r="B735" s="216"/>
      <c r="C735" s="217"/>
      <c r="D735" s="207" t="s">
        <v>162</v>
      </c>
      <c r="E735" s="218" t="s">
        <v>1</v>
      </c>
      <c r="F735" s="219" t="s">
        <v>916</v>
      </c>
      <c r="G735" s="217"/>
      <c r="H735" s="220">
        <v>3</v>
      </c>
      <c r="I735" s="221"/>
      <c r="J735" s="217"/>
      <c r="K735" s="217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162</v>
      </c>
      <c r="AU735" s="226" t="s">
        <v>85</v>
      </c>
      <c r="AV735" s="14" t="s">
        <v>85</v>
      </c>
      <c r="AW735" s="14" t="s">
        <v>31</v>
      </c>
      <c r="AX735" s="14" t="s">
        <v>75</v>
      </c>
      <c r="AY735" s="226" t="s">
        <v>153</v>
      </c>
    </row>
    <row r="736" spans="1:65" s="14" customFormat="1" ht="11.25">
      <c r="B736" s="216"/>
      <c r="C736" s="217"/>
      <c r="D736" s="207" t="s">
        <v>162</v>
      </c>
      <c r="E736" s="218" t="s">
        <v>1</v>
      </c>
      <c r="F736" s="219" t="s">
        <v>917</v>
      </c>
      <c r="G736" s="217"/>
      <c r="H736" s="220">
        <v>3</v>
      </c>
      <c r="I736" s="221"/>
      <c r="J736" s="217"/>
      <c r="K736" s="217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162</v>
      </c>
      <c r="AU736" s="226" t="s">
        <v>85</v>
      </c>
      <c r="AV736" s="14" t="s">
        <v>85</v>
      </c>
      <c r="AW736" s="14" t="s">
        <v>31</v>
      </c>
      <c r="AX736" s="14" t="s">
        <v>75</v>
      </c>
      <c r="AY736" s="226" t="s">
        <v>153</v>
      </c>
    </row>
    <row r="737" spans="1:65" s="14" customFormat="1" ht="11.25">
      <c r="B737" s="216"/>
      <c r="C737" s="217"/>
      <c r="D737" s="207" t="s">
        <v>162</v>
      </c>
      <c r="E737" s="218" t="s">
        <v>1</v>
      </c>
      <c r="F737" s="219" t="s">
        <v>918</v>
      </c>
      <c r="G737" s="217"/>
      <c r="H737" s="220">
        <v>3</v>
      </c>
      <c r="I737" s="221"/>
      <c r="J737" s="217"/>
      <c r="K737" s="217"/>
      <c r="L737" s="222"/>
      <c r="M737" s="223"/>
      <c r="N737" s="224"/>
      <c r="O737" s="224"/>
      <c r="P737" s="224"/>
      <c r="Q737" s="224"/>
      <c r="R737" s="224"/>
      <c r="S737" s="224"/>
      <c r="T737" s="225"/>
      <c r="AT737" s="226" t="s">
        <v>162</v>
      </c>
      <c r="AU737" s="226" t="s">
        <v>85</v>
      </c>
      <c r="AV737" s="14" t="s">
        <v>85</v>
      </c>
      <c r="AW737" s="14" t="s">
        <v>31</v>
      </c>
      <c r="AX737" s="14" t="s">
        <v>75</v>
      </c>
      <c r="AY737" s="226" t="s">
        <v>153</v>
      </c>
    </row>
    <row r="738" spans="1:65" s="15" customFormat="1" ht="11.25">
      <c r="B738" s="227"/>
      <c r="C738" s="228"/>
      <c r="D738" s="207" t="s">
        <v>162</v>
      </c>
      <c r="E738" s="229" t="s">
        <v>1</v>
      </c>
      <c r="F738" s="230" t="s">
        <v>165</v>
      </c>
      <c r="G738" s="228"/>
      <c r="H738" s="231">
        <v>9</v>
      </c>
      <c r="I738" s="232"/>
      <c r="J738" s="228"/>
      <c r="K738" s="228"/>
      <c r="L738" s="233"/>
      <c r="M738" s="234"/>
      <c r="N738" s="235"/>
      <c r="O738" s="235"/>
      <c r="P738" s="235"/>
      <c r="Q738" s="235"/>
      <c r="R738" s="235"/>
      <c r="S738" s="235"/>
      <c r="T738" s="236"/>
      <c r="AT738" s="237" t="s">
        <v>162</v>
      </c>
      <c r="AU738" s="237" t="s">
        <v>85</v>
      </c>
      <c r="AV738" s="15" t="s">
        <v>160</v>
      </c>
      <c r="AW738" s="15" t="s">
        <v>31</v>
      </c>
      <c r="AX738" s="15" t="s">
        <v>83</v>
      </c>
      <c r="AY738" s="237" t="s">
        <v>153</v>
      </c>
    </row>
    <row r="739" spans="1:65" s="2" customFormat="1" ht="49.15" customHeight="1">
      <c r="A739" s="35"/>
      <c r="B739" s="36"/>
      <c r="C739" s="192" t="s">
        <v>919</v>
      </c>
      <c r="D739" s="192" t="s">
        <v>155</v>
      </c>
      <c r="E739" s="193" t="s">
        <v>920</v>
      </c>
      <c r="F739" s="194" t="s">
        <v>921</v>
      </c>
      <c r="G739" s="195" t="s">
        <v>189</v>
      </c>
      <c r="H739" s="196">
        <v>2.1999999999999999E-2</v>
      </c>
      <c r="I739" s="197"/>
      <c r="J739" s="198">
        <f>ROUND(I739*H739,2)</f>
        <v>0</v>
      </c>
      <c r="K739" s="194" t="s">
        <v>159</v>
      </c>
      <c r="L739" s="40"/>
      <c r="M739" s="199" t="s">
        <v>1</v>
      </c>
      <c r="N739" s="200" t="s">
        <v>40</v>
      </c>
      <c r="O739" s="72"/>
      <c r="P739" s="201">
        <f>O739*H739</f>
        <v>0</v>
      </c>
      <c r="Q739" s="201">
        <v>0</v>
      </c>
      <c r="R739" s="201">
        <f>Q739*H739</f>
        <v>0</v>
      </c>
      <c r="S739" s="201">
        <v>0</v>
      </c>
      <c r="T739" s="202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3" t="s">
        <v>252</v>
      </c>
      <c r="AT739" s="203" t="s">
        <v>155</v>
      </c>
      <c r="AU739" s="203" t="s">
        <v>85</v>
      </c>
      <c r="AY739" s="18" t="s">
        <v>153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8" t="s">
        <v>83</v>
      </c>
      <c r="BK739" s="204">
        <f>ROUND(I739*H739,2)</f>
        <v>0</v>
      </c>
      <c r="BL739" s="18" t="s">
        <v>252</v>
      </c>
      <c r="BM739" s="203" t="s">
        <v>922</v>
      </c>
    </row>
    <row r="740" spans="1:65" s="2" customFormat="1" ht="49.15" customHeight="1">
      <c r="A740" s="35"/>
      <c r="B740" s="36"/>
      <c r="C740" s="192" t="s">
        <v>923</v>
      </c>
      <c r="D740" s="192" t="s">
        <v>155</v>
      </c>
      <c r="E740" s="193" t="s">
        <v>924</v>
      </c>
      <c r="F740" s="194" t="s">
        <v>925</v>
      </c>
      <c r="G740" s="195" t="s">
        <v>189</v>
      </c>
      <c r="H740" s="196">
        <v>2.1999999999999999E-2</v>
      </c>
      <c r="I740" s="197"/>
      <c r="J740" s="198">
        <f>ROUND(I740*H740,2)</f>
        <v>0</v>
      </c>
      <c r="K740" s="194" t="s">
        <v>159</v>
      </c>
      <c r="L740" s="40"/>
      <c r="M740" s="199" t="s">
        <v>1</v>
      </c>
      <c r="N740" s="200" t="s">
        <v>40</v>
      </c>
      <c r="O740" s="72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203" t="s">
        <v>252</v>
      </c>
      <c r="AT740" s="203" t="s">
        <v>155</v>
      </c>
      <c r="AU740" s="203" t="s">
        <v>85</v>
      </c>
      <c r="AY740" s="18" t="s">
        <v>153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8" t="s">
        <v>83</v>
      </c>
      <c r="BK740" s="204">
        <f>ROUND(I740*H740,2)</f>
        <v>0</v>
      </c>
      <c r="BL740" s="18" t="s">
        <v>252</v>
      </c>
      <c r="BM740" s="203" t="s">
        <v>926</v>
      </c>
    </row>
    <row r="741" spans="1:65" s="12" customFormat="1" ht="22.9" customHeight="1">
      <c r="B741" s="176"/>
      <c r="C741" s="177"/>
      <c r="D741" s="178" t="s">
        <v>74</v>
      </c>
      <c r="E741" s="190" t="s">
        <v>927</v>
      </c>
      <c r="F741" s="190" t="s">
        <v>928</v>
      </c>
      <c r="G741" s="177"/>
      <c r="H741" s="177"/>
      <c r="I741" s="180"/>
      <c r="J741" s="191">
        <f>BK741</f>
        <v>0</v>
      </c>
      <c r="K741" s="177"/>
      <c r="L741" s="182"/>
      <c r="M741" s="183"/>
      <c r="N741" s="184"/>
      <c r="O741" s="184"/>
      <c r="P741" s="185">
        <f>P742</f>
        <v>0</v>
      </c>
      <c r="Q741" s="184"/>
      <c r="R741" s="185">
        <f>R742</f>
        <v>0</v>
      </c>
      <c r="S741" s="184"/>
      <c r="T741" s="186">
        <f>T742</f>
        <v>0</v>
      </c>
      <c r="AR741" s="187" t="s">
        <v>85</v>
      </c>
      <c r="AT741" s="188" t="s">
        <v>74</v>
      </c>
      <c r="AU741" s="188" t="s">
        <v>83</v>
      </c>
      <c r="AY741" s="187" t="s">
        <v>153</v>
      </c>
      <c r="BK741" s="189">
        <f>BK742</f>
        <v>0</v>
      </c>
    </row>
    <row r="742" spans="1:65" s="2" customFormat="1" ht="24.2" customHeight="1">
      <c r="A742" s="35"/>
      <c r="B742" s="36"/>
      <c r="C742" s="192" t="s">
        <v>929</v>
      </c>
      <c r="D742" s="192" t="s">
        <v>155</v>
      </c>
      <c r="E742" s="193" t="s">
        <v>930</v>
      </c>
      <c r="F742" s="194" t="s">
        <v>931</v>
      </c>
      <c r="G742" s="195" t="s">
        <v>226</v>
      </c>
      <c r="H742" s="196">
        <v>1</v>
      </c>
      <c r="I742" s="197"/>
      <c r="J742" s="198">
        <f>ROUND(I742*H742,2)</f>
        <v>0</v>
      </c>
      <c r="K742" s="194" t="s">
        <v>159</v>
      </c>
      <c r="L742" s="40"/>
      <c r="M742" s="199" t="s">
        <v>1</v>
      </c>
      <c r="N742" s="200" t="s">
        <v>40</v>
      </c>
      <c r="O742" s="72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3" t="s">
        <v>252</v>
      </c>
      <c r="AT742" s="203" t="s">
        <v>155</v>
      </c>
      <c r="AU742" s="203" t="s">
        <v>85</v>
      </c>
      <c r="AY742" s="18" t="s">
        <v>153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8" t="s">
        <v>83</v>
      </c>
      <c r="BK742" s="204">
        <f>ROUND(I742*H742,2)</f>
        <v>0</v>
      </c>
      <c r="BL742" s="18" t="s">
        <v>252</v>
      </c>
      <c r="BM742" s="203" t="s">
        <v>932</v>
      </c>
    </row>
    <row r="743" spans="1:65" s="12" customFormat="1" ht="22.9" customHeight="1">
      <c r="B743" s="176"/>
      <c r="C743" s="177"/>
      <c r="D743" s="178" t="s">
        <v>74</v>
      </c>
      <c r="E743" s="190" t="s">
        <v>933</v>
      </c>
      <c r="F743" s="190" t="s">
        <v>934</v>
      </c>
      <c r="G743" s="177"/>
      <c r="H743" s="177"/>
      <c r="I743" s="180"/>
      <c r="J743" s="191">
        <f>BK743</f>
        <v>0</v>
      </c>
      <c r="K743" s="177"/>
      <c r="L743" s="182"/>
      <c r="M743" s="183"/>
      <c r="N743" s="184"/>
      <c r="O743" s="184"/>
      <c r="P743" s="185">
        <f>SUM(P744:P752)</f>
        <v>0</v>
      </c>
      <c r="Q743" s="184"/>
      <c r="R743" s="185">
        <f>SUM(R744:R752)</f>
        <v>0</v>
      </c>
      <c r="S743" s="184"/>
      <c r="T743" s="186">
        <f>SUM(T744:T752)</f>
        <v>0</v>
      </c>
      <c r="AR743" s="187" t="s">
        <v>85</v>
      </c>
      <c r="AT743" s="188" t="s">
        <v>74</v>
      </c>
      <c r="AU743" s="188" t="s">
        <v>83</v>
      </c>
      <c r="AY743" s="187" t="s">
        <v>153</v>
      </c>
      <c r="BK743" s="189">
        <f>SUM(BK744:BK752)</f>
        <v>0</v>
      </c>
    </row>
    <row r="744" spans="1:65" s="2" customFormat="1" ht="37.9" customHeight="1">
      <c r="A744" s="35"/>
      <c r="B744" s="36"/>
      <c r="C744" s="192" t="s">
        <v>935</v>
      </c>
      <c r="D744" s="192" t="s">
        <v>155</v>
      </c>
      <c r="E744" s="193" t="s">
        <v>936</v>
      </c>
      <c r="F744" s="194" t="s">
        <v>937</v>
      </c>
      <c r="G744" s="195" t="s">
        <v>226</v>
      </c>
      <c r="H744" s="196">
        <v>254</v>
      </c>
      <c r="I744" s="197"/>
      <c r="J744" s="198">
        <f>ROUND(I744*H744,2)</f>
        <v>0</v>
      </c>
      <c r="K744" s="194" t="s">
        <v>159</v>
      </c>
      <c r="L744" s="40"/>
      <c r="M744" s="199" t="s">
        <v>1</v>
      </c>
      <c r="N744" s="200" t="s">
        <v>40</v>
      </c>
      <c r="O744" s="72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203" t="s">
        <v>252</v>
      </c>
      <c r="AT744" s="203" t="s">
        <v>155</v>
      </c>
      <c r="AU744" s="203" t="s">
        <v>85</v>
      </c>
      <c r="AY744" s="18" t="s">
        <v>153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8" t="s">
        <v>83</v>
      </c>
      <c r="BK744" s="204">
        <f>ROUND(I744*H744,2)</f>
        <v>0</v>
      </c>
      <c r="BL744" s="18" t="s">
        <v>252</v>
      </c>
      <c r="BM744" s="203" t="s">
        <v>938</v>
      </c>
    </row>
    <row r="745" spans="1:65" s="14" customFormat="1" ht="11.25">
      <c r="B745" s="216"/>
      <c r="C745" s="217"/>
      <c r="D745" s="207" t="s">
        <v>162</v>
      </c>
      <c r="E745" s="218" t="s">
        <v>1</v>
      </c>
      <c r="F745" s="219" t="s">
        <v>939</v>
      </c>
      <c r="G745" s="217"/>
      <c r="H745" s="220">
        <v>189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162</v>
      </c>
      <c r="AU745" s="226" t="s">
        <v>85</v>
      </c>
      <c r="AV745" s="14" t="s">
        <v>85</v>
      </c>
      <c r="AW745" s="14" t="s">
        <v>31</v>
      </c>
      <c r="AX745" s="14" t="s">
        <v>75</v>
      </c>
      <c r="AY745" s="226" t="s">
        <v>153</v>
      </c>
    </row>
    <row r="746" spans="1:65" s="14" customFormat="1" ht="11.25">
      <c r="B746" s="216"/>
      <c r="C746" s="217"/>
      <c r="D746" s="207" t="s">
        <v>162</v>
      </c>
      <c r="E746" s="218" t="s">
        <v>1</v>
      </c>
      <c r="F746" s="219" t="s">
        <v>940</v>
      </c>
      <c r="G746" s="217"/>
      <c r="H746" s="220">
        <v>35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162</v>
      </c>
      <c r="AU746" s="226" t="s">
        <v>85</v>
      </c>
      <c r="AV746" s="14" t="s">
        <v>85</v>
      </c>
      <c r="AW746" s="14" t="s">
        <v>31</v>
      </c>
      <c r="AX746" s="14" t="s">
        <v>75</v>
      </c>
      <c r="AY746" s="226" t="s">
        <v>153</v>
      </c>
    </row>
    <row r="747" spans="1:65" s="14" customFormat="1" ht="11.25">
      <c r="B747" s="216"/>
      <c r="C747" s="217"/>
      <c r="D747" s="207" t="s">
        <v>162</v>
      </c>
      <c r="E747" s="218" t="s">
        <v>1</v>
      </c>
      <c r="F747" s="219" t="s">
        <v>941</v>
      </c>
      <c r="G747" s="217"/>
      <c r="H747" s="220">
        <v>30</v>
      </c>
      <c r="I747" s="221"/>
      <c r="J747" s="217"/>
      <c r="K747" s="217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162</v>
      </c>
      <c r="AU747" s="226" t="s">
        <v>85</v>
      </c>
      <c r="AV747" s="14" t="s">
        <v>85</v>
      </c>
      <c r="AW747" s="14" t="s">
        <v>31</v>
      </c>
      <c r="AX747" s="14" t="s">
        <v>75</v>
      </c>
      <c r="AY747" s="226" t="s">
        <v>153</v>
      </c>
    </row>
    <row r="748" spans="1:65" s="15" customFormat="1" ht="11.25">
      <c r="B748" s="227"/>
      <c r="C748" s="228"/>
      <c r="D748" s="207" t="s">
        <v>162</v>
      </c>
      <c r="E748" s="229" t="s">
        <v>1</v>
      </c>
      <c r="F748" s="230" t="s">
        <v>165</v>
      </c>
      <c r="G748" s="228"/>
      <c r="H748" s="231">
        <v>254</v>
      </c>
      <c r="I748" s="232"/>
      <c r="J748" s="228"/>
      <c r="K748" s="228"/>
      <c r="L748" s="233"/>
      <c r="M748" s="234"/>
      <c r="N748" s="235"/>
      <c r="O748" s="235"/>
      <c r="P748" s="235"/>
      <c r="Q748" s="235"/>
      <c r="R748" s="235"/>
      <c r="S748" s="235"/>
      <c r="T748" s="236"/>
      <c r="AT748" s="237" t="s">
        <v>162</v>
      </c>
      <c r="AU748" s="237" t="s">
        <v>85</v>
      </c>
      <c r="AV748" s="15" t="s">
        <v>160</v>
      </c>
      <c r="AW748" s="15" t="s">
        <v>31</v>
      </c>
      <c r="AX748" s="15" t="s">
        <v>83</v>
      </c>
      <c r="AY748" s="237" t="s">
        <v>153</v>
      </c>
    </row>
    <row r="749" spans="1:65" s="2" customFormat="1" ht="37.9" customHeight="1">
      <c r="A749" s="35"/>
      <c r="B749" s="36"/>
      <c r="C749" s="192" t="s">
        <v>942</v>
      </c>
      <c r="D749" s="192" t="s">
        <v>155</v>
      </c>
      <c r="E749" s="193" t="s">
        <v>943</v>
      </c>
      <c r="F749" s="194" t="s">
        <v>944</v>
      </c>
      <c r="G749" s="195" t="s">
        <v>226</v>
      </c>
      <c r="H749" s="196">
        <v>52</v>
      </c>
      <c r="I749" s="197"/>
      <c r="J749" s="198">
        <f>ROUND(I749*H749,2)</f>
        <v>0</v>
      </c>
      <c r="K749" s="194" t="s">
        <v>159</v>
      </c>
      <c r="L749" s="40"/>
      <c r="M749" s="199" t="s">
        <v>1</v>
      </c>
      <c r="N749" s="200" t="s">
        <v>40</v>
      </c>
      <c r="O749" s="72"/>
      <c r="P749" s="201">
        <f>O749*H749</f>
        <v>0</v>
      </c>
      <c r="Q749" s="201">
        <v>0</v>
      </c>
      <c r="R749" s="201">
        <f>Q749*H749</f>
        <v>0</v>
      </c>
      <c r="S749" s="201">
        <v>0</v>
      </c>
      <c r="T749" s="202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03" t="s">
        <v>252</v>
      </c>
      <c r="AT749" s="203" t="s">
        <v>155</v>
      </c>
      <c r="AU749" s="203" t="s">
        <v>85</v>
      </c>
      <c r="AY749" s="18" t="s">
        <v>153</v>
      </c>
      <c r="BE749" s="204">
        <f>IF(N749="základní",J749,0)</f>
        <v>0</v>
      </c>
      <c r="BF749" s="204">
        <f>IF(N749="snížená",J749,0)</f>
        <v>0</v>
      </c>
      <c r="BG749" s="204">
        <f>IF(N749="zákl. přenesená",J749,0)</f>
        <v>0</v>
      </c>
      <c r="BH749" s="204">
        <f>IF(N749="sníž. přenesená",J749,0)</f>
        <v>0</v>
      </c>
      <c r="BI749" s="204">
        <f>IF(N749="nulová",J749,0)</f>
        <v>0</v>
      </c>
      <c r="BJ749" s="18" t="s">
        <v>83</v>
      </c>
      <c r="BK749" s="204">
        <f>ROUND(I749*H749,2)</f>
        <v>0</v>
      </c>
      <c r="BL749" s="18" t="s">
        <v>252</v>
      </c>
      <c r="BM749" s="203" t="s">
        <v>945</v>
      </c>
    </row>
    <row r="750" spans="1:65" s="14" customFormat="1" ht="11.25">
      <c r="B750" s="216"/>
      <c r="C750" s="217"/>
      <c r="D750" s="207" t="s">
        <v>162</v>
      </c>
      <c r="E750" s="218" t="s">
        <v>1</v>
      </c>
      <c r="F750" s="219" t="s">
        <v>946</v>
      </c>
      <c r="G750" s="217"/>
      <c r="H750" s="220">
        <v>25</v>
      </c>
      <c r="I750" s="221"/>
      <c r="J750" s="217"/>
      <c r="K750" s="217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162</v>
      </c>
      <c r="AU750" s="226" t="s">
        <v>85</v>
      </c>
      <c r="AV750" s="14" t="s">
        <v>85</v>
      </c>
      <c r="AW750" s="14" t="s">
        <v>31</v>
      </c>
      <c r="AX750" s="14" t="s">
        <v>75</v>
      </c>
      <c r="AY750" s="226" t="s">
        <v>153</v>
      </c>
    </row>
    <row r="751" spans="1:65" s="14" customFormat="1" ht="11.25">
      <c r="B751" s="216"/>
      <c r="C751" s="217"/>
      <c r="D751" s="207" t="s">
        <v>162</v>
      </c>
      <c r="E751" s="218" t="s">
        <v>1</v>
      </c>
      <c r="F751" s="219" t="s">
        <v>947</v>
      </c>
      <c r="G751" s="217"/>
      <c r="H751" s="220">
        <v>27</v>
      </c>
      <c r="I751" s="221"/>
      <c r="J751" s="217"/>
      <c r="K751" s="217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162</v>
      </c>
      <c r="AU751" s="226" t="s">
        <v>85</v>
      </c>
      <c r="AV751" s="14" t="s">
        <v>85</v>
      </c>
      <c r="AW751" s="14" t="s">
        <v>31</v>
      </c>
      <c r="AX751" s="14" t="s">
        <v>75</v>
      </c>
      <c r="AY751" s="226" t="s">
        <v>153</v>
      </c>
    </row>
    <row r="752" spans="1:65" s="15" customFormat="1" ht="11.25">
      <c r="B752" s="227"/>
      <c r="C752" s="228"/>
      <c r="D752" s="207" t="s">
        <v>162</v>
      </c>
      <c r="E752" s="229" t="s">
        <v>1</v>
      </c>
      <c r="F752" s="230" t="s">
        <v>165</v>
      </c>
      <c r="G752" s="228"/>
      <c r="H752" s="231">
        <v>52</v>
      </c>
      <c r="I752" s="232"/>
      <c r="J752" s="228"/>
      <c r="K752" s="228"/>
      <c r="L752" s="233"/>
      <c r="M752" s="234"/>
      <c r="N752" s="235"/>
      <c r="O752" s="235"/>
      <c r="P752" s="235"/>
      <c r="Q752" s="235"/>
      <c r="R752" s="235"/>
      <c r="S752" s="235"/>
      <c r="T752" s="236"/>
      <c r="AT752" s="237" t="s">
        <v>162</v>
      </c>
      <c r="AU752" s="237" t="s">
        <v>85</v>
      </c>
      <c r="AV752" s="15" t="s">
        <v>160</v>
      </c>
      <c r="AW752" s="15" t="s">
        <v>31</v>
      </c>
      <c r="AX752" s="15" t="s">
        <v>83</v>
      </c>
      <c r="AY752" s="237" t="s">
        <v>153</v>
      </c>
    </row>
    <row r="753" spans="1:65" s="12" customFormat="1" ht="22.9" customHeight="1">
      <c r="B753" s="176"/>
      <c r="C753" s="177"/>
      <c r="D753" s="178" t="s">
        <v>74</v>
      </c>
      <c r="E753" s="190" t="s">
        <v>948</v>
      </c>
      <c r="F753" s="190" t="s">
        <v>949</v>
      </c>
      <c r="G753" s="177"/>
      <c r="H753" s="177"/>
      <c r="I753" s="180"/>
      <c r="J753" s="191">
        <f>BK753</f>
        <v>0</v>
      </c>
      <c r="K753" s="177"/>
      <c r="L753" s="182"/>
      <c r="M753" s="183"/>
      <c r="N753" s="184"/>
      <c r="O753" s="184"/>
      <c r="P753" s="185">
        <f>SUM(P754:P762)</f>
        <v>0</v>
      </c>
      <c r="Q753" s="184"/>
      <c r="R753" s="185">
        <f>SUM(R754:R762)</f>
        <v>0</v>
      </c>
      <c r="S753" s="184"/>
      <c r="T753" s="186">
        <f>SUM(T754:T762)</f>
        <v>0</v>
      </c>
      <c r="AR753" s="187" t="s">
        <v>85</v>
      </c>
      <c r="AT753" s="188" t="s">
        <v>74</v>
      </c>
      <c r="AU753" s="188" t="s">
        <v>83</v>
      </c>
      <c r="AY753" s="187" t="s">
        <v>153</v>
      </c>
      <c r="BK753" s="189">
        <f>SUM(BK754:BK762)</f>
        <v>0</v>
      </c>
    </row>
    <row r="754" spans="1:65" s="2" customFormat="1" ht="44.25" customHeight="1">
      <c r="A754" s="35"/>
      <c r="B754" s="36"/>
      <c r="C754" s="192" t="s">
        <v>950</v>
      </c>
      <c r="D754" s="192" t="s">
        <v>155</v>
      </c>
      <c r="E754" s="193" t="s">
        <v>951</v>
      </c>
      <c r="F754" s="194" t="s">
        <v>952</v>
      </c>
      <c r="G754" s="195" t="s">
        <v>205</v>
      </c>
      <c r="H754" s="196">
        <v>216.86199999999999</v>
      </c>
      <c r="I754" s="197"/>
      <c r="J754" s="198">
        <f>ROUND(I754*H754,2)</f>
        <v>0</v>
      </c>
      <c r="K754" s="194" t="s">
        <v>159</v>
      </c>
      <c r="L754" s="40"/>
      <c r="M754" s="199" t="s">
        <v>1</v>
      </c>
      <c r="N754" s="200" t="s">
        <v>40</v>
      </c>
      <c r="O754" s="72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3" t="s">
        <v>252</v>
      </c>
      <c r="AT754" s="203" t="s">
        <v>155</v>
      </c>
      <c r="AU754" s="203" t="s">
        <v>85</v>
      </c>
      <c r="AY754" s="18" t="s">
        <v>153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8" t="s">
        <v>83</v>
      </c>
      <c r="BK754" s="204">
        <f>ROUND(I754*H754,2)</f>
        <v>0</v>
      </c>
      <c r="BL754" s="18" t="s">
        <v>252</v>
      </c>
      <c r="BM754" s="203" t="s">
        <v>953</v>
      </c>
    </row>
    <row r="755" spans="1:65" s="13" customFormat="1" ht="11.25">
      <c r="B755" s="205"/>
      <c r="C755" s="206"/>
      <c r="D755" s="207" t="s">
        <v>162</v>
      </c>
      <c r="E755" s="208" t="s">
        <v>1</v>
      </c>
      <c r="F755" s="209" t="s">
        <v>954</v>
      </c>
      <c r="G755" s="206"/>
      <c r="H755" s="208" t="s">
        <v>1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162</v>
      </c>
      <c r="AU755" s="215" t="s">
        <v>85</v>
      </c>
      <c r="AV755" s="13" t="s">
        <v>83</v>
      </c>
      <c r="AW755" s="13" t="s">
        <v>31</v>
      </c>
      <c r="AX755" s="13" t="s">
        <v>75</v>
      </c>
      <c r="AY755" s="215" t="s">
        <v>153</v>
      </c>
    </row>
    <row r="756" spans="1:65" s="14" customFormat="1" ht="22.5">
      <c r="B756" s="216"/>
      <c r="C756" s="217"/>
      <c r="D756" s="207" t="s">
        <v>162</v>
      </c>
      <c r="E756" s="218" t="s">
        <v>1</v>
      </c>
      <c r="F756" s="219" t="s">
        <v>955</v>
      </c>
      <c r="G756" s="217"/>
      <c r="H756" s="220">
        <v>69.031000000000006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162</v>
      </c>
      <c r="AU756" s="226" t="s">
        <v>85</v>
      </c>
      <c r="AV756" s="14" t="s">
        <v>85</v>
      </c>
      <c r="AW756" s="14" t="s">
        <v>31</v>
      </c>
      <c r="AX756" s="14" t="s">
        <v>75</v>
      </c>
      <c r="AY756" s="226" t="s">
        <v>153</v>
      </c>
    </row>
    <row r="757" spans="1:65" s="14" customFormat="1" ht="22.5">
      <c r="B757" s="216"/>
      <c r="C757" s="217"/>
      <c r="D757" s="207" t="s">
        <v>162</v>
      </c>
      <c r="E757" s="218" t="s">
        <v>1</v>
      </c>
      <c r="F757" s="219" t="s">
        <v>956</v>
      </c>
      <c r="G757" s="217"/>
      <c r="H757" s="220">
        <v>69.031000000000006</v>
      </c>
      <c r="I757" s="221"/>
      <c r="J757" s="217"/>
      <c r="K757" s="217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162</v>
      </c>
      <c r="AU757" s="226" t="s">
        <v>85</v>
      </c>
      <c r="AV757" s="14" t="s">
        <v>85</v>
      </c>
      <c r="AW757" s="14" t="s">
        <v>31</v>
      </c>
      <c r="AX757" s="14" t="s">
        <v>75</v>
      </c>
      <c r="AY757" s="226" t="s">
        <v>153</v>
      </c>
    </row>
    <row r="758" spans="1:65" s="14" customFormat="1" ht="22.5">
      <c r="B758" s="216"/>
      <c r="C758" s="217"/>
      <c r="D758" s="207" t="s">
        <v>162</v>
      </c>
      <c r="E758" s="218" t="s">
        <v>1</v>
      </c>
      <c r="F758" s="219" t="s">
        <v>957</v>
      </c>
      <c r="G758" s="217"/>
      <c r="H758" s="220">
        <v>78.8</v>
      </c>
      <c r="I758" s="221"/>
      <c r="J758" s="217"/>
      <c r="K758" s="217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162</v>
      </c>
      <c r="AU758" s="226" t="s">
        <v>85</v>
      </c>
      <c r="AV758" s="14" t="s">
        <v>85</v>
      </c>
      <c r="AW758" s="14" t="s">
        <v>31</v>
      </c>
      <c r="AX758" s="14" t="s">
        <v>75</v>
      </c>
      <c r="AY758" s="226" t="s">
        <v>153</v>
      </c>
    </row>
    <row r="759" spans="1:65" s="15" customFormat="1" ht="11.25">
      <c r="B759" s="227"/>
      <c r="C759" s="228"/>
      <c r="D759" s="207" t="s">
        <v>162</v>
      </c>
      <c r="E759" s="229" t="s">
        <v>1</v>
      </c>
      <c r="F759" s="230" t="s">
        <v>165</v>
      </c>
      <c r="G759" s="228"/>
      <c r="H759" s="231">
        <v>216.86200000000002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AT759" s="237" t="s">
        <v>162</v>
      </c>
      <c r="AU759" s="237" t="s">
        <v>85</v>
      </c>
      <c r="AV759" s="15" t="s">
        <v>160</v>
      </c>
      <c r="AW759" s="15" t="s">
        <v>31</v>
      </c>
      <c r="AX759" s="15" t="s">
        <v>83</v>
      </c>
      <c r="AY759" s="237" t="s">
        <v>153</v>
      </c>
    </row>
    <row r="760" spans="1:65" s="2" customFormat="1" ht="24.2" customHeight="1">
      <c r="A760" s="35"/>
      <c r="B760" s="36"/>
      <c r="C760" s="192" t="s">
        <v>958</v>
      </c>
      <c r="D760" s="192" t="s">
        <v>155</v>
      </c>
      <c r="E760" s="193" t="s">
        <v>959</v>
      </c>
      <c r="F760" s="194" t="s">
        <v>960</v>
      </c>
      <c r="G760" s="195" t="s">
        <v>205</v>
      </c>
      <c r="H760" s="196">
        <v>216.86199999999999</v>
      </c>
      <c r="I760" s="197"/>
      <c r="J760" s="198">
        <f>ROUND(I760*H760,2)</f>
        <v>0</v>
      </c>
      <c r="K760" s="194" t="s">
        <v>159</v>
      </c>
      <c r="L760" s="40"/>
      <c r="M760" s="199" t="s">
        <v>1</v>
      </c>
      <c r="N760" s="200" t="s">
        <v>40</v>
      </c>
      <c r="O760" s="72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3" t="s">
        <v>252</v>
      </c>
      <c r="AT760" s="203" t="s">
        <v>155</v>
      </c>
      <c r="AU760" s="203" t="s">
        <v>85</v>
      </c>
      <c r="AY760" s="18" t="s">
        <v>153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8" t="s">
        <v>83</v>
      </c>
      <c r="BK760" s="204">
        <f>ROUND(I760*H760,2)</f>
        <v>0</v>
      </c>
      <c r="BL760" s="18" t="s">
        <v>252</v>
      </c>
      <c r="BM760" s="203" t="s">
        <v>961</v>
      </c>
    </row>
    <row r="761" spans="1:65" s="2" customFormat="1" ht="49.15" customHeight="1">
      <c r="A761" s="35"/>
      <c r="B761" s="36"/>
      <c r="C761" s="192" t="s">
        <v>962</v>
      </c>
      <c r="D761" s="192" t="s">
        <v>155</v>
      </c>
      <c r="E761" s="193" t="s">
        <v>963</v>
      </c>
      <c r="F761" s="194" t="s">
        <v>964</v>
      </c>
      <c r="G761" s="195" t="s">
        <v>189</v>
      </c>
      <c r="H761" s="196">
        <v>2.4910000000000001</v>
      </c>
      <c r="I761" s="197"/>
      <c r="J761" s="198">
        <f>ROUND(I761*H761,2)</f>
        <v>0</v>
      </c>
      <c r="K761" s="194" t="s">
        <v>159</v>
      </c>
      <c r="L761" s="40"/>
      <c r="M761" s="199" t="s">
        <v>1</v>
      </c>
      <c r="N761" s="200" t="s">
        <v>40</v>
      </c>
      <c r="O761" s="72"/>
      <c r="P761" s="201">
        <f>O761*H761</f>
        <v>0</v>
      </c>
      <c r="Q761" s="201">
        <v>0</v>
      </c>
      <c r="R761" s="201">
        <f>Q761*H761</f>
        <v>0</v>
      </c>
      <c r="S761" s="201">
        <v>0</v>
      </c>
      <c r="T761" s="202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203" t="s">
        <v>252</v>
      </c>
      <c r="AT761" s="203" t="s">
        <v>155</v>
      </c>
      <c r="AU761" s="203" t="s">
        <v>85</v>
      </c>
      <c r="AY761" s="18" t="s">
        <v>153</v>
      </c>
      <c r="BE761" s="204">
        <f>IF(N761="základní",J761,0)</f>
        <v>0</v>
      </c>
      <c r="BF761" s="204">
        <f>IF(N761="snížená",J761,0)</f>
        <v>0</v>
      </c>
      <c r="BG761" s="204">
        <f>IF(N761="zákl. přenesená",J761,0)</f>
        <v>0</v>
      </c>
      <c r="BH761" s="204">
        <f>IF(N761="sníž. přenesená",J761,0)</f>
        <v>0</v>
      </c>
      <c r="BI761" s="204">
        <f>IF(N761="nulová",J761,0)</f>
        <v>0</v>
      </c>
      <c r="BJ761" s="18" t="s">
        <v>83</v>
      </c>
      <c r="BK761" s="204">
        <f>ROUND(I761*H761,2)</f>
        <v>0</v>
      </c>
      <c r="BL761" s="18" t="s">
        <v>252</v>
      </c>
      <c r="BM761" s="203" t="s">
        <v>965</v>
      </c>
    </row>
    <row r="762" spans="1:65" s="2" customFormat="1" ht="49.15" customHeight="1">
      <c r="A762" s="35"/>
      <c r="B762" s="36"/>
      <c r="C762" s="192" t="s">
        <v>966</v>
      </c>
      <c r="D762" s="192" t="s">
        <v>155</v>
      </c>
      <c r="E762" s="193" t="s">
        <v>967</v>
      </c>
      <c r="F762" s="194" t="s">
        <v>968</v>
      </c>
      <c r="G762" s="195" t="s">
        <v>189</v>
      </c>
      <c r="H762" s="196">
        <v>2.4910000000000001</v>
      </c>
      <c r="I762" s="197"/>
      <c r="J762" s="198">
        <f>ROUND(I762*H762,2)</f>
        <v>0</v>
      </c>
      <c r="K762" s="194" t="s">
        <v>159</v>
      </c>
      <c r="L762" s="40"/>
      <c r="M762" s="199" t="s">
        <v>1</v>
      </c>
      <c r="N762" s="200" t="s">
        <v>40</v>
      </c>
      <c r="O762" s="72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203" t="s">
        <v>252</v>
      </c>
      <c r="AT762" s="203" t="s">
        <v>155</v>
      </c>
      <c r="AU762" s="203" t="s">
        <v>85</v>
      </c>
      <c r="AY762" s="18" t="s">
        <v>153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8" t="s">
        <v>83</v>
      </c>
      <c r="BK762" s="204">
        <f>ROUND(I762*H762,2)</f>
        <v>0</v>
      </c>
      <c r="BL762" s="18" t="s">
        <v>252</v>
      </c>
      <c r="BM762" s="203" t="s">
        <v>969</v>
      </c>
    </row>
    <row r="763" spans="1:65" s="12" customFormat="1" ht="22.9" customHeight="1">
      <c r="B763" s="176"/>
      <c r="C763" s="177"/>
      <c r="D763" s="178" t="s">
        <v>74</v>
      </c>
      <c r="E763" s="190" t="s">
        <v>970</v>
      </c>
      <c r="F763" s="190" t="s">
        <v>971</v>
      </c>
      <c r="G763" s="177"/>
      <c r="H763" s="177"/>
      <c r="I763" s="180"/>
      <c r="J763" s="191">
        <f>BK763</f>
        <v>0</v>
      </c>
      <c r="K763" s="177"/>
      <c r="L763" s="182"/>
      <c r="M763" s="183"/>
      <c r="N763" s="184"/>
      <c r="O763" s="184"/>
      <c r="P763" s="185">
        <f>SUM(P764:P794)</f>
        <v>0</v>
      </c>
      <c r="Q763" s="184"/>
      <c r="R763" s="185">
        <f>SUM(R764:R794)</f>
        <v>0</v>
      </c>
      <c r="S763" s="184"/>
      <c r="T763" s="186">
        <f>SUM(T764:T794)</f>
        <v>0</v>
      </c>
      <c r="AR763" s="187" t="s">
        <v>85</v>
      </c>
      <c r="AT763" s="188" t="s">
        <v>74</v>
      </c>
      <c r="AU763" s="188" t="s">
        <v>83</v>
      </c>
      <c r="AY763" s="187" t="s">
        <v>153</v>
      </c>
      <c r="BK763" s="189">
        <f>SUM(BK764:BK794)</f>
        <v>0</v>
      </c>
    </row>
    <row r="764" spans="1:65" s="2" customFormat="1" ht="24.2" customHeight="1">
      <c r="A764" s="35"/>
      <c r="B764" s="36"/>
      <c r="C764" s="192" t="s">
        <v>972</v>
      </c>
      <c r="D764" s="192" t="s">
        <v>155</v>
      </c>
      <c r="E764" s="193" t="s">
        <v>973</v>
      </c>
      <c r="F764" s="194" t="s">
        <v>974</v>
      </c>
      <c r="G764" s="195" t="s">
        <v>248</v>
      </c>
      <c r="H764" s="196">
        <v>295.23</v>
      </c>
      <c r="I764" s="197"/>
      <c r="J764" s="198">
        <f>ROUND(I764*H764,2)</f>
        <v>0</v>
      </c>
      <c r="K764" s="194" t="s">
        <v>159</v>
      </c>
      <c r="L764" s="40"/>
      <c r="M764" s="199" t="s">
        <v>1</v>
      </c>
      <c r="N764" s="200" t="s">
        <v>40</v>
      </c>
      <c r="O764" s="72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3" t="s">
        <v>252</v>
      </c>
      <c r="AT764" s="203" t="s">
        <v>155</v>
      </c>
      <c r="AU764" s="203" t="s">
        <v>85</v>
      </c>
      <c r="AY764" s="18" t="s">
        <v>153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8" t="s">
        <v>83</v>
      </c>
      <c r="BK764" s="204">
        <f>ROUND(I764*H764,2)</f>
        <v>0</v>
      </c>
      <c r="BL764" s="18" t="s">
        <v>252</v>
      </c>
      <c r="BM764" s="203" t="s">
        <v>975</v>
      </c>
    </row>
    <row r="765" spans="1:65" s="13" customFormat="1" ht="11.25">
      <c r="B765" s="205"/>
      <c r="C765" s="206"/>
      <c r="D765" s="207" t="s">
        <v>162</v>
      </c>
      <c r="E765" s="208" t="s">
        <v>1</v>
      </c>
      <c r="F765" s="209" t="s">
        <v>976</v>
      </c>
      <c r="G765" s="206"/>
      <c r="H765" s="208" t="s">
        <v>1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162</v>
      </c>
      <c r="AU765" s="215" t="s">
        <v>85</v>
      </c>
      <c r="AV765" s="13" t="s">
        <v>83</v>
      </c>
      <c r="AW765" s="13" t="s">
        <v>31</v>
      </c>
      <c r="AX765" s="13" t="s">
        <v>75</v>
      </c>
      <c r="AY765" s="215" t="s">
        <v>153</v>
      </c>
    </row>
    <row r="766" spans="1:65" s="14" customFormat="1" ht="11.25">
      <c r="B766" s="216"/>
      <c r="C766" s="217"/>
      <c r="D766" s="207" t="s">
        <v>162</v>
      </c>
      <c r="E766" s="218" t="s">
        <v>1</v>
      </c>
      <c r="F766" s="219" t="s">
        <v>977</v>
      </c>
      <c r="G766" s="217"/>
      <c r="H766" s="220">
        <v>295.23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162</v>
      </c>
      <c r="AU766" s="226" t="s">
        <v>85</v>
      </c>
      <c r="AV766" s="14" t="s">
        <v>85</v>
      </c>
      <c r="AW766" s="14" t="s">
        <v>31</v>
      </c>
      <c r="AX766" s="14" t="s">
        <v>75</v>
      </c>
      <c r="AY766" s="226" t="s">
        <v>153</v>
      </c>
    </row>
    <row r="767" spans="1:65" s="15" customFormat="1" ht="11.25">
      <c r="B767" s="227"/>
      <c r="C767" s="228"/>
      <c r="D767" s="207" t="s">
        <v>162</v>
      </c>
      <c r="E767" s="229" t="s">
        <v>1</v>
      </c>
      <c r="F767" s="230" t="s">
        <v>165</v>
      </c>
      <c r="G767" s="228"/>
      <c r="H767" s="231">
        <v>295.23</v>
      </c>
      <c r="I767" s="232"/>
      <c r="J767" s="228"/>
      <c r="K767" s="228"/>
      <c r="L767" s="233"/>
      <c r="M767" s="234"/>
      <c r="N767" s="235"/>
      <c r="O767" s="235"/>
      <c r="P767" s="235"/>
      <c r="Q767" s="235"/>
      <c r="R767" s="235"/>
      <c r="S767" s="235"/>
      <c r="T767" s="236"/>
      <c r="AT767" s="237" t="s">
        <v>162</v>
      </c>
      <c r="AU767" s="237" t="s">
        <v>85</v>
      </c>
      <c r="AV767" s="15" t="s">
        <v>160</v>
      </c>
      <c r="AW767" s="15" t="s">
        <v>31</v>
      </c>
      <c r="AX767" s="15" t="s">
        <v>83</v>
      </c>
      <c r="AY767" s="237" t="s">
        <v>153</v>
      </c>
    </row>
    <row r="768" spans="1:65" s="2" customFormat="1" ht="24.2" customHeight="1">
      <c r="A768" s="35"/>
      <c r="B768" s="36"/>
      <c r="C768" s="192" t="s">
        <v>978</v>
      </c>
      <c r="D768" s="192" t="s">
        <v>155</v>
      </c>
      <c r="E768" s="193" t="s">
        <v>979</v>
      </c>
      <c r="F768" s="194" t="s">
        <v>980</v>
      </c>
      <c r="G768" s="195" t="s">
        <v>248</v>
      </c>
      <c r="H768" s="196">
        <v>158.30000000000001</v>
      </c>
      <c r="I768" s="197"/>
      <c r="J768" s="198">
        <f>ROUND(I768*H768,2)</f>
        <v>0</v>
      </c>
      <c r="K768" s="194" t="s">
        <v>159</v>
      </c>
      <c r="L768" s="40"/>
      <c r="M768" s="199" t="s">
        <v>1</v>
      </c>
      <c r="N768" s="200" t="s">
        <v>40</v>
      </c>
      <c r="O768" s="72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3" t="s">
        <v>252</v>
      </c>
      <c r="AT768" s="203" t="s">
        <v>155</v>
      </c>
      <c r="AU768" s="203" t="s">
        <v>85</v>
      </c>
      <c r="AY768" s="18" t="s">
        <v>153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8" t="s">
        <v>83</v>
      </c>
      <c r="BK768" s="204">
        <f>ROUND(I768*H768,2)</f>
        <v>0</v>
      </c>
      <c r="BL768" s="18" t="s">
        <v>252</v>
      </c>
      <c r="BM768" s="203" t="s">
        <v>981</v>
      </c>
    </row>
    <row r="769" spans="1:65" s="14" customFormat="1" ht="11.25">
      <c r="B769" s="216"/>
      <c r="C769" s="217"/>
      <c r="D769" s="207" t="s">
        <v>162</v>
      </c>
      <c r="E769" s="218" t="s">
        <v>1</v>
      </c>
      <c r="F769" s="219" t="s">
        <v>982</v>
      </c>
      <c r="G769" s="217"/>
      <c r="H769" s="220">
        <v>68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162</v>
      </c>
      <c r="AU769" s="226" t="s">
        <v>85</v>
      </c>
      <c r="AV769" s="14" t="s">
        <v>85</v>
      </c>
      <c r="AW769" s="14" t="s">
        <v>31</v>
      </c>
      <c r="AX769" s="14" t="s">
        <v>75</v>
      </c>
      <c r="AY769" s="226" t="s">
        <v>153</v>
      </c>
    </row>
    <row r="770" spans="1:65" s="14" customFormat="1" ht="11.25">
      <c r="B770" s="216"/>
      <c r="C770" s="217"/>
      <c r="D770" s="207" t="s">
        <v>162</v>
      </c>
      <c r="E770" s="218" t="s">
        <v>1</v>
      </c>
      <c r="F770" s="219" t="s">
        <v>983</v>
      </c>
      <c r="G770" s="217"/>
      <c r="H770" s="220">
        <v>90.3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162</v>
      </c>
      <c r="AU770" s="226" t="s">
        <v>85</v>
      </c>
      <c r="AV770" s="14" t="s">
        <v>85</v>
      </c>
      <c r="AW770" s="14" t="s">
        <v>31</v>
      </c>
      <c r="AX770" s="14" t="s">
        <v>75</v>
      </c>
      <c r="AY770" s="226" t="s">
        <v>153</v>
      </c>
    </row>
    <row r="771" spans="1:65" s="15" customFormat="1" ht="11.25">
      <c r="B771" s="227"/>
      <c r="C771" s="228"/>
      <c r="D771" s="207" t="s">
        <v>162</v>
      </c>
      <c r="E771" s="229" t="s">
        <v>1</v>
      </c>
      <c r="F771" s="230" t="s">
        <v>165</v>
      </c>
      <c r="G771" s="228"/>
      <c r="H771" s="231">
        <v>158.30000000000001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AT771" s="237" t="s">
        <v>162</v>
      </c>
      <c r="AU771" s="237" t="s">
        <v>85</v>
      </c>
      <c r="AV771" s="15" t="s">
        <v>160</v>
      </c>
      <c r="AW771" s="15" t="s">
        <v>31</v>
      </c>
      <c r="AX771" s="15" t="s">
        <v>83</v>
      </c>
      <c r="AY771" s="237" t="s">
        <v>153</v>
      </c>
    </row>
    <row r="772" spans="1:65" s="2" customFormat="1" ht="33" customHeight="1">
      <c r="A772" s="35"/>
      <c r="B772" s="36"/>
      <c r="C772" s="192" t="s">
        <v>984</v>
      </c>
      <c r="D772" s="192" t="s">
        <v>155</v>
      </c>
      <c r="E772" s="193" t="s">
        <v>985</v>
      </c>
      <c r="F772" s="194" t="s">
        <v>986</v>
      </c>
      <c r="G772" s="195" t="s">
        <v>248</v>
      </c>
      <c r="H772" s="196">
        <v>161.13999999999999</v>
      </c>
      <c r="I772" s="197"/>
      <c r="J772" s="198">
        <f>ROUND(I772*H772,2)</f>
        <v>0</v>
      </c>
      <c r="K772" s="194" t="s">
        <v>159</v>
      </c>
      <c r="L772" s="40"/>
      <c r="M772" s="199" t="s">
        <v>1</v>
      </c>
      <c r="N772" s="200" t="s">
        <v>40</v>
      </c>
      <c r="O772" s="72"/>
      <c r="P772" s="201">
        <f>O772*H772</f>
        <v>0</v>
      </c>
      <c r="Q772" s="201">
        <v>0</v>
      </c>
      <c r="R772" s="201">
        <f>Q772*H772</f>
        <v>0</v>
      </c>
      <c r="S772" s="201">
        <v>0</v>
      </c>
      <c r="T772" s="202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03" t="s">
        <v>252</v>
      </c>
      <c r="AT772" s="203" t="s">
        <v>155</v>
      </c>
      <c r="AU772" s="203" t="s">
        <v>85</v>
      </c>
      <c r="AY772" s="18" t="s">
        <v>153</v>
      </c>
      <c r="BE772" s="204">
        <f>IF(N772="základní",J772,0)</f>
        <v>0</v>
      </c>
      <c r="BF772" s="204">
        <f>IF(N772="snížená",J772,0)</f>
        <v>0</v>
      </c>
      <c r="BG772" s="204">
        <f>IF(N772="zákl. přenesená",J772,0)</f>
        <v>0</v>
      </c>
      <c r="BH772" s="204">
        <f>IF(N772="sníž. přenesená",J772,0)</f>
        <v>0</v>
      </c>
      <c r="BI772" s="204">
        <f>IF(N772="nulová",J772,0)</f>
        <v>0</v>
      </c>
      <c r="BJ772" s="18" t="s">
        <v>83</v>
      </c>
      <c r="BK772" s="204">
        <f>ROUND(I772*H772,2)</f>
        <v>0</v>
      </c>
      <c r="BL772" s="18" t="s">
        <v>252</v>
      </c>
      <c r="BM772" s="203" t="s">
        <v>987</v>
      </c>
    </row>
    <row r="773" spans="1:65" s="13" customFormat="1" ht="11.25">
      <c r="B773" s="205"/>
      <c r="C773" s="206"/>
      <c r="D773" s="207" t="s">
        <v>162</v>
      </c>
      <c r="E773" s="208" t="s">
        <v>1</v>
      </c>
      <c r="F773" s="209" t="s">
        <v>988</v>
      </c>
      <c r="G773" s="206"/>
      <c r="H773" s="208" t="s">
        <v>1</v>
      </c>
      <c r="I773" s="210"/>
      <c r="J773" s="206"/>
      <c r="K773" s="206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162</v>
      </c>
      <c r="AU773" s="215" t="s">
        <v>85</v>
      </c>
      <c r="AV773" s="13" t="s">
        <v>83</v>
      </c>
      <c r="AW773" s="13" t="s">
        <v>31</v>
      </c>
      <c r="AX773" s="13" t="s">
        <v>75</v>
      </c>
      <c r="AY773" s="215" t="s">
        <v>153</v>
      </c>
    </row>
    <row r="774" spans="1:65" s="14" customFormat="1" ht="11.25">
      <c r="B774" s="216"/>
      <c r="C774" s="217"/>
      <c r="D774" s="207" t="s">
        <v>162</v>
      </c>
      <c r="E774" s="218" t="s">
        <v>1</v>
      </c>
      <c r="F774" s="219" t="s">
        <v>989</v>
      </c>
      <c r="G774" s="217"/>
      <c r="H774" s="220">
        <v>9.9</v>
      </c>
      <c r="I774" s="221"/>
      <c r="J774" s="217"/>
      <c r="K774" s="217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162</v>
      </c>
      <c r="AU774" s="226" t="s">
        <v>85</v>
      </c>
      <c r="AV774" s="14" t="s">
        <v>85</v>
      </c>
      <c r="AW774" s="14" t="s">
        <v>31</v>
      </c>
      <c r="AX774" s="14" t="s">
        <v>75</v>
      </c>
      <c r="AY774" s="226" t="s">
        <v>153</v>
      </c>
    </row>
    <row r="775" spans="1:65" s="14" customFormat="1" ht="11.25">
      <c r="B775" s="216"/>
      <c r="C775" s="217"/>
      <c r="D775" s="207" t="s">
        <v>162</v>
      </c>
      <c r="E775" s="218" t="s">
        <v>1</v>
      </c>
      <c r="F775" s="219" t="s">
        <v>990</v>
      </c>
      <c r="G775" s="217"/>
      <c r="H775" s="220">
        <v>32.4</v>
      </c>
      <c r="I775" s="221"/>
      <c r="J775" s="217"/>
      <c r="K775" s="217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162</v>
      </c>
      <c r="AU775" s="226" t="s">
        <v>85</v>
      </c>
      <c r="AV775" s="14" t="s">
        <v>85</v>
      </c>
      <c r="AW775" s="14" t="s">
        <v>31</v>
      </c>
      <c r="AX775" s="14" t="s">
        <v>75</v>
      </c>
      <c r="AY775" s="226" t="s">
        <v>153</v>
      </c>
    </row>
    <row r="776" spans="1:65" s="14" customFormat="1" ht="11.25">
      <c r="B776" s="216"/>
      <c r="C776" s="217"/>
      <c r="D776" s="207" t="s">
        <v>162</v>
      </c>
      <c r="E776" s="218" t="s">
        <v>1</v>
      </c>
      <c r="F776" s="219" t="s">
        <v>991</v>
      </c>
      <c r="G776" s="217"/>
      <c r="H776" s="220">
        <v>26.4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162</v>
      </c>
      <c r="AU776" s="226" t="s">
        <v>85</v>
      </c>
      <c r="AV776" s="14" t="s">
        <v>85</v>
      </c>
      <c r="AW776" s="14" t="s">
        <v>31</v>
      </c>
      <c r="AX776" s="14" t="s">
        <v>75</v>
      </c>
      <c r="AY776" s="226" t="s">
        <v>153</v>
      </c>
    </row>
    <row r="777" spans="1:65" s="14" customFormat="1" ht="11.25">
      <c r="B777" s="216"/>
      <c r="C777" s="217"/>
      <c r="D777" s="207" t="s">
        <v>162</v>
      </c>
      <c r="E777" s="218" t="s">
        <v>1</v>
      </c>
      <c r="F777" s="219" t="s">
        <v>992</v>
      </c>
      <c r="G777" s="217"/>
      <c r="H777" s="220">
        <v>50.4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162</v>
      </c>
      <c r="AU777" s="226" t="s">
        <v>85</v>
      </c>
      <c r="AV777" s="14" t="s">
        <v>85</v>
      </c>
      <c r="AW777" s="14" t="s">
        <v>31</v>
      </c>
      <c r="AX777" s="14" t="s">
        <v>75</v>
      </c>
      <c r="AY777" s="226" t="s">
        <v>153</v>
      </c>
    </row>
    <row r="778" spans="1:65" s="14" customFormat="1" ht="11.25">
      <c r="B778" s="216"/>
      <c r="C778" s="217"/>
      <c r="D778" s="207" t="s">
        <v>162</v>
      </c>
      <c r="E778" s="218" t="s">
        <v>1</v>
      </c>
      <c r="F778" s="219" t="s">
        <v>993</v>
      </c>
      <c r="G778" s="217"/>
      <c r="H778" s="220">
        <v>5.4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162</v>
      </c>
      <c r="AU778" s="226" t="s">
        <v>85</v>
      </c>
      <c r="AV778" s="14" t="s">
        <v>85</v>
      </c>
      <c r="AW778" s="14" t="s">
        <v>31</v>
      </c>
      <c r="AX778" s="14" t="s">
        <v>75</v>
      </c>
      <c r="AY778" s="226" t="s">
        <v>153</v>
      </c>
    </row>
    <row r="779" spans="1:65" s="14" customFormat="1" ht="11.25">
      <c r="B779" s="216"/>
      <c r="C779" s="217"/>
      <c r="D779" s="207" t="s">
        <v>162</v>
      </c>
      <c r="E779" s="218" t="s">
        <v>1</v>
      </c>
      <c r="F779" s="219" t="s">
        <v>994</v>
      </c>
      <c r="G779" s="217"/>
      <c r="H779" s="220">
        <v>6</v>
      </c>
      <c r="I779" s="221"/>
      <c r="J779" s="217"/>
      <c r="K779" s="217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162</v>
      </c>
      <c r="AU779" s="226" t="s">
        <v>85</v>
      </c>
      <c r="AV779" s="14" t="s">
        <v>85</v>
      </c>
      <c r="AW779" s="14" t="s">
        <v>31</v>
      </c>
      <c r="AX779" s="14" t="s">
        <v>75</v>
      </c>
      <c r="AY779" s="226" t="s">
        <v>153</v>
      </c>
    </row>
    <row r="780" spans="1:65" s="14" customFormat="1" ht="11.25">
      <c r="B780" s="216"/>
      <c r="C780" s="217"/>
      <c r="D780" s="207" t="s">
        <v>162</v>
      </c>
      <c r="E780" s="218" t="s">
        <v>1</v>
      </c>
      <c r="F780" s="219" t="s">
        <v>995</v>
      </c>
      <c r="G780" s="217"/>
      <c r="H780" s="220">
        <v>3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162</v>
      </c>
      <c r="AU780" s="226" t="s">
        <v>85</v>
      </c>
      <c r="AV780" s="14" t="s">
        <v>85</v>
      </c>
      <c r="AW780" s="14" t="s">
        <v>31</v>
      </c>
      <c r="AX780" s="14" t="s">
        <v>75</v>
      </c>
      <c r="AY780" s="226" t="s">
        <v>153</v>
      </c>
    </row>
    <row r="781" spans="1:65" s="14" customFormat="1" ht="11.25">
      <c r="B781" s="216"/>
      <c r="C781" s="217"/>
      <c r="D781" s="207" t="s">
        <v>162</v>
      </c>
      <c r="E781" s="218" t="s">
        <v>1</v>
      </c>
      <c r="F781" s="219" t="s">
        <v>996</v>
      </c>
      <c r="G781" s="217"/>
      <c r="H781" s="220">
        <v>0.9</v>
      </c>
      <c r="I781" s="221"/>
      <c r="J781" s="217"/>
      <c r="K781" s="217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162</v>
      </c>
      <c r="AU781" s="226" t="s">
        <v>85</v>
      </c>
      <c r="AV781" s="14" t="s">
        <v>85</v>
      </c>
      <c r="AW781" s="14" t="s">
        <v>31</v>
      </c>
      <c r="AX781" s="14" t="s">
        <v>75</v>
      </c>
      <c r="AY781" s="226" t="s">
        <v>153</v>
      </c>
    </row>
    <row r="782" spans="1:65" s="14" customFormat="1" ht="11.25">
      <c r="B782" s="216"/>
      <c r="C782" s="217"/>
      <c r="D782" s="207" t="s">
        <v>162</v>
      </c>
      <c r="E782" s="218" t="s">
        <v>1</v>
      </c>
      <c r="F782" s="219" t="s">
        <v>997</v>
      </c>
      <c r="G782" s="217"/>
      <c r="H782" s="220">
        <v>2.7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162</v>
      </c>
      <c r="AU782" s="226" t="s">
        <v>85</v>
      </c>
      <c r="AV782" s="14" t="s">
        <v>85</v>
      </c>
      <c r="AW782" s="14" t="s">
        <v>31</v>
      </c>
      <c r="AX782" s="14" t="s">
        <v>75</v>
      </c>
      <c r="AY782" s="226" t="s">
        <v>153</v>
      </c>
    </row>
    <row r="783" spans="1:65" s="14" customFormat="1" ht="11.25">
      <c r="B783" s="216"/>
      <c r="C783" s="217"/>
      <c r="D783" s="207" t="s">
        <v>162</v>
      </c>
      <c r="E783" s="218" t="s">
        <v>1</v>
      </c>
      <c r="F783" s="219" t="s">
        <v>998</v>
      </c>
      <c r="G783" s="217"/>
      <c r="H783" s="220">
        <v>0.9</v>
      </c>
      <c r="I783" s="221"/>
      <c r="J783" s="217"/>
      <c r="K783" s="217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162</v>
      </c>
      <c r="AU783" s="226" t="s">
        <v>85</v>
      </c>
      <c r="AV783" s="14" t="s">
        <v>85</v>
      </c>
      <c r="AW783" s="14" t="s">
        <v>31</v>
      </c>
      <c r="AX783" s="14" t="s">
        <v>75</v>
      </c>
      <c r="AY783" s="226" t="s">
        <v>153</v>
      </c>
    </row>
    <row r="784" spans="1:65" s="14" customFormat="1" ht="11.25">
      <c r="B784" s="216"/>
      <c r="C784" s="217"/>
      <c r="D784" s="207" t="s">
        <v>162</v>
      </c>
      <c r="E784" s="218" t="s">
        <v>1</v>
      </c>
      <c r="F784" s="219" t="s">
        <v>999</v>
      </c>
      <c r="G784" s="217"/>
      <c r="H784" s="220">
        <v>1.7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162</v>
      </c>
      <c r="AU784" s="226" t="s">
        <v>85</v>
      </c>
      <c r="AV784" s="14" t="s">
        <v>85</v>
      </c>
      <c r="AW784" s="14" t="s">
        <v>31</v>
      </c>
      <c r="AX784" s="14" t="s">
        <v>75</v>
      </c>
      <c r="AY784" s="226" t="s">
        <v>153</v>
      </c>
    </row>
    <row r="785" spans="1:65" s="14" customFormat="1" ht="11.25">
      <c r="B785" s="216"/>
      <c r="C785" s="217"/>
      <c r="D785" s="207" t="s">
        <v>162</v>
      </c>
      <c r="E785" s="218" t="s">
        <v>1</v>
      </c>
      <c r="F785" s="219" t="s">
        <v>1000</v>
      </c>
      <c r="G785" s="217"/>
      <c r="H785" s="220">
        <v>0.6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162</v>
      </c>
      <c r="AU785" s="226" t="s">
        <v>85</v>
      </c>
      <c r="AV785" s="14" t="s">
        <v>85</v>
      </c>
      <c r="AW785" s="14" t="s">
        <v>31</v>
      </c>
      <c r="AX785" s="14" t="s">
        <v>75</v>
      </c>
      <c r="AY785" s="226" t="s">
        <v>153</v>
      </c>
    </row>
    <row r="786" spans="1:65" s="14" customFormat="1" ht="11.25">
      <c r="B786" s="216"/>
      <c r="C786" s="217"/>
      <c r="D786" s="207" t="s">
        <v>162</v>
      </c>
      <c r="E786" s="218" t="s">
        <v>1</v>
      </c>
      <c r="F786" s="219" t="s">
        <v>1001</v>
      </c>
      <c r="G786" s="217"/>
      <c r="H786" s="220">
        <v>7.3</v>
      </c>
      <c r="I786" s="221"/>
      <c r="J786" s="217"/>
      <c r="K786" s="217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162</v>
      </c>
      <c r="AU786" s="226" t="s">
        <v>85</v>
      </c>
      <c r="AV786" s="14" t="s">
        <v>85</v>
      </c>
      <c r="AW786" s="14" t="s">
        <v>31</v>
      </c>
      <c r="AX786" s="14" t="s">
        <v>75</v>
      </c>
      <c r="AY786" s="226" t="s">
        <v>153</v>
      </c>
    </row>
    <row r="787" spans="1:65" s="14" customFormat="1" ht="11.25">
      <c r="B787" s="216"/>
      <c r="C787" s="217"/>
      <c r="D787" s="207" t="s">
        <v>162</v>
      </c>
      <c r="E787" s="218" t="s">
        <v>1</v>
      </c>
      <c r="F787" s="219" t="s">
        <v>1002</v>
      </c>
      <c r="G787" s="217"/>
      <c r="H787" s="220">
        <v>2.14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162</v>
      </c>
      <c r="AU787" s="226" t="s">
        <v>85</v>
      </c>
      <c r="AV787" s="14" t="s">
        <v>85</v>
      </c>
      <c r="AW787" s="14" t="s">
        <v>31</v>
      </c>
      <c r="AX787" s="14" t="s">
        <v>75</v>
      </c>
      <c r="AY787" s="226" t="s">
        <v>153</v>
      </c>
    </row>
    <row r="788" spans="1:65" s="14" customFormat="1" ht="11.25">
      <c r="B788" s="216"/>
      <c r="C788" s="217"/>
      <c r="D788" s="207" t="s">
        <v>162</v>
      </c>
      <c r="E788" s="218" t="s">
        <v>1</v>
      </c>
      <c r="F788" s="219" t="s">
        <v>1003</v>
      </c>
      <c r="G788" s="217"/>
      <c r="H788" s="220">
        <v>2.2000000000000002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162</v>
      </c>
      <c r="AU788" s="226" t="s">
        <v>85</v>
      </c>
      <c r="AV788" s="14" t="s">
        <v>85</v>
      </c>
      <c r="AW788" s="14" t="s">
        <v>31</v>
      </c>
      <c r="AX788" s="14" t="s">
        <v>75</v>
      </c>
      <c r="AY788" s="226" t="s">
        <v>153</v>
      </c>
    </row>
    <row r="789" spans="1:65" s="14" customFormat="1" ht="11.25">
      <c r="B789" s="216"/>
      <c r="C789" s="217"/>
      <c r="D789" s="207" t="s">
        <v>162</v>
      </c>
      <c r="E789" s="218" t="s">
        <v>1</v>
      </c>
      <c r="F789" s="219" t="s">
        <v>1004</v>
      </c>
      <c r="G789" s="217"/>
      <c r="H789" s="220">
        <v>2.2000000000000002</v>
      </c>
      <c r="I789" s="221"/>
      <c r="J789" s="217"/>
      <c r="K789" s="217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162</v>
      </c>
      <c r="AU789" s="226" t="s">
        <v>85</v>
      </c>
      <c r="AV789" s="14" t="s">
        <v>85</v>
      </c>
      <c r="AW789" s="14" t="s">
        <v>31</v>
      </c>
      <c r="AX789" s="14" t="s">
        <v>75</v>
      </c>
      <c r="AY789" s="226" t="s">
        <v>153</v>
      </c>
    </row>
    <row r="790" spans="1:65" s="14" customFormat="1" ht="11.25">
      <c r="B790" s="216"/>
      <c r="C790" s="217"/>
      <c r="D790" s="207" t="s">
        <v>162</v>
      </c>
      <c r="E790" s="218" t="s">
        <v>1</v>
      </c>
      <c r="F790" s="219" t="s">
        <v>1005</v>
      </c>
      <c r="G790" s="217"/>
      <c r="H790" s="220">
        <v>2.2000000000000002</v>
      </c>
      <c r="I790" s="221"/>
      <c r="J790" s="217"/>
      <c r="K790" s="217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162</v>
      </c>
      <c r="AU790" s="226" t="s">
        <v>85</v>
      </c>
      <c r="AV790" s="14" t="s">
        <v>85</v>
      </c>
      <c r="AW790" s="14" t="s">
        <v>31</v>
      </c>
      <c r="AX790" s="14" t="s">
        <v>75</v>
      </c>
      <c r="AY790" s="226" t="s">
        <v>153</v>
      </c>
    </row>
    <row r="791" spans="1:65" s="14" customFormat="1" ht="11.25">
      <c r="B791" s="216"/>
      <c r="C791" s="217"/>
      <c r="D791" s="207" t="s">
        <v>162</v>
      </c>
      <c r="E791" s="218" t="s">
        <v>1</v>
      </c>
      <c r="F791" s="219" t="s">
        <v>1006</v>
      </c>
      <c r="G791" s="217"/>
      <c r="H791" s="220">
        <v>4.8</v>
      </c>
      <c r="I791" s="221"/>
      <c r="J791" s="217"/>
      <c r="K791" s="217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162</v>
      </c>
      <c r="AU791" s="226" t="s">
        <v>85</v>
      </c>
      <c r="AV791" s="14" t="s">
        <v>85</v>
      </c>
      <c r="AW791" s="14" t="s">
        <v>31</v>
      </c>
      <c r="AX791" s="14" t="s">
        <v>75</v>
      </c>
      <c r="AY791" s="226" t="s">
        <v>153</v>
      </c>
    </row>
    <row r="792" spans="1:65" s="15" customFormat="1" ht="11.25">
      <c r="B792" s="227"/>
      <c r="C792" s="228"/>
      <c r="D792" s="207" t="s">
        <v>162</v>
      </c>
      <c r="E792" s="229" t="s">
        <v>1</v>
      </c>
      <c r="F792" s="230" t="s">
        <v>165</v>
      </c>
      <c r="G792" s="228"/>
      <c r="H792" s="231">
        <v>161.13999999999996</v>
      </c>
      <c r="I792" s="232"/>
      <c r="J792" s="228"/>
      <c r="K792" s="228"/>
      <c r="L792" s="233"/>
      <c r="M792" s="234"/>
      <c r="N792" s="235"/>
      <c r="O792" s="235"/>
      <c r="P792" s="235"/>
      <c r="Q792" s="235"/>
      <c r="R792" s="235"/>
      <c r="S792" s="235"/>
      <c r="T792" s="236"/>
      <c r="AT792" s="237" t="s">
        <v>162</v>
      </c>
      <c r="AU792" s="237" t="s">
        <v>85</v>
      </c>
      <c r="AV792" s="15" t="s">
        <v>160</v>
      </c>
      <c r="AW792" s="15" t="s">
        <v>31</v>
      </c>
      <c r="AX792" s="15" t="s">
        <v>83</v>
      </c>
      <c r="AY792" s="237" t="s">
        <v>153</v>
      </c>
    </row>
    <row r="793" spans="1:65" s="2" customFormat="1" ht="49.15" customHeight="1">
      <c r="A793" s="35"/>
      <c r="B793" s="36"/>
      <c r="C793" s="192" t="s">
        <v>1007</v>
      </c>
      <c r="D793" s="192" t="s">
        <v>155</v>
      </c>
      <c r="E793" s="193" t="s">
        <v>1008</v>
      </c>
      <c r="F793" s="194" t="s">
        <v>1009</v>
      </c>
      <c r="G793" s="195" t="s">
        <v>189</v>
      </c>
      <c r="H793" s="196">
        <v>0.23499999999999999</v>
      </c>
      <c r="I793" s="197"/>
      <c r="J793" s="198">
        <f>ROUND(I793*H793,2)</f>
        <v>0</v>
      </c>
      <c r="K793" s="194" t="s">
        <v>159</v>
      </c>
      <c r="L793" s="40"/>
      <c r="M793" s="199" t="s">
        <v>1</v>
      </c>
      <c r="N793" s="200" t="s">
        <v>40</v>
      </c>
      <c r="O793" s="72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03" t="s">
        <v>252</v>
      </c>
      <c r="AT793" s="203" t="s">
        <v>155</v>
      </c>
      <c r="AU793" s="203" t="s">
        <v>85</v>
      </c>
      <c r="AY793" s="18" t="s">
        <v>153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8" t="s">
        <v>83</v>
      </c>
      <c r="BK793" s="204">
        <f>ROUND(I793*H793,2)</f>
        <v>0</v>
      </c>
      <c r="BL793" s="18" t="s">
        <v>252</v>
      </c>
      <c r="BM793" s="203" t="s">
        <v>1010</v>
      </c>
    </row>
    <row r="794" spans="1:65" s="2" customFormat="1" ht="55.5" customHeight="1">
      <c r="A794" s="35"/>
      <c r="B794" s="36"/>
      <c r="C794" s="192" t="s">
        <v>1011</v>
      </c>
      <c r="D794" s="192" t="s">
        <v>155</v>
      </c>
      <c r="E794" s="193" t="s">
        <v>1012</v>
      </c>
      <c r="F794" s="194" t="s">
        <v>1013</v>
      </c>
      <c r="G794" s="195" t="s">
        <v>189</v>
      </c>
      <c r="H794" s="196">
        <v>0.23499999999999999</v>
      </c>
      <c r="I794" s="197"/>
      <c r="J794" s="198">
        <f>ROUND(I794*H794,2)</f>
        <v>0</v>
      </c>
      <c r="K794" s="194" t="s">
        <v>159</v>
      </c>
      <c r="L794" s="40"/>
      <c r="M794" s="199" t="s">
        <v>1</v>
      </c>
      <c r="N794" s="200" t="s">
        <v>40</v>
      </c>
      <c r="O794" s="72"/>
      <c r="P794" s="201">
        <f>O794*H794</f>
        <v>0</v>
      </c>
      <c r="Q794" s="201">
        <v>0</v>
      </c>
      <c r="R794" s="201">
        <f>Q794*H794</f>
        <v>0</v>
      </c>
      <c r="S794" s="201">
        <v>0</v>
      </c>
      <c r="T794" s="202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3" t="s">
        <v>252</v>
      </c>
      <c r="AT794" s="203" t="s">
        <v>155</v>
      </c>
      <c r="AU794" s="203" t="s">
        <v>85</v>
      </c>
      <c r="AY794" s="18" t="s">
        <v>153</v>
      </c>
      <c r="BE794" s="204">
        <f>IF(N794="základní",J794,0)</f>
        <v>0</v>
      </c>
      <c r="BF794" s="204">
        <f>IF(N794="snížená",J794,0)</f>
        <v>0</v>
      </c>
      <c r="BG794" s="204">
        <f>IF(N794="zákl. přenesená",J794,0)</f>
        <v>0</v>
      </c>
      <c r="BH794" s="204">
        <f>IF(N794="sníž. přenesená",J794,0)</f>
        <v>0</v>
      </c>
      <c r="BI794" s="204">
        <f>IF(N794="nulová",J794,0)</f>
        <v>0</v>
      </c>
      <c r="BJ794" s="18" t="s">
        <v>83</v>
      </c>
      <c r="BK794" s="204">
        <f>ROUND(I794*H794,2)</f>
        <v>0</v>
      </c>
      <c r="BL794" s="18" t="s">
        <v>252</v>
      </c>
      <c r="BM794" s="203" t="s">
        <v>1014</v>
      </c>
    </row>
    <row r="795" spans="1:65" s="12" customFormat="1" ht="22.9" customHeight="1">
      <c r="B795" s="176"/>
      <c r="C795" s="177"/>
      <c r="D795" s="178" t="s">
        <v>74</v>
      </c>
      <c r="E795" s="190" t="s">
        <v>1015</v>
      </c>
      <c r="F795" s="190" t="s">
        <v>1016</v>
      </c>
      <c r="G795" s="177"/>
      <c r="H795" s="177"/>
      <c r="I795" s="180"/>
      <c r="J795" s="191">
        <f>BK795</f>
        <v>0</v>
      </c>
      <c r="K795" s="177"/>
      <c r="L795" s="182"/>
      <c r="M795" s="183"/>
      <c r="N795" s="184"/>
      <c r="O795" s="184"/>
      <c r="P795" s="185">
        <f>SUM(P796:P954)</f>
        <v>0</v>
      </c>
      <c r="Q795" s="184"/>
      <c r="R795" s="185">
        <f>SUM(R796:R954)</f>
        <v>0</v>
      </c>
      <c r="S795" s="184"/>
      <c r="T795" s="186">
        <f>SUM(T796:T954)</f>
        <v>0</v>
      </c>
      <c r="AR795" s="187" t="s">
        <v>85</v>
      </c>
      <c r="AT795" s="188" t="s">
        <v>74</v>
      </c>
      <c r="AU795" s="188" t="s">
        <v>83</v>
      </c>
      <c r="AY795" s="187" t="s">
        <v>153</v>
      </c>
      <c r="BK795" s="189">
        <f>SUM(BK796:BK954)</f>
        <v>0</v>
      </c>
    </row>
    <row r="796" spans="1:65" s="2" customFormat="1" ht="33" customHeight="1">
      <c r="A796" s="35"/>
      <c r="B796" s="36"/>
      <c r="C796" s="192" t="s">
        <v>1017</v>
      </c>
      <c r="D796" s="192" t="s">
        <v>155</v>
      </c>
      <c r="E796" s="193" t="s">
        <v>1018</v>
      </c>
      <c r="F796" s="194" t="s">
        <v>1019</v>
      </c>
      <c r="G796" s="195" t="s">
        <v>226</v>
      </c>
      <c r="H796" s="196">
        <v>23</v>
      </c>
      <c r="I796" s="197"/>
      <c r="J796" s="198">
        <f>ROUND(I796*H796,2)</f>
        <v>0</v>
      </c>
      <c r="K796" s="194" t="s">
        <v>159</v>
      </c>
      <c r="L796" s="40"/>
      <c r="M796" s="199" t="s">
        <v>1</v>
      </c>
      <c r="N796" s="200" t="s">
        <v>40</v>
      </c>
      <c r="O796" s="72"/>
      <c r="P796" s="201">
        <f>O796*H796</f>
        <v>0</v>
      </c>
      <c r="Q796" s="201">
        <v>0</v>
      </c>
      <c r="R796" s="201">
        <f>Q796*H796</f>
        <v>0</v>
      </c>
      <c r="S796" s="201">
        <v>0</v>
      </c>
      <c r="T796" s="202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203" t="s">
        <v>252</v>
      </c>
      <c r="AT796" s="203" t="s">
        <v>155</v>
      </c>
      <c r="AU796" s="203" t="s">
        <v>85</v>
      </c>
      <c r="AY796" s="18" t="s">
        <v>153</v>
      </c>
      <c r="BE796" s="204">
        <f>IF(N796="základní",J796,0)</f>
        <v>0</v>
      </c>
      <c r="BF796" s="204">
        <f>IF(N796="snížená",J796,0)</f>
        <v>0</v>
      </c>
      <c r="BG796" s="204">
        <f>IF(N796="zákl. přenesená",J796,0)</f>
        <v>0</v>
      </c>
      <c r="BH796" s="204">
        <f>IF(N796="sníž. přenesená",J796,0)</f>
        <v>0</v>
      </c>
      <c r="BI796" s="204">
        <f>IF(N796="nulová",J796,0)</f>
        <v>0</v>
      </c>
      <c r="BJ796" s="18" t="s">
        <v>83</v>
      </c>
      <c r="BK796" s="204">
        <f>ROUND(I796*H796,2)</f>
        <v>0</v>
      </c>
      <c r="BL796" s="18" t="s">
        <v>252</v>
      </c>
      <c r="BM796" s="203" t="s">
        <v>1020</v>
      </c>
    </row>
    <row r="797" spans="1:65" s="14" customFormat="1" ht="11.25">
      <c r="B797" s="216"/>
      <c r="C797" s="217"/>
      <c r="D797" s="207" t="s">
        <v>162</v>
      </c>
      <c r="E797" s="218" t="s">
        <v>1</v>
      </c>
      <c r="F797" s="219" t="s">
        <v>1021</v>
      </c>
      <c r="G797" s="217"/>
      <c r="H797" s="220">
        <v>23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162</v>
      </c>
      <c r="AU797" s="226" t="s">
        <v>85</v>
      </c>
      <c r="AV797" s="14" t="s">
        <v>85</v>
      </c>
      <c r="AW797" s="14" t="s">
        <v>31</v>
      </c>
      <c r="AX797" s="14" t="s">
        <v>75</v>
      </c>
      <c r="AY797" s="226" t="s">
        <v>153</v>
      </c>
    </row>
    <row r="798" spans="1:65" s="15" customFormat="1" ht="11.25">
      <c r="B798" s="227"/>
      <c r="C798" s="228"/>
      <c r="D798" s="207" t="s">
        <v>162</v>
      </c>
      <c r="E798" s="229" t="s">
        <v>1</v>
      </c>
      <c r="F798" s="230" t="s">
        <v>165</v>
      </c>
      <c r="G798" s="228"/>
      <c r="H798" s="231">
        <v>23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AT798" s="237" t="s">
        <v>162</v>
      </c>
      <c r="AU798" s="237" t="s">
        <v>85</v>
      </c>
      <c r="AV798" s="15" t="s">
        <v>160</v>
      </c>
      <c r="AW798" s="15" t="s">
        <v>31</v>
      </c>
      <c r="AX798" s="15" t="s">
        <v>83</v>
      </c>
      <c r="AY798" s="237" t="s">
        <v>153</v>
      </c>
    </row>
    <row r="799" spans="1:65" s="2" customFormat="1" ht="37.9" customHeight="1">
      <c r="A799" s="35"/>
      <c r="B799" s="36"/>
      <c r="C799" s="192" t="s">
        <v>1022</v>
      </c>
      <c r="D799" s="192" t="s">
        <v>155</v>
      </c>
      <c r="E799" s="193" t="s">
        <v>1023</v>
      </c>
      <c r="F799" s="194" t="s">
        <v>1024</v>
      </c>
      <c r="G799" s="195" t="s">
        <v>226</v>
      </c>
      <c r="H799" s="196">
        <v>36</v>
      </c>
      <c r="I799" s="197"/>
      <c r="J799" s="198">
        <f>ROUND(I799*H799,2)</f>
        <v>0</v>
      </c>
      <c r="K799" s="194" t="s">
        <v>159</v>
      </c>
      <c r="L799" s="40"/>
      <c r="M799" s="199" t="s">
        <v>1</v>
      </c>
      <c r="N799" s="200" t="s">
        <v>40</v>
      </c>
      <c r="O799" s="72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203" t="s">
        <v>252</v>
      </c>
      <c r="AT799" s="203" t="s">
        <v>155</v>
      </c>
      <c r="AU799" s="203" t="s">
        <v>85</v>
      </c>
      <c r="AY799" s="18" t="s">
        <v>153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8" t="s">
        <v>83</v>
      </c>
      <c r="BK799" s="204">
        <f>ROUND(I799*H799,2)</f>
        <v>0</v>
      </c>
      <c r="BL799" s="18" t="s">
        <v>252</v>
      </c>
      <c r="BM799" s="203" t="s">
        <v>1025</v>
      </c>
    </row>
    <row r="800" spans="1:65" s="14" customFormat="1" ht="11.25">
      <c r="B800" s="216"/>
      <c r="C800" s="217"/>
      <c r="D800" s="207" t="s">
        <v>162</v>
      </c>
      <c r="E800" s="218" t="s">
        <v>1</v>
      </c>
      <c r="F800" s="219" t="s">
        <v>1026</v>
      </c>
      <c r="G800" s="217"/>
      <c r="H800" s="220">
        <v>36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162</v>
      </c>
      <c r="AU800" s="226" t="s">
        <v>85</v>
      </c>
      <c r="AV800" s="14" t="s">
        <v>85</v>
      </c>
      <c r="AW800" s="14" t="s">
        <v>31</v>
      </c>
      <c r="AX800" s="14" t="s">
        <v>75</v>
      </c>
      <c r="AY800" s="226" t="s">
        <v>153</v>
      </c>
    </row>
    <row r="801" spans="1:65" s="15" customFormat="1" ht="11.25">
      <c r="B801" s="227"/>
      <c r="C801" s="228"/>
      <c r="D801" s="207" t="s">
        <v>162</v>
      </c>
      <c r="E801" s="229" t="s">
        <v>1</v>
      </c>
      <c r="F801" s="230" t="s">
        <v>165</v>
      </c>
      <c r="G801" s="228"/>
      <c r="H801" s="231">
        <v>36</v>
      </c>
      <c r="I801" s="232"/>
      <c r="J801" s="228"/>
      <c r="K801" s="228"/>
      <c r="L801" s="233"/>
      <c r="M801" s="234"/>
      <c r="N801" s="235"/>
      <c r="O801" s="235"/>
      <c r="P801" s="235"/>
      <c r="Q801" s="235"/>
      <c r="R801" s="235"/>
      <c r="S801" s="235"/>
      <c r="T801" s="236"/>
      <c r="AT801" s="237" t="s">
        <v>162</v>
      </c>
      <c r="AU801" s="237" t="s">
        <v>85</v>
      </c>
      <c r="AV801" s="15" t="s">
        <v>160</v>
      </c>
      <c r="AW801" s="15" t="s">
        <v>31</v>
      </c>
      <c r="AX801" s="15" t="s">
        <v>83</v>
      </c>
      <c r="AY801" s="237" t="s">
        <v>153</v>
      </c>
    </row>
    <row r="802" spans="1:65" s="2" customFormat="1" ht="33" customHeight="1">
      <c r="A802" s="35"/>
      <c r="B802" s="36"/>
      <c r="C802" s="192" t="s">
        <v>1027</v>
      </c>
      <c r="D802" s="192" t="s">
        <v>155</v>
      </c>
      <c r="E802" s="193" t="s">
        <v>1028</v>
      </c>
      <c r="F802" s="194" t="s">
        <v>1029</v>
      </c>
      <c r="G802" s="195" t="s">
        <v>226</v>
      </c>
      <c r="H802" s="196">
        <v>33</v>
      </c>
      <c r="I802" s="197"/>
      <c r="J802" s="198">
        <f>ROUND(I802*H802,2)</f>
        <v>0</v>
      </c>
      <c r="K802" s="194" t="s">
        <v>159</v>
      </c>
      <c r="L802" s="40"/>
      <c r="M802" s="199" t="s">
        <v>1</v>
      </c>
      <c r="N802" s="200" t="s">
        <v>40</v>
      </c>
      <c r="O802" s="72"/>
      <c r="P802" s="201">
        <f>O802*H802</f>
        <v>0</v>
      </c>
      <c r="Q802" s="201">
        <v>0</v>
      </c>
      <c r="R802" s="201">
        <f>Q802*H802</f>
        <v>0</v>
      </c>
      <c r="S802" s="201">
        <v>0</v>
      </c>
      <c r="T802" s="202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3" t="s">
        <v>252</v>
      </c>
      <c r="AT802" s="203" t="s">
        <v>155</v>
      </c>
      <c r="AU802" s="203" t="s">
        <v>85</v>
      </c>
      <c r="AY802" s="18" t="s">
        <v>153</v>
      </c>
      <c r="BE802" s="204">
        <f>IF(N802="základní",J802,0)</f>
        <v>0</v>
      </c>
      <c r="BF802" s="204">
        <f>IF(N802="snížená",J802,0)</f>
        <v>0</v>
      </c>
      <c r="BG802" s="204">
        <f>IF(N802="zákl. přenesená",J802,0)</f>
        <v>0</v>
      </c>
      <c r="BH802" s="204">
        <f>IF(N802="sníž. přenesená",J802,0)</f>
        <v>0</v>
      </c>
      <c r="BI802" s="204">
        <f>IF(N802="nulová",J802,0)</f>
        <v>0</v>
      </c>
      <c r="BJ802" s="18" t="s">
        <v>83</v>
      </c>
      <c r="BK802" s="204">
        <f>ROUND(I802*H802,2)</f>
        <v>0</v>
      </c>
      <c r="BL802" s="18" t="s">
        <v>252</v>
      </c>
      <c r="BM802" s="203" t="s">
        <v>1030</v>
      </c>
    </row>
    <row r="803" spans="1:65" s="14" customFormat="1" ht="11.25">
      <c r="B803" s="216"/>
      <c r="C803" s="217"/>
      <c r="D803" s="207" t="s">
        <v>162</v>
      </c>
      <c r="E803" s="218" t="s">
        <v>1</v>
      </c>
      <c r="F803" s="219" t="s">
        <v>1031</v>
      </c>
      <c r="G803" s="217"/>
      <c r="H803" s="220">
        <v>33</v>
      </c>
      <c r="I803" s="221"/>
      <c r="J803" s="217"/>
      <c r="K803" s="217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162</v>
      </c>
      <c r="AU803" s="226" t="s">
        <v>85</v>
      </c>
      <c r="AV803" s="14" t="s">
        <v>85</v>
      </c>
      <c r="AW803" s="14" t="s">
        <v>31</v>
      </c>
      <c r="AX803" s="14" t="s">
        <v>75</v>
      </c>
      <c r="AY803" s="226" t="s">
        <v>153</v>
      </c>
    </row>
    <row r="804" spans="1:65" s="15" customFormat="1" ht="11.25">
      <c r="B804" s="227"/>
      <c r="C804" s="228"/>
      <c r="D804" s="207" t="s">
        <v>162</v>
      </c>
      <c r="E804" s="229" t="s">
        <v>1</v>
      </c>
      <c r="F804" s="230" t="s">
        <v>165</v>
      </c>
      <c r="G804" s="228"/>
      <c r="H804" s="231">
        <v>33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AT804" s="237" t="s">
        <v>162</v>
      </c>
      <c r="AU804" s="237" t="s">
        <v>85</v>
      </c>
      <c r="AV804" s="15" t="s">
        <v>160</v>
      </c>
      <c r="AW804" s="15" t="s">
        <v>31</v>
      </c>
      <c r="AX804" s="15" t="s">
        <v>83</v>
      </c>
      <c r="AY804" s="237" t="s">
        <v>153</v>
      </c>
    </row>
    <row r="805" spans="1:65" s="2" customFormat="1" ht="33" customHeight="1">
      <c r="A805" s="35"/>
      <c r="B805" s="36"/>
      <c r="C805" s="192" t="s">
        <v>1032</v>
      </c>
      <c r="D805" s="192" t="s">
        <v>155</v>
      </c>
      <c r="E805" s="193" t="s">
        <v>1033</v>
      </c>
      <c r="F805" s="194" t="s">
        <v>1034</v>
      </c>
      <c r="G805" s="195" t="s">
        <v>205</v>
      </c>
      <c r="H805" s="196">
        <v>3.7839999999999998</v>
      </c>
      <c r="I805" s="197"/>
      <c r="J805" s="198">
        <f>ROUND(I805*H805,2)</f>
        <v>0</v>
      </c>
      <c r="K805" s="194" t="s">
        <v>159</v>
      </c>
      <c r="L805" s="40"/>
      <c r="M805" s="199" t="s">
        <v>1</v>
      </c>
      <c r="N805" s="200" t="s">
        <v>40</v>
      </c>
      <c r="O805" s="72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203" t="s">
        <v>252</v>
      </c>
      <c r="AT805" s="203" t="s">
        <v>155</v>
      </c>
      <c r="AU805" s="203" t="s">
        <v>85</v>
      </c>
      <c r="AY805" s="18" t="s">
        <v>153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8" t="s">
        <v>83</v>
      </c>
      <c r="BK805" s="204">
        <f>ROUND(I805*H805,2)</f>
        <v>0</v>
      </c>
      <c r="BL805" s="18" t="s">
        <v>252</v>
      </c>
      <c r="BM805" s="203" t="s">
        <v>1035</v>
      </c>
    </row>
    <row r="806" spans="1:65" s="13" customFormat="1" ht="11.25">
      <c r="B806" s="205"/>
      <c r="C806" s="206"/>
      <c r="D806" s="207" t="s">
        <v>162</v>
      </c>
      <c r="E806" s="208" t="s">
        <v>1</v>
      </c>
      <c r="F806" s="209" t="s">
        <v>1036</v>
      </c>
      <c r="G806" s="206"/>
      <c r="H806" s="208" t="s">
        <v>1</v>
      </c>
      <c r="I806" s="210"/>
      <c r="J806" s="206"/>
      <c r="K806" s="206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162</v>
      </c>
      <c r="AU806" s="215" t="s">
        <v>85</v>
      </c>
      <c r="AV806" s="13" t="s">
        <v>83</v>
      </c>
      <c r="AW806" s="13" t="s">
        <v>31</v>
      </c>
      <c r="AX806" s="13" t="s">
        <v>75</v>
      </c>
      <c r="AY806" s="215" t="s">
        <v>153</v>
      </c>
    </row>
    <row r="807" spans="1:65" s="14" customFormat="1" ht="11.25">
      <c r="B807" s="216"/>
      <c r="C807" s="217"/>
      <c r="D807" s="207" t="s">
        <v>162</v>
      </c>
      <c r="E807" s="218" t="s">
        <v>1</v>
      </c>
      <c r="F807" s="219" t="s">
        <v>1037</v>
      </c>
      <c r="G807" s="217"/>
      <c r="H807" s="220">
        <v>1.8919999999999999</v>
      </c>
      <c r="I807" s="221"/>
      <c r="J807" s="217"/>
      <c r="K807" s="217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162</v>
      </c>
      <c r="AU807" s="226" t="s">
        <v>85</v>
      </c>
      <c r="AV807" s="14" t="s">
        <v>85</v>
      </c>
      <c r="AW807" s="14" t="s">
        <v>31</v>
      </c>
      <c r="AX807" s="14" t="s">
        <v>75</v>
      </c>
      <c r="AY807" s="226" t="s">
        <v>153</v>
      </c>
    </row>
    <row r="808" spans="1:65" s="14" customFormat="1" ht="11.25">
      <c r="B808" s="216"/>
      <c r="C808" s="217"/>
      <c r="D808" s="207" t="s">
        <v>162</v>
      </c>
      <c r="E808" s="218" t="s">
        <v>1</v>
      </c>
      <c r="F808" s="219" t="s">
        <v>1038</v>
      </c>
      <c r="G808" s="217"/>
      <c r="H808" s="220">
        <v>1.8919999999999999</v>
      </c>
      <c r="I808" s="221"/>
      <c r="J808" s="217"/>
      <c r="K808" s="217"/>
      <c r="L808" s="222"/>
      <c r="M808" s="223"/>
      <c r="N808" s="224"/>
      <c r="O808" s="224"/>
      <c r="P808" s="224"/>
      <c r="Q808" s="224"/>
      <c r="R808" s="224"/>
      <c r="S808" s="224"/>
      <c r="T808" s="225"/>
      <c r="AT808" s="226" t="s">
        <v>162</v>
      </c>
      <c r="AU808" s="226" t="s">
        <v>85</v>
      </c>
      <c r="AV808" s="14" t="s">
        <v>85</v>
      </c>
      <c r="AW808" s="14" t="s">
        <v>31</v>
      </c>
      <c r="AX808" s="14" t="s">
        <v>75</v>
      </c>
      <c r="AY808" s="226" t="s">
        <v>153</v>
      </c>
    </row>
    <row r="809" spans="1:65" s="15" customFormat="1" ht="11.25">
      <c r="B809" s="227"/>
      <c r="C809" s="228"/>
      <c r="D809" s="207" t="s">
        <v>162</v>
      </c>
      <c r="E809" s="229" t="s">
        <v>1</v>
      </c>
      <c r="F809" s="230" t="s">
        <v>165</v>
      </c>
      <c r="G809" s="228"/>
      <c r="H809" s="231">
        <v>3.7839999999999998</v>
      </c>
      <c r="I809" s="232"/>
      <c r="J809" s="228"/>
      <c r="K809" s="228"/>
      <c r="L809" s="233"/>
      <c r="M809" s="234"/>
      <c r="N809" s="235"/>
      <c r="O809" s="235"/>
      <c r="P809" s="235"/>
      <c r="Q809" s="235"/>
      <c r="R809" s="235"/>
      <c r="S809" s="235"/>
      <c r="T809" s="236"/>
      <c r="AT809" s="237" t="s">
        <v>162</v>
      </c>
      <c r="AU809" s="237" t="s">
        <v>85</v>
      </c>
      <c r="AV809" s="15" t="s">
        <v>160</v>
      </c>
      <c r="AW809" s="15" t="s">
        <v>31</v>
      </c>
      <c r="AX809" s="15" t="s">
        <v>83</v>
      </c>
      <c r="AY809" s="237" t="s">
        <v>153</v>
      </c>
    </row>
    <row r="810" spans="1:65" s="2" customFormat="1" ht="24.2" customHeight="1">
      <c r="A810" s="35"/>
      <c r="B810" s="36"/>
      <c r="C810" s="249" t="s">
        <v>1039</v>
      </c>
      <c r="D810" s="249" t="s">
        <v>263</v>
      </c>
      <c r="E810" s="250" t="s">
        <v>1040</v>
      </c>
      <c r="F810" s="251" t="s">
        <v>1041</v>
      </c>
      <c r="G810" s="252" t="s">
        <v>205</v>
      </c>
      <c r="H810" s="253">
        <v>3.7839999999999998</v>
      </c>
      <c r="I810" s="254"/>
      <c r="J810" s="255">
        <f>ROUND(I810*H810,2)</f>
        <v>0</v>
      </c>
      <c r="K810" s="251" t="s">
        <v>159</v>
      </c>
      <c r="L810" s="256"/>
      <c r="M810" s="257" t="s">
        <v>1</v>
      </c>
      <c r="N810" s="258" t="s">
        <v>40</v>
      </c>
      <c r="O810" s="72"/>
      <c r="P810" s="201">
        <f>O810*H810</f>
        <v>0</v>
      </c>
      <c r="Q810" s="201">
        <v>0</v>
      </c>
      <c r="R810" s="201">
        <f>Q810*H810</f>
        <v>0</v>
      </c>
      <c r="S810" s="201">
        <v>0</v>
      </c>
      <c r="T810" s="202">
        <f>S810*H810</f>
        <v>0</v>
      </c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R810" s="203" t="s">
        <v>360</v>
      </c>
      <c r="AT810" s="203" t="s">
        <v>263</v>
      </c>
      <c r="AU810" s="203" t="s">
        <v>85</v>
      </c>
      <c r="AY810" s="18" t="s">
        <v>153</v>
      </c>
      <c r="BE810" s="204">
        <f>IF(N810="základní",J810,0)</f>
        <v>0</v>
      </c>
      <c r="BF810" s="204">
        <f>IF(N810="snížená",J810,0)</f>
        <v>0</v>
      </c>
      <c r="BG810" s="204">
        <f>IF(N810="zákl. přenesená",J810,0)</f>
        <v>0</v>
      </c>
      <c r="BH810" s="204">
        <f>IF(N810="sníž. přenesená",J810,0)</f>
        <v>0</v>
      </c>
      <c r="BI810" s="204">
        <f>IF(N810="nulová",J810,0)</f>
        <v>0</v>
      </c>
      <c r="BJ810" s="18" t="s">
        <v>83</v>
      </c>
      <c r="BK810" s="204">
        <f>ROUND(I810*H810,2)</f>
        <v>0</v>
      </c>
      <c r="BL810" s="18" t="s">
        <v>252</v>
      </c>
      <c r="BM810" s="203" t="s">
        <v>1042</v>
      </c>
    </row>
    <row r="811" spans="1:65" s="2" customFormat="1" ht="33" customHeight="1">
      <c r="A811" s="35"/>
      <c r="B811" s="36"/>
      <c r="C811" s="192" t="s">
        <v>1043</v>
      </c>
      <c r="D811" s="192" t="s">
        <v>155</v>
      </c>
      <c r="E811" s="193" t="s">
        <v>1044</v>
      </c>
      <c r="F811" s="194" t="s">
        <v>1045</v>
      </c>
      <c r="G811" s="195" t="s">
        <v>205</v>
      </c>
      <c r="H811" s="196">
        <v>18.07</v>
      </c>
      <c r="I811" s="197"/>
      <c r="J811" s="198">
        <f>ROUND(I811*H811,2)</f>
        <v>0</v>
      </c>
      <c r="K811" s="194" t="s">
        <v>159</v>
      </c>
      <c r="L811" s="40"/>
      <c r="M811" s="199" t="s">
        <v>1</v>
      </c>
      <c r="N811" s="200" t="s">
        <v>40</v>
      </c>
      <c r="O811" s="72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03" t="s">
        <v>252</v>
      </c>
      <c r="AT811" s="203" t="s">
        <v>155</v>
      </c>
      <c r="AU811" s="203" t="s">
        <v>85</v>
      </c>
      <c r="AY811" s="18" t="s">
        <v>153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8" t="s">
        <v>83</v>
      </c>
      <c r="BK811" s="204">
        <f>ROUND(I811*H811,2)</f>
        <v>0</v>
      </c>
      <c r="BL811" s="18" t="s">
        <v>252</v>
      </c>
      <c r="BM811" s="203" t="s">
        <v>1046</v>
      </c>
    </row>
    <row r="812" spans="1:65" s="13" customFormat="1" ht="11.25">
      <c r="B812" s="205"/>
      <c r="C812" s="206"/>
      <c r="D812" s="207" t="s">
        <v>162</v>
      </c>
      <c r="E812" s="208" t="s">
        <v>1</v>
      </c>
      <c r="F812" s="209" t="s">
        <v>1036</v>
      </c>
      <c r="G812" s="206"/>
      <c r="H812" s="208" t="s">
        <v>1</v>
      </c>
      <c r="I812" s="210"/>
      <c r="J812" s="206"/>
      <c r="K812" s="206"/>
      <c r="L812" s="211"/>
      <c r="M812" s="212"/>
      <c r="N812" s="213"/>
      <c r="O812" s="213"/>
      <c r="P812" s="213"/>
      <c r="Q812" s="213"/>
      <c r="R812" s="213"/>
      <c r="S812" s="213"/>
      <c r="T812" s="214"/>
      <c r="AT812" s="215" t="s">
        <v>162</v>
      </c>
      <c r="AU812" s="215" t="s">
        <v>85</v>
      </c>
      <c r="AV812" s="13" t="s">
        <v>83</v>
      </c>
      <c r="AW812" s="13" t="s">
        <v>31</v>
      </c>
      <c r="AX812" s="13" t="s">
        <v>75</v>
      </c>
      <c r="AY812" s="215" t="s">
        <v>153</v>
      </c>
    </row>
    <row r="813" spans="1:65" s="14" customFormat="1" ht="11.25">
      <c r="B813" s="216"/>
      <c r="C813" s="217"/>
      <c r="D813" s="207" t="s">
        <v>162</v>
      </c>
      <c r="E813" s="218" t="s">
        <v>1</v>
      </c>
      <c r="F813" s="219" t="s">
        <v>1047</v>
      </c>
      <c r="G813" s="217"/>
      <c r="H813" s="220">
        <v>9</v>
      </c>
      <c r="I813" s="221"/>
      <c r="J813" s="217"/>
      <c r="K813" s="217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162</v>
      </c>
      <c r="AU813" s="226" t="s">
        <v>85</v>
      </c>
      <c r="AV813" s="14" t="s">
        <v>85</v>
      </c>
      <c r="AW813" s="14" t="s">
        <v>31</v>
      </c>
      <c r="AX813" s="14" t="s">
        <v>75</v>
      </c>
      <c r="AY813" s="226" t="s">
        <v>153</v>
      </c>
    </row>
    <row r="814" spans="1:65" s="14" customFormat="1" ht="11.25">
      <c r="B814" s="216"/>
      <c r="C814" s="217"/>
      <c r="D814" s="207" t="s">
        <v>162</v>
      </c>
      <c r="E814" s="218" t="s">
        <v>1</v>
      </c>
      <c r="F814" s="219" t="s">
        <v>1048</v>
      </c>
      <c r="G814" s="217"/>
      <c r="H814" s="220">
        <v>1.87</v>
      </c>
      <c r="I814" s="221"/>
      <c r="J814" s="217"/>
      <c r="K814" s="217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162</v>
      </c>
      <c r="AU814" s="226" t="s">
        <v>85</v>
      </c>
      <c r="AV814" s="14" t="s">
        <v>85</v>
      </c>
      <c r="AW814" s="14" t="s">
        <v>31</v>
      </c>
      <c r="AX814" s="14" t="s">
        <v>75</v>
      </c>
      <c r="AY814" s="226" t="s">
        <v>153</v>
      </c>
    </row>
    <row r="815" spans="1:65" s="14" customFormat="1" ht="11.25">
      <c r="B815" s="216"/>
      <c r="C815" s="217"/>
      <c r="D815" s="207" t="s">
        <v>162</v>
      </c>
      <c r="E815" s="218" t="s">
        <v>1</v>
      </c>
      <c r="F815" s="219" t="s">
        <v>1049</v>
      </c>
      <c r="G815" s="217"/>
      <c r="H815" s="220">
        <v>7.2</v>
      </c>
      <c r="I815" s="221"/>
      <c r="J815" s="217"/>
      <c r="K815" s="217"/>
      <c r="L815" s="222"/>
      <c r="M815" s="223"/>
      <c r="N815" s="224"/>
      <c r="O815" s="224"/>
      <c r="P815" s="224"/>
      <c r="Q815" s="224"/>
      <c r="R815" s="224"/>
      <c r="S815" s="224"/>
      <c r="T815" s="225"/>
      <c r="AT815" s="226" t="s">
        <v>162</v>
      </c>
      <c r="AU815" s="226" t="s">
        <v>85</v>
      </c>
      <c r="AV815" s="14" t="s">
        <v>85</v>
      </c>
      <c r="AW815" s="14" t="s">
        <v>31</v>
      </c>
      <c r="AX815" s="14" t="s">
        <v>75</v>
      </c>
      <c r="AY815" s="226" t="s">
        <v>153</v>
      </c>
    </row>
    <row r="816" spans="1:65" s="15" customFormat="1" ht="11.25">
      <c r="B816" s="227"/>
      <c r="C816" s="228"/>
      <c r="D816" s="207" t="s">
        <v>162</v>
      </c>
      <c r="E816" s="229" t="s">
        <v>1</v>
      </c>
      <c r="F816" s="230" t="s">
        <v>165</v>
      </c>
      <c r="G816" s="228"/>
      <c r="H816" s="231">
        <v>18.07</v>
      </c>
      <c r="I816" s="232"/>
      <c r="J816" s="228"/>
      <c r="K816" s="228"/>
      <c r="L816" s="233"/>
      <c r="M816" s="234"/>
      <c r="N816" s="235"/>
      <c r="O816" s="235"/>
      <c r="P816" s="235"/>
      <c r="Q816" s="235"/>
      <c r="R816" s="235"/>
      <c r="S816" s="235"/>
      <c r="T816" s="236"/>
      <c r="AT816" s="237" t="s">
        <v>162</v>
      </c>
      <c r="AU816" s="237" t="s">
        <v>85</v>
      </c>
      <c r="AV816" s="15" t="s">
        <v>160</v>
      </c>
      <c r="AW816" s="15" t="s">
        <v>31</v>
      </c>
      <c r="AX816" s="15" t="s">
        <v>83</v>
      </c>
      <c r="AY816" s="237" t="s">
        <v>153</v>
      </c>
    </row>
    <row r="817" spans="1:65" s="2" customFormat="1" ht="24.2" customHeight="1">
      <c r="A817" s="35"/>
      <c r="B817" s="36"/>
      <c r="C817" s="249" t="s">
        <v>1050</v>
      </c>
      <c r="D817" s="249" t="s">
        <v>263</v>
      </c>
      <c r="E817" s="250" t="s">
        <v>1051</v>
      </c>
      <c r="F817" s="251" t="s">
        <v>1052</v>
      </c>
      <c r="G817" s="252" t="s">
        <v>205</v>
      </c>
      <c r="H817" s="253">
        <v>18.07</v>
      </c>
      <c r="I817" s="254"/>
      <c r="J817" s="255">
        <f>ROUND(I817*H817,2)</f>
        <v>0</v>
      </c>
      <c r="K817" s="251" t="s">
        <v>159</v>
      </c>
      <c r="L817" s="256"/>
      <c r="M817" s="257" t="s">
        <v>1</v>
      </c>
      <c r="N817" s="258" t="s">
        <v>40</v>
      </c>
      <c r="O817" s="72"/>
      <c r="P817" s="201">
        <f>O817*H817</f>
        <v>0</v>
      </c>
      <c r="Q817" s="201">
        <v>0</v>
      </c>
      <c r="R817" s="201">
        <f>Q817*H817</f>
        <v>0</v>
      </c>
      <c r="S817" s="201">
        <v>0</v>
      </c>
      <c r="T817" s="202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3" t="s">
        <v>360</v>
      </c>
      <c r="AT817" s="203" t="s">
        <v>263</v>
      </c>
      <c r="AU817" s="203" t="s">
        <v>85</v>
      </c>
      <c r="AY817" s="18" t="s">
        <v>153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8" t="s">
        <v>83</v>
      </c>
      <c r="BK817" s="204">
        <f>ROUND(I817*H817,2)</f>
        <v>0</v>
      </c>
      <c r="BL817" s="18" t="s">
        <v>252</v>
      </c>
      <c r="BM817" s="203" t="s">
        <v>1053</v>
      </c>
    </row>
    <row r="818" spans="1:65" s="2" customFormat="1" ht="33" customHeight="1">
      <c r="A818" s="35"/>
      <c r="B818" s="36"/>
      <c r="C818" s="192" t="s">
        <v>1054</v>
      </c>
      <c r="D818" s="192" t="s">
        <v>155</v>
      </c>
      <c r="E818" s="193" t="s">
        <v>1055</v>
      </c>
      <c r="F818" s="194" t="s">
        <v>1056</v>
      </c>
      <c r="G818" s="195" t="s">
        <v>205</v>
      </c>
      <c r="H818" s="196">
        <v>229.94800000000001</v>
      </c>
      <c r="I818" s="197"/>
      <c r="J818" s="198">
        <f>ROUND(I818*H818,2)</f>
        <v>0</v>
      </c>
      <c r="K818" s="194" t="s">
        <v>159</v>
      </c>
      <c r="L818" s="40"/>
      <c r="M818" s="199" t="s">
        <v>1</v>
      </c>
      <c r="N818" s="200" t="s">
        <v>40</v>
      </c>
      <c r="O818" s="72"/>
      <c r="P818" s="201">
        <f>O818*H818</f>
        <v>0</v>
      </c>
      <c r="Q818" s="201">
        <v>0</v>
      </c>
      <c r="R818" s="201">
        <f>Q818*H818</f>
        <v>0</v>
      </c>
      <c r="S818" s="201">
        <v>0</v>
      </c>
      <c r="T818" s="202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3" t="s">
        <v>252</v>
      </c>
      <c r="AT818" s="203" t="s">
        <v>155</v>
      </c>
      <c r="AU818" s="203" t="s">
        <v>85</v>
      </c>
      <c r="AY818" s="18" t="s">
        <v>153</v>
      </c>
      <c r="BE818" s="204">
        <f>IF(N818="základní",J818,0)</f>
        <v>0</v>
      </c>
      <c r="BF818" s="204">
        <f>IF(N818="snížená",J818,0)</f>
        <v>0</v>
      </c>
      <c r="BG818" s="204">
        <f>IF(N818="zákl. přenesená",J818,0)</f>
        <v>0</v>
      </c>
      <c r="BH818" s="204">
        <f>IF(N818="sníž. přenesená",J818,0)</f>
        <v>0</v>
      </c>
      <c r="BI818" s="204">
        <f>IF(N818="nulová",J818,0)</f>
        <v>0</v>
      </c>
      <c r="BJ818" s="18" t="s">
        <v>83</v>
      </c>
      <c r="BK818" s="204">
        <f>ROUND(I818*H818,2)</f>
        <v>0</v>
      </c>
      <c r="BL818" s="18" t="s">
        <v>252</v>
      </c>
      <c r="BM818" s="203" t="s">
        <v>1057</v>
      </c>
    </row>
    <row r="819" spans="1:65" s="13" customFormat="1" ht="11.25">
      <c r="B819" s="205"/>
      <c r="C819" s="206"/>
      <c r="D819" s="207" t="s">
        <v>162</v>
      </c>
      <c r="E819" s="208" t="s">
        <v>1</v>
      </c>
      <c r="F819" s="209" t="s">
        <v>1036</v>
      </c>
      <c r="G819" s="206"/>
      <c r="H819" s="208" t="s">
        <v>1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162</v>
      </c>
      <c r="AU819" s="215" t="s">
        <v>85</v>
      </c>
      <c r="AV819" s="13" t="s">
        <v>83</v>
      </c>
      <c r="AW819" s="13" t="s">
        <v>31</v>
      </c>
      <c r="AX819" s="13" t="s">
        <v>75</v>
      </c>
      <c r="AY819" s="215" t="s">
        <v>153</v>
      </c>
    </row>
    <row r="820" spans="1:65" s="14" customFormat="1" ht="11.25">
      <c r="B820" s="216"/>
      <c r="C820" s="217"/>
      <c r="D820" s="207" t="s">
        <v>162</v>
      </c>
      <c r="E820" s="218" t="s">
        <v>1</v>
      </c>
      <c r="F820" s="219" t="s">
        <v>1058</v>
      </c>
      <c r="G820" s="217"/>
      <c r="H820" s="220">
        <v>17.82</v>
      </c>
      <c r="I820" s="221"/>
      <c r="J820" s="217"/>
      <c r="K820" s="217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162</v>
      </c>
      <c r="AU820" s="226" t="s">
        <v>85</v>
      </c>
      <c r="AV820" s="14" t="s">
        <v>85</v>
      </c>
      <c r="AW820" s="14" t="s">
        <v>31</v>
      </c>
      <c r="AX820" s="14" t="s">
        <v>75</v>
      </c>
      <c r="AY820" s="226" t="s">
        <v>153</v>
      </c>
    </row>
    <row r="821" spans="1:65" s="14" customFormat="1" ht="11.25">
      <c r="B821" s="216"/>
      <c r="C821" s="217"/>
      <c r="D821" s="207" t="s">
        <v>162</v>
      </c>
      <c r="E821" s="218" t="s">
        <v>1</v>
      </c>
      <c r="F821" s="219" t="s">
        <v>1059</v>
      </c>
      <c r="G821" s="217"/>
      <c r="H821" s="220">
        <v>58.32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162</v>
      </c>
      <c r="AU821" s="226" t="s">
        <v>85</v>
      </c>
      <c r="AV821" s="14" t="s">
        <v>85</v>
      </c>
      <c r="AW821" s="14" t="s">
        <v>31</v>
      </c>
      <c r="AX821" s="14" t="s">
        <v>75</v>
      </c>
      <c r="AY821" s="226" t="s">
        <v>153</v>
      </c>
    </row>
    <row r="822" spans="1:65" s="14" customFormat="1" ht="11.25">
      <c r="B822" s="216"/>
      <c r="C822" s="217"/>
      <c r="D822" s="207" t="s">
        <v>162</v>
      </c>
      <c r="E822" s="218" t="s">
        <v>1</v>
      </c>
      <c r="F822" s="219" t="s">
        <v>1060</v>
      </c>
      <c r="G822" s="217"/>
      <c r="H822" s="220">
        <v>47.52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162</v>
      </c>
      <c r="AU822" s="226" t="s">
        <v>85</v>
      </c>
      <c r="AV822" s="14" t="s">
        <v>85</v>
      </c>
      <c r="AW822" s="14" t="s">
        <v>31</v>
      </c>
      <c r="AX822" s="14" t="s">
        <v>75</v>
      </c>
      <c r="AY822" s="226" t="s">
        <v>153</v>
      </c>
    </row>
    <row r="823" spans="1:65" s="14" customFormat="1" ht="11.25">
      <c r="B823" s="216"/>
      <c r="C823" s="217"/>
      <c r="D823" s="207" t="s">
        <v>162</v>
      </c>
      <c r="E823" s="218" t="s">
        <v>1</v>
      </c>
      <c r="F823" s="219" t="s">
        <v>1061</v>
      </c>
      <c r="G823" s="217"/>
      <c r="H823" s="220">
        <v>90.72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162</v>
      </c>
      <c r="AU823" s="226" t="s">
        <v>85</v>
      </c>
      <c r="AV823" s="14" t="s">
        <v>85</v>
      </c>
      <c r="AW823" s="14" t="s">
        <v>31</v>
      </c>
      <c r="AX823" s="14" t="s">
        <v>75</v>
      </c>
      <c r="AY823" s="226" t="s">
        <v>153</v>
      </c>
    </row>
    <row r="824" spans="1:65" s="14" customFormat="1" ht="11.25">
      <c r="B824" s="216"/>
      <c r="C824" s="217"/>
      <c r="D824" s="207" t="s">
        <v>162</v>
      </c>
      <c r="E824" s="218" t="s">
        <v>1</v>
      </c>
      <c r="F824" s="219" t="s">
        <v>1062</v>
      </c>
      <c r="G824" s="217"/>
      <c r="H824" s="220">
        <v>6.3</v>
      </c>
      <c r="I824" s="221"/>
      <c r="J824" s="217"/>
      <c r="K824" s="217"/>
      <c r="L824" s="222"/>
      <c r="M824" s="223"/>
      <c r="N824" s="224"/>
      <c r="O824" s="224"/>
      <c r="P824" s="224"/>
      <c r="Q824" s="224"/>
      <c r="R824" s="224"/>
      <c r="S824" s="224"/>
      <c r="T824" s="225"/>
      <c r="AT824" s="226" t="s">
        <v>162</v>
      </c>
      <c r="AU824" s="226" t="s">
        <v>85</v>
      </c>
      <c r="AV824" s="14" t="s">
        <v>85</v>
      </c>
      <c r="AW824" s="14" t="s">
        <v>31</v>
      </c>
      <c r="AX824" s="14" t="s">
        <v>75</v>
      </c>
      <c r="AY824" s="226" t="s">
        <v>153</v>
      </c>
    </row>
    <row r="825" spans="1:65" s="14" customFormat="1" ht="11.25">
      <c r="B825" s="216"/>
      <c r="C825" s="217"/>
      <c r="D825" s="207" t="s">
        <v>162</v>
      </c>
      <c r="E825" s="218" t="s">
        <v>1</v>
      </c>
      <c r="F825" s="219" t="s">
        <v>1063</v>
      </c>
      <c r="G825" s="217"/>
      <c r="H825" s="220">
        <v>1.89</v>
      </c>
      <c r="I825" s="221"/>
      <c r="J825" s="217"/>
      <c r="K825" s="217"/>
      <c r="L825" s="222"/>
      <c r="M825" s="223"/>
      <c r="N825" s="224"/>
      <c r="O825" s="224"/>
      <c r="P825" s="224"/>
      <c r="Q825" s="224"/>
      <c r="R825" s="224"/>
      <c r="S825" s="224"/>
      <c r="T825" s="225"/>
      <c r="AT825" s="226" t="s">
        <v>162</v>
      </c>
      <c r="AU825" s="226" t="s">
        <v>85</v>
      </c>
      <c r="AV825" s="14" t="s">
        <v>85</v>
      </c>
      <c r="AW825" s="14" t="s">
        <v>31</v>
      </c>
      <c r="AX825" s="14" t="s">
        <v>75</v>
      </c>
      <c r="AY825" s="226" t="s">
        <v>153</v>
      </c>
    </row>
    <row r="826" spans="1:65" s="14" customFormat="1" ht="11.25">
      <c r="B826" s="216"/>
      <c r="C826" s="217"/>
      <c r="D826" s="207" t="s">
        <v>162</v>
      </c>
      <c r="E826" s="218" t="s">
        <v>1</v>
      </c>
      <c r="F826" s="219" t="s">
        <v>1064</v>
      </c>
      <c r="G826" s="217"/>
      <c r="H826" s="220">
        <v>3.6379999999999999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162</v>
      </c>
      <c r="AU826" s="226" t="s">
        <v>85</v>
      </c>
      <c r="AV826" s="14" t="s">
        <v>85</v>
      </c>
      <c r="AW826" s="14" t="s">
        <v>31</v>
      </c>
      <c r="AX826" s="14" t="s">
        <v>75</v>
      </c>
      <c r="AY826" s="226" t="s">
        <v>153</v>
      </c>
    </row>
    <row r="827" spans="1:65" s="14" customFormat="1" ht="11.25">
      <c r="B827" s="216"/>
      <c r="C827" s="217"/>
      <c r="D827" s="207" t="s">
        <v>162</v>
      </c>
      <c r="E827" s="218" t="s">
        <v>1</v>
      </c>
      <c r="F827" s="219" t="s">
        <v>1065</v>
      </c>
      <c r="G827" s="217"/>
      <c r="H827" s="220">
        <v>3.74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162</v>
      </c>
      <c r="AU827" s="226" t="s">
        <v>85</v>
      </c>
      <c r="AV827" s="14" t="s">
        <v>85</v>
      </c>
      <c r="AW827" s="14" t="s">
        <v>31</v>
      </c>
      <c r="AX827" s="14" t="s">
        <v>75</v>
      </c>
      <c r="AY827" s="226" t="s">
        <v>153</v>
      </c>
    </row>
    <row r="828" spans="1:65" s="15" customFormat="1" ht="11.25">
      <c r="B828" s="227"/>
      <c r="C828" s="228"/>
      <c r="D828" s="207" t="s">
        <v>162</v>
      </c>
      <c r="E828" s="229" t="s">
        <v>1</v>
      </c>
      <c r="F828" s="230" t="s">
        <v>165</v>
      </c>
      <c r="G828" s="228"/>
      <c r="H828" s="231">
        <v>229.94800000000001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AT828" s="237" t="s">
        <v>162</v>
      </c>
      <c r="AU828" s="237" t="s">
        <v>85</v>
      </c>
      <c r="AV828" s="15" t="s">
        <v>160</v>
      </c>
      <c r="AW828" s="15" t="s">
        <v>31</v>
      </c>
      <c r="AX828" s="15" t="s">
        <v>83</v>
      </c>
      <c r="AY828" s="237" t="s">
        <v>153</v>
      </c>
    </row>
    <row r="829" spans="1:65" s="2" customFormat="1" ht="24.2" customHeight="1">
      <c r="A829" s="35"/>
      <c r="B829" s="36"/>
      <c r="C829" s="249" t="s">
        <v>1066</v>
      </c>
      <c r="D829" s="249" t="s">
        <v>263</v>
      </c>
      <c r="E829" s="250" t="s">
        <v>1067</v>
      </c>
      <c r="F829" s="251" t="s">
        <v>1068</v>
      </c>
      <c r="G829" s="252" t="s">
        <v>205</v>
      </c>
      <c r="H829" s="253">
        <v>229.94800000000001</v>
      </c>
      <c r="I829" s="254"/>
      <c r="J829" s="255">
        <f>ROUND(I829*H829,2)</f>
        <v>0</v>
      </c>
      <c r="K829" s="251" t="s">
        <v>159</v>
      </c>
      <c r="L829" s="256"/>
      <c r="M829" s="257" t="s">
        <v>1</v>
      </c>
      <c r="N829" s="258" t="s">
        <v>40</v>
      </c>
      <c r="O829" s="72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03" t="s">
        <v>360</v>
      </c>
      <c r="AT829" s="203" t="s">
        <v>263</v>
      </c>
      <c r="AU829" s="203" t="s">
        <v>85</v>
      </c>
      <c r="AY829" s="18" t="s">
        <v>153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8" t="s">
        <v>83</v>
      </c>
      <c r="BK829" s="204">
        <f>ROUND(I829*H829,2)</f>
        <v>0</v>
      </c>
      <c r="BL829" s="18" t="s">
        <v>252</v>
      </c>
      <c r="BM829" s="203" t="s">
        <v>1069</v>
      </c>
    </row>
    <row r="830" spans="1:65" s="2" customFormat="1" ht="33" customHeight="1">
      <c r="A830" s="35"/>
      <c r="B830" s="36"/>
      <c r="C830" s="192" t="s">
        <v>1070</v>
      </c>
      <c r="D830" s="192" t="s">
        <v>155</v>
      </c>
      <c r="E830" s="193" t="s">
        <v>1071</v>
      </c>
      <c r="F830" s="194" t="s">
        <v>1072</v>
      </c>
      <c r="G830" s="195" t="s">
        <v>205</v>
      </c>
      <c r="H830" s="196">
        <v>19.09</v>
      </c>
      <c r="I830" s="197"/>
      <c r="J830" s="198">
        <f>ROUND(I830*H830,2)</f>
        <v>0</v>
      </c>
      <c r="K830" s="194" t="s">
        <v>159</v>
      </c>
      <c r="L830" s="40"/>
      <c r="M830" s="199" t="s">
        <v>1</v>
      </c>
      <c r="N830" s="200" t="s">
        <v>40</v>
      </c>
      <c r="O830" s="72"/>
      <c r="P830" s="201">
        <f>O830*H830</f>
        <v>0</v>
      </c>
      <c r="Q830" s="201">
        <v>0</v>
      </c>
      <c r="R830" s="201">
        <f>Q830*H830</f>
        <v>0</v>
      </c>
      <c r="S830" s="201">
        <v>0</v>
      </c>
      <c r="T830" s="202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3" t="s">
        <v>252</v>
      </c>
      <c r="AT830" s="203" t="s">
        <v>155</v>
      </c>
      <c r="AU830" s="203" t="s">
        <v>85</v>
      </c>
      <c r="AY830" s="18" t="s">
        <v>153</v>
      </c>
      <c r="BE830" s="204">
        <f>IF(N830="základní",J830,0)</f>
        <v>0</v>
      </c>
      <c r="BF830" s="204">
        <f>IF(N830="snížená",J830,0)</f>
        <v>0</v>
      </c>
      <c r="BG830" s="204">
        <f>IF(N830="zákl. přenesená",J830,0)</f>
        <v>0</v>
      </c>
      <c r="BH830" s="204">
        <f>IF(N830="sníž. přenesená",J830,0)</f>
        <v>0</v>
      </c>
      <c r="BI830" s="204">
        <f>IF(N830="nulová",J830,0)</f>
        <v>0</v>
      </c>
      <c r="BJ830" s="18" t="s">
        <v>83</v>
      </c>
      <c r="BK830" s="204">
        <f>ROUND(I830*H830,2)</f>
        <v>0</v>
      </c>
      <c r="BL830" s="18" t="s">
        <v>252</v>
      </c>
      <c r="BM830" s="203" t="s">
        <v>1073</v>
      </c>
    </row>
    <row r="831" spans="1:65" s="13" customFormat="1" ht="11.25">
      <c r="B831" s="205"/>
      <c r="C831" s="206"/>
      <c r="D831" s="207" t="s">
        <v>162</v>
      </c>
      <c r="E831" s="208" t="s">
        <v>1</v>
      </c>
      <c r="F831" s="209" t="s">
        <v>1036</v>
      </c>
      <c r="G831" s="206"/>
      <c r="H831" s="208" t="s">
        <v>1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162</v>
      </c>
      <c r="AU831" s="215" t="s">
        <v>85</v>
      </c>
      <c r="AV831" s="13" t="s">
        <v>83</v>
      </c>
      <c r="AW831" s="13" t="s">
        <v>31</v>
      </c>
      <c r="AX831" s="13" t="s">
        <v>75</v>
      </c>
      <c r="AY831" s="215" t="s">
        <v>153</v>
      </c>
    </row>
    <row r="832" spans="1:65" s="14" customFormat="1" ht="11.25">
      <c r="B832" s="216"/>
      <c r="C832" s="217"/>
      <c r="D832" s="207" t="s">
        <v>162</v>
      </c>
      <c r="E832" s="218" t="s">
        <v>1</v>
      </c>
      <c r="F832" s="219" t="s">
        <v>1074</v>
      </c>
      <c r="G832" s="217"/>
      <c r="H832" s="220">
        <v>19.09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162</v>
      </c>
      <c r="AU832" s="226" t="s">
        <v>85</v>
      </c>
      <c r="AV832" s="14" t="s">
        <v>85</v>
      </c>
      <c r="AW832" s="14" t="s">
        <v>31</v>
      </c>
      <c r="AX832" s="14" t="s">
        <v>75</v>
      </c>
      <c r="AY832" s="226" t="s">
        <v>153</v>
      </c>
    </row>
    <row r="833" spans="1:65" s="15" customFormat="1" ht="11.25">
      <c r="B833" s="227"/>
      <c r="C833" s="228"/>
      <c r="D833" s="207" t="s">
        <v>162</v>
      </c>
      <c r="E833" s="229" t="s">
        <v>1</v>
      </c>
      <c r="F833" s="230" t="s">
        <v>165</v>
      </c>
      <c r="G833" s="228"/>
      <c r="H833" s="231">
        <v>19.09</v>
      </c>
      <c r="I833" s="232"/>
      <c r="J833" s="228"/>
      <c r="K833" s="228"/>
      <c r="L833" s="233"/>
      <c r="M833" s="234"/>
      <c r="N833" s="235"/>
      <c r="O833" s="235"/>
      <c r="P833" s="235"/>
      <c r="Q833" s="235"/>
      <c r="R833" s="235"/>
      <c r="S833" s="235"/>
      <c r="T833" s="236"/>
      <c r="AT833" s="237" t="s">
        <v>162</v>
      </c>
      <c r="AU833" s="237" t="s">
        <v>85</v>
      </c>
      <c r="AV833" s="15" t="s">
        <v>160</v>
      </c>
      <c r="AW833" s="15" t="s">
        <v>31</v>
      </c>
      <c r="AX833" s="15" t="s">
        <v>83</v>
      </c>
      <c r="AY833" s="237" t="s">
        <v>153</v>
      </c>
    </row>
    <row r="834" spans="1:65" s="2" customFormat="1" ht="24.2" customHeight="1">
      <c r="A834" s="35"/>
      <c r="B834" s="36"/>
      <c r="C834" s="249" t="s">
        <v>1075</v>
      </c>
      <c r="D834" s="249" t="s">
        <v>263</v>
      </c>
      <c r="E834" s="250" t="s">
        <v>1076</v>
      </c>
      <c r="F834" s="251" t="s">
        <v>1077</v>
      </c>
      <c r="G834" s="252" t="s">
        <v>205</v>
      </c>
      <c r="H834" s="253">
        <v>19.09</v>
      </c>
      <c r="I834" s="254"/>
      <c r="J834" s="255">
        <f>ROUND(I834*H834,2)</f>
        <v>0</v>
      </c>
      <c r="K834" s="251" t="s">
        <v>159</v>
      </c>
      <c r="L834" s="256"/>
      <c r="M834" s="257" t="s">
        <v>1</v>
      </c>
      <c r="N834" s="258" t="s">
        <v>40</v>
      </c>
      <c r="O834" s="72"/>
      <c r="P834" s="201">
        <f>O834*H834</f>
        <v>0</v>
      </c>
      <c r="Q834" s="201">
        <v>0</v>
      </c>
      <c r="R834" s="201">
        <f>Q834*H834</f>
        <v>0</v>
      </c>
      <c r="S834" s="201">
        <v>0</v>
      </c>
      <c r="T834" s="202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203" t="s">
        <v>360</v>
      </c>
      <c r="AT834" s="203" t="s">
        <v>263</v>
      </c>
      <c r="AU834" s="203" t="s">
        <v>85</v>
      </c>
      <c r="AY834" s="18" t="s">
        <v>153</v>
      </c>
      <c r="BE834" s="204">
        <f>IF(N834="základní",J834,0)</f>
        <v>0</v>
      </c>
      <c r="BF834" s="204">
        <f>IF(N834="snížená",J834,0)</f>
        <v>0</v>
      </c>
      <c r="BG834" s="204">
        <f>IF(N834="zákl. přenesená",J834,0)</f>
        <v>0</v>
      </c>
      <c r="BH834" s="204">
        <f>IF(N834="sníž. přenesená",J834,0)</f>
        <v>0</v>
      </c>
      <c r="BI834" s="204">
        <f>IF(N834="nulová",J834,0)</f>
        <v>0</v>
      </c>
      <c r="BJ834" s="18" t="s">
        <v>83</v>
      </c>
      <c r="BK834" s="204">
        <f>ROUND(I834*H834,2)</f>
        <v>0</v>
      </c>
      <c r="BL834" s="18" t="s">
        <v>252</v>
      </c>
      <c r="BM834" s="203" t="s">
        <v>1078</v>
      </c>
    </row>
    <row r="835" spans="1:65" s="2" customFormat="1" ht="24.2" customHeight="1">
      <c r="A835" s="35"/>
      <c r="B835" s="36"/>
      <c r="C835" s="192" t="s">
        <v>1079</v>
      </c>
      <c r="D835" s="192" t="s">
        <v>155</v>
      </c>
      <c r="E835" s="193" t="s">
        <v>1080</v>
      </c>
      <c r="F835" s="194" t="s">
        <v>1081</v>
      </c>
      <c r="G835" s="195" t="s">
        <v>226</v>
      </c>
      <c r="H835" s="196">
        <v>11</v>
      </c>
      <c r="I835" s="197"/>
      <c r="J835" s="198">
        <f>ROUND(I835*H835,2)</f>
        <v>0</v>
      </c>
      <c r="K835" s="194" t="s">
        <v>159</v>
      </c>
      <c r="L835" s="40"/>
      <c r="M835" s="199" t="s">
        <v>1</v>
      </c>
      <c r="N835" s="200" t="s">
        <v>40</v>
      </c>
      <c r="O835" s="72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203" t="s">
        <v>252</v>
      </c>
      <c r="AT835" s="203" t="s">
        <v>155</v>
      </c>
      <c r="AU835" s="203" t="s">
        <v>85</v>
      </c>
      <c r="AY835" s="18" t="s">
        <v>153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8" t="s">
        <v>83</v>
      </c>
      <c r="BK835" s="204">
        <f>ROUND(I835*H835,2)</f>
        <v>0</v>
      </c>
      <c r="BL835" s="18" t="s">
        <v>252</v>
      </c>
      <c r="BM835" s="203" t="s">
        <v>1082</v>
      </c>
    </row>
    <row r="836" spans="1:65" s="13" customFormat="1" ht="11.25">
      <c r="B836" s="205"/>
      <c r="C836" s="206"/>
      <c r="D836" s="207" t="s">
        <v>162</v>
      </c>
      <c r="E836" s="208" t="s">
        <v>1</v>
      </c>
      <c r="F836" s="209" t="s">
        <v>1036</v>
      </c>
      <c r="G836" s="206"/>
      <c r="H836" s="208" t="s">
        <v>1</v>
      </c>
      <c r="I836" s="210"/>
      <c r="J836" s="206"/>
      <c r="K836" s="206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162</v>
      </c>
      <c r="AU836" s="215" t="s">
        <v>85</v>
      </c>
      <c r="AV836" s="13" t="s">
        <v>83</v>
      </c>
      <c r="AW836" s="13" t="s">
        <v>31</v>
      </c>
      <c r="AX836" s="13" t="s">
        <v>75</v>
      </c>
      <c r="AY836" s="215" t="s">
        <v>153</v>
      </c>
    </row>
    <row r="837" spans="1:65" s="14" customFormat="1" ht="11.25">
      <c r="B837" s="216"/>
      <c r="C837" s="217"/>
      <c r="D837" s="207" t="s">
        <v>162</v>
      </c>
      <c r="E837" s="218" t="s">
        <v>1</v>
      </c>
      <c r="F837" s="219" t="s">
        <v>1083</v>
      </c>
      <c r="G837" s="217"/>
      <c r="H837" s="220">
        <v>6</v>
      </c>
      <c r="I837" s="221"/>
      <c r="J837" s="217"/>
      <c r="K837" s="217"/>
      <c r="L837" s="222"/>
      <c r="M837" s="223"/>
      <c r="N837" s="224"/>
      <c r="O837" s="224"/>
      <c r="P837" s="224"/>
      <c r="Q837" s="224"/>
      <c r="R837" s="224"/>
      <c r="S837" s="224"/>
      <c r="T837" s="225"/>
      <c r="AT837" s="226" t="s">
        <v>162</v>
      </c>
      <c r="AU837" s="226" t="s">
        <v>85</v>
      </c>
      <c r="AV837" s="14" t="s">
        <v>85</v>
      </c>
      <c r="AW837" s="14" t="s">
        <v>31</v>
      </c>
      <c r="AX837" s="14" t="s">
        <v>75</v>
      </c>
      <c r="AY837" s="226" t="s">
        <v>153</v>
      </c>
    </row>
    <row r="838" spans="1:65" s="14" customFormat="1" ht="11.25">
      <c r="B838" s="216"/>
      <c r="C838" s="217"/>
      <c r="D838" s="207" t="s">
        <v>162</v>
      </c>
      <c r="E838" s="218" t="s">
        <v>1</v>
      </c>
      <c r="F838" s="219" t="s">
        <v>1084</v>
      </c>
      <c r="G838" s="217"/>
      <c r="H838" s="220">
        <v>3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162</v>
      </c>
      <c r="AU838" s="226" t="s">
        <v>85</v>
      </c>
      <c r="AV838" s="14" t="s">
        <v>85</v>
      </c>
      <c r="AW838" s="14" t="s">
        <v>31</v>
      </c>
      <c r="AX838" s="14" t="s">
        <v>75</v>
      </c>
      <c r="AY838" s="226" t="s">
        <v>153</v>
      </c>
    </row>
    <row r="839" spans="1:65" s="14" customFormat="1" ht="11.25">
      <c r="B839" s="216"/>
      <c r="C839" s="217"/>
      <c r="D839" s="207" t="s">
        <v>162</v>
      </c>
      <c r="E839" s="218" t="s">
        <v>1</v>
      </c>
      <c r="F839" s="219" t="s">
        <v>1085</v>
      </c>
      <c r="G839" s="217"/>
      <c r="H839" s="220">
        <v>1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162</v>
      </c>
      <c r="AU839" s="226" t="s">
        <v>85</v>
      </c>
      <c r="AV839" s="14" t="s">
        <v>85</v>
      </c>
      <c r="AW839" s="14" t="s">
        <v>31</v>
      </c>
      <c r="AX839" s="14" t="s">
        <v>75</v>
      </c>
      <c r="AY839" s="226" t="s">
        <v>153</v>
      </c>
    </row>
    <row r="840" spans="1:65" s="14" customFormat="1" ht="11.25">
      <c r="B840" s="216"/>
      <c r="C840" s="217"/>
      <c r="D840" s="207" t="s">
        <v>162</v>
      </c>
      <c r="E840" s="218" t="s">
        <v>1</v>
      </c>
      <c r="F840" s="219" t="s">
        <v>1086</v>
      </c>
      <c r="G840" s="217"/>
      <c r="H840" s="220">
        <v>1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162</v>
      </c>
      <c r="AU840" s="226" t="s">
        <v>85</v>
      </c>
      <c r="AV840" s="14" t="s">
        <v>85</v>
      </c>
      <c r="AW840" s="14" t="s">
        <v>31</v>
      </c>
      <c r="AX840" s="14" t="s">
        <v>75</v>
      </c>
      <c r="AY840" s="226" t="s">
        <v>153</v>
      </c>
    </row>
    <row r="841" spans="1:65" s="15" customFormat="1" ht="11.25">
      <c r="B841" s="227"/>
      <c r="C841" s="228"/>
      <c r="D841" s="207" t="s">
        <v>162</v>
      </c>
      <c r="E841" s="229" t="s">
        <v>1</v>
      </c>
      <c r="F841" s="230" t="s">
        <v>165</v>
      </c>
      <c r="G841" s="228"/>
      <c r="H841" s="231">
        <v>11</v>
      </c>
      <c r="I841" s="232"/>
      <c r="J841" s="228"/>
      <c r="K841" s="228"/>
      <c r="L841" s="233"/>
      <c r="M841" s="234"/>
      <c r="N841" s="235"/>
      <c r="O841" s="235"/>
      <c r="P841" s="235"/>
      <c r="Q841" s="235"/>
      <c r="R841" s="235"/>
      <c r="S841" s="235"/>
      <c r="T841" s="236"/>
      <c r="AT841" s="237" t="s">
        <v>162</v>
      </c>
      <c r="AU841" s="237" t="s">
        <v>85</v>
      </c>
      <c r="AV841" s="15" t="s">
        <v>160</v>
      </c>
      <c r="AW841" s="15" t="s">
        <v>31</v>
      </c>
      <c r="AX841" s="15" t="s">
        <v>83</v>
      </c>
      <c r="AY841" s="237" t="s">
        <v>153</v>
      </c>
    </row>
    <row r="842" spans="1:65" s="2" customFormat="1" ht="21.75" customHeight="1">
      <c r="A842" s="35"/>
      <c r="B842" s="36"/>
      <c r="C842" s="249" t="s">
        <v>1087</v>
      </c>
      <c r="D842" s="249" t="s">
        <v>263</v>
      </c>
      <c r="E842" s="250" t="s">
        <v>1088</v>
      </c>
      <c r="F842" s="251" t="s">
        <v>1089</v>
      </c>
      <c r="G842" s="252" t="s">
        <v>205</v>
      </c>
      <c r="H842" s="253">
        <v>7.2</v>
      </c>
      <c r="I842" s="254"/>
      <c r="J842" s="255">
        <f>ROUND(I842*H842,2)</f>
        <v>0</v>
      </c>
      <c r="K842" s="251" t="s">
        <v>159</v>
      </c>
      <c r="L842" s="256"/>
      <c r="M842" s="257" t="s">
        <v>1</v>
      </c>
      <c r="N842" s="258" t="s">
        <v>40</v>
      </c>
      <c r="O842" s="72"/>
      <c r="P842" s="201">
        <f>O842*H842</f>
        <v>0</v>
      </c>
      <c r="Q842" s="201">
        <v>0</v>
      </c>
      <c r="R842" s="201">
        <f>Q842*H842</f>
        <v>0</v>
      </c>
      <c r="S842" s="201">
        <v>0</v>
      </c>
      <c r="T842" s="202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203" t="s">
        <v>360</v>
      </c>
      <c r="AT842" s="203" t="s">
        <v>263</v>
      </c>
      <c r="AU842" s="203" t="s">
        <v>85</v>
      </c>
      <c r="AY842" s="18" t="s">
        <v>153</v>
      </c>
      <c r="BE842" s="204">
        <f>IF(N842="základní",J842,0)</f>
        <v>0</v>
      </c>
      <c r="BF842" s="204">
        <f>IF(N842="snížená",J842,0)</f>
        <v>0</v>
      </c>
      <c r="BG842" s="204">
        <f>IF(N842="zákl. přenesená",J842,0)</f>
        <v>0</v>
      </c>
      <c r="BH842" s="204">
        <f>IF(N842="sníž. přenesená",J842,0)</f>
        <v>0</v>
      </c>
      <c r="BI842" s="204">
        <f>IF(N842="nulová",J842,0)</f>
        <v>0</v>
      </c>
      <c r="BJ842" s="18" t="s">
        <v>83</v>
      </c>
      <c r="BK842" s="204">
        <f>ROUND(I842*H842,2)</f>
        <v>0</v>
      </c>
      <c r="BL842" s="18" t="s">
        <v>252</v>
      </c>
      <c r="BM842" s="203" t="s">
        <v>1090</v>
      </c>
    </row>
    <row r="843" spans="1:65" s="14" customFormat="1" ht="11.25">
      <c r="B843" s="216"/>
      <c r="C843" s="217"/>
      <c r="D843" s="207" t="s">
        <v>162</v>
      </c>
      <c r="E843" s="218" t="s">
        <v>1</v>
      </c>
      <c r="F843" s="219" t="s">
        <v>1091</v>
      </c>
      <c r="G843" s="217"/>
      <c r="H843" s="220">
        <v>3.24</v>
      </c>
      <c r="I843" s="221"/>
      <c r="J843" s="217"/>
      <c r="K843" s="217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162</v>
      </c>
      <c r="AU843" s="226" t="s">
        <v>85</v>
      </c>
      <c r="AV843" s="14" t="s">
        <v>85</v>
      </c>
      <c r="AW843" s="14" t="s">
        <v>31</v>
      </c>
      <c r="AX843" s="14" t="s">
        <v>75</v>
      </c>
      <c r="AY843" s="226" t="s">
        <v>153</v>
      </c>
    </row>
    <row r="844" spans="1:65" s="14" customFormat="1" ht="11.25">
      <c r="B844" s="216"/>
      <c r="C844" s="217"/>
      <c r="D844" s="207" t="s">
        <v>162</v>
      </c>
      <c r="E844" s="218" t="s">
        <v>1</v>
      </c>
      <c r="F844" s="219" t="s">
        <v>1092</v>
      </c>
      <c r="G844" s="217"/>
      <c r="H844" s="220">
        <v>2.4300000000000002</v>
      </c>
      <c r="I844" s="221"/>
      <c r="J844" s="217"/>
      <c r="K844" s="217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162</v>
      </c>
      <c r="AU844" s="226" t="s">
        <v>85</v>
      </c>
      <c r="AV844" s="14" t="s">
        <v>85</v>
      </c>
      <c r="AW844" s="14" t="s">
        <v>31</v>
      </c>
      <c r="AX844" s="14" t="s">
        <v>75</v>
      </c>
      <c r="AY844" s="226" t="s">
        <v>153</v>
      </c>
    </row>
    <row r="845" spans="1:65" s="14" customFormat="1" ht="11.25">
      <c r="B845" s="216"/>
      <c r="C845" s="217"/>
      <c r="D845" s="207" t="s">
        <v>162</v>
      </c>
      <c r="E845" s="218" t="s">
        <v>1</v>
      </c>
      <c r="F845" s="219" t="s">
        <v>1093</v>
      </c>
      <c r="G845" s="217"/>
      <c r="H845" s="220">
        <v>0.99</v>
      </c>
      <c r="I845" s="221"/>
      <c r="J845" s="217"/>
      <c r="K845" s="217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162</v>
      </c>
      <c r="AU845" s="226" t="s">
        <v>85</v>
      </c>
      <c r="AV845" s="14" t="s">
        <v>85</v>
      </c>
      <c r="AW845" s="14" t="s">
        <v>31</v>
      </c>
      <c r="AX845" s="14" t="s">
        <v>75</v>
      </c>
      <c r="AY845" s="226" t="s">
        <v>153</v>
      </c>
    </row>
    <row r="846" spans="1:65" s="14" customFormat="1" ht="11.25">
      <c r="B846" s="216"/>
      <c r="C846" s="217"/>
      <c r="D846" s="207" t="s">
        <v>162</v>
      </c>
      <c r="E846" s="218" t="s">
        <v>1</v>
      </c>
      <c r="F846" s="219" t="s">
        <v>1094</v>
      </c>
      <c r="G846" s="217"/>
      <c r="H846" s="220">
        <v>0.54</v>
      </c>
      <c r="I846" s="221"/>
      <c r="J846" s="217"/>
      <c r="K846" s="217"/>
      <c r="L846" s="222"/>
      <c r="M846" s="223"/>
      <c r="N846" s="224"/>
      <c r="O846" s="224"/>
      <c r="P846" s="224"/>
      <c r="Q846" s="224"/>
      <c r="R846" s="224"/>
      <c r="S846" s="224"/>
      <c r="T846" s="225"/>
      <c r="AT846" s="226" t="s">
        <v>162</v>
      </c>
      <c r="AU846" s="226" t="s">
        <v>85</v>
      </c>
      <c r="AV846" s="14" t="s">
        <v>85</v>
      </c>
      <c r="AW846" s="14" t="s">
        <v>31</v>
      </c>
      <c r="AX846" s="14" t="s">
        <v>75</v>
      </c>
      <c r="AY846" s="226" t="s">
        <v>153</v>
      </c>
    </row>
    <row r="847" spans="1:65" s="15" customFormat="1" ht="11.25">
      <c r="B847" s="227"/>
      <c r="C847" s="228"/>
      <c r="D847" s="207" t="s">
        <v>162</v>
      </c>
      <c r="E847" s="229" t="s">
        <v>1</v>
      </c>
      <c r="F847" s="230" t="s">
        <v>165</v>
      </c>
      <c r="G847" s="228"/>
      <c r="H847" s="231">
        <v>7.2</v>
      </c>
      <c r="I847" s="232"/>
      <c r="J847" s="228"/>
      <c r="K847" s="228"/>
      <c r="L847" s="233"/>
      <c r="M847" s="234"/>
      <c r="N847" s="235"/>
      <c r="O847" s="235"/>
      <c r="P847" s="235"/>
      <c r="Q847" s="235"/>
      <c r="R847" s="235"/>
      <c r="S847" s="235"/>
      <c r="T847" s="236"/>
      <c r="AT847" s="237" t="s">
        <v>162</v>
      </c>
      <c r="AU847" s="237" t="s">
        <v>85</v>
      </c>
      <c r="AV847" s="15" t="s">
        <v>160</v>
      </c>
      <c r="AW847" s="15" t="s">
        <v>31</v>
      </c>
      <c r="AX847" s="15" t="s">
        <v>83</v>
      </c>
      <c r="AY847" s="237" t="s">
        <v>153</v>
      </c>
    </row>
    <row r="848" spans="1:65" s="2" customFormat="1" ht="37.9" customHeight="1">
      <c r="A848" s="35"/>
      <c r="B848" s="36"/>
      <c r="C848" s="192" t="s">
        <v>1095</v>
      </c>
      <c r="D848" s="192" t="s">
        <v>155</v>
      </c>
      <c r="E848" s="193" t="s">
        <v>1096</v>
      </c>
      <c r="F848" s="194" t="s">
        <v>1097</v>
      </c>
      <c r="G848" s="195" t="s">
        <v>226</v>
      </c>
      <c r="H848" s="196">
        <v>8</v>
      </c>
      <c r="I848" s="197"/>
      <c r="J848" s="198">
        <f>ROUND(I848*H848,2)</f>
        <v>0</v>
      </c>
      <c r="K848" s="194" t="s">
        <v>159</v>
      </c>
      <c r="L848" s="40"/>
      <c r="M848" s="199" t="s">
        <v>1</v>
      </c>
      <c r="N848" s="200" t="s">
        <v>40</v>
      </c>
      <c r="O848" s="72"/>
      <c r="P848" s="201">
        <f>O848*H848</f>
        <v>0</v>
      </c>
      <c r="Q848" s="201">
        <v>0</v>
      </c>
      <c r="R848" s="201">
        <f>Q848*H848</f>
        <v>0</v>
      </c>
      <c r="S848" s="201">
        <v>0</v>
      </c>
      <c r="T848" s="202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203" t="s">
        <v>252</v>
      </c>
      <c r="AT848" s="203" t="s">
        <v>155</v>
      </c>
      <c r="AU848" s="203" t="s">
        <v>85</v>
      </c>
      <c r="AY848" s="18" t="s">
        <v>153</v>
      </c>
      <c r="BE848" s="204">
        <f>IF(N848="základní",J848,0)</f>
        <v>0</v>
      </c>
      <c r="BF848" s="204">
        <f>IF(N848="snížená",J848,0)</f>
        <v>0</v>
      </c>
      <c r="BG848" s="204">
        <f>IF(N848="zákl. přenesená",J848,0)</f>
        <v>0</v>
      </c>
      <c r="BH848" s="204">
        <f>IF(N848="sníž. přenesená",J848,0)</f>
        <v>0</v>
      </c>
      <c r="BI848" s="204">
        <f>IF(N848="nulová",J848,0)</f>
        <v>0</v>
      </c>
      <c r="BJ848" s="18" t="s">
        <v>83</v>
      </c>
      <c r="BK848" s="204">
        <f>ROUND(I848*H848,2)</f>
        <v>0</v>
      </c>
      <c r="BL848" s="18" t="s">
        <v>252</v>
      </c>
      <c r="BM848" s="203" t="s">
        <v>1098</v>
      </c>
    </row>
    <row r="849" spans="1:65" s="13" customFormat="1" ht="11.25">
      <c r="B849" s="205"/>
      <c r="C849" s="206"/>
      <c r="D849" s="207" t="s">
        <v>162</v>
      </c>
      <c r="E849" s="208" t="s">
        <v>1</v>
      </c>
      <c r="F849" s="209" t="s">
        <v>1036</v>
      </c>
      <c r="G849" s="206"/>
      <c r="H849" s="208" t="s">
        <v>1</v>
      </c>
      <c r="I849" s="210"/>
      <c r="J849" s="206"/>
      <c r="K849" s="206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162</v>
      </c>
      <c r="AU849" s="215" t="s">
        <v>85</v>
      </c>
      <c r="AV849" s="13" t="s">
        <v>83</v>
      </c>
      <c r="AW849" s="13" t="s">
        <v>31</v>
      </c>
      <c r="AX849" s="13" t="s">
        <v>75</v>
      </c>
      <c r="AY849" s="215" t="s">
        <v>153</v>
      </c>
    </row>
    <row r="850" spans="1:65" s="14" customFormat="1" ht="11.25">
      <c r="B850" s="216"/>
      <c r="C850" s="217"/>
      <c r="D850" s="207" t="s">
        <v>162</v>
      </c>
      <c r="E850" s="218" t="s">
        <v>1</v>
      </c>
      <c r="F850" s="219" t="s">
        <v>1099</v>
      </c>
      <c r="G850" s="217"/>
      <c r="H850" s="220">
        <v>2</v>
      </c>
      <c r="I850" s="221"/>
      <c r="J850" s="217"/>
      <c r="K850" s="217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162</v>
      </c>
      <c r="AU850" s="226" t="s">
        <v>85</v>
      </c>
      <c r="AV850" s="14" t="s">
        <v>85</v>
      </c>
      <c r="AW850" s="14" t="s">
        <v>31</v>
      </c>
      <c r="AX850" s="14" t="s">
        <v>75</v>
      </c>
      <c r="AY850" s="226" t="s">
        <v>153</v>
      </c>
    </row>
    <row r="851" spans="1:65" s="14" customFormat="1" ht="11.25">
      <c r="B851" s="216"/>
      <c r="C851" s="217"/>
      <c r="D851" s="207" t="s">
        <v>162</v>
      </c>
      <c r="E851" s="218" t="s">
        <v>1</v>
      </c>
      <c r="F851" s="219" t="s">
        <v>1100</v>
      </c>
      <c r="G851" s="217"/>
      <c r="H851" s="220">
        <v>1</v>
      </c>
      <c r="I851" s="221"/>
      <c r="J851" s="217"/>
      <c r="K851" s="217"/>
      <c r="L851" s="222"/>
      <c r="M851" s="223"/>
      <c r="N851" s="224"/>
      <c r="O851" s="224"/>
      <c r="P851" s="224"/>
      <c r="Q851" s="224"/>
      <c r="R851" s="224"/>
      <c r="S851" s="224"/>
      <c r="T851" s="225"/>
      <c r="AT851" s="226" t="s">
        <v>162</v>
      </c>
      <c r="AU851" s="226" t="s">
        <v>85</v>
      </c>
      <c r="AV851" s="14" t="s">
        <v>85</v>
      </c>
      <c r="AW851" s="14" t="s">
        <v>31</v>
      </c>
      <c r="AX851" s="14" t="s">
        <v>75</v>
      </c>
      <c r="AY851" s="226" t="s">
        <v>153</v>
      </c>
    </row>
    <row r="852" spans="1:65" s="14" customFormat="1" ht="11.25">
      <c r="B852" s="216"/>
      <c r="C852" s="217"/>
      <c r="D852" s="207" t="s">
        <v>162</v>
      </c>
      <c r="E852" s="218" t="s">
        <v>1</v>
      </c>
      <c r="F852" s="219" t="s">
        <v>1101</v>
      </c>
      <c r="G852" s="217"/>
      <c r="H852" s="220">
        <v>4</v>
      </c>
      <c r="I852" s="221"/>
      <c r="J852" s="217"/>
      <c r="K852" s="217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162</v>
      </c>
      <c r="AU852" s="226" t="s">
        <v>85</v>
      </c>
      <c r="AV852" s="14" t="s">
        <v>85</v>
      </c>
      <c r="AW852" s="14" t="s">
        <v>31</v>
      </c>
      <c r="AX852" s="14" t="s">
        <v>75</v>
      </c>
      <c r="AY852" s="226" t="s">
        <v>153</v>
      </c>
    </row>
    <row r="853" spans="1:65" s="14" customFormat="1" ht="11.25">
      <c r="B853" s="216"/>
      <c r="C853" s="217"/>
      <c r="D853" s="207" t="s">
        <v>162</v>
      </c>
      <c r="E853" s="218" t="s">
        <v>1</v>
      </c>
      <c r="F853" s="219" t="s">
        <v>1102</v>
      </c>
      <c r="G853" s="217"/>
      <c r="H853" s="220">
        <v>1</v>
      </c>
      <c r="I853" s="221"/>
      <c r="J853" s="217"/>
      <c r="K853" s="217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162</v>
      </c>
      <c r="AU853" s="226" t="s">
        <v>85</v>
      </c>
      <c r="AV853" s="14" t="s">
        <v>85</v>
      </c>
      <c r="AW853" s="14" t="s">
        <v>31</v>
      </c>
      <c r="AX853" s="14" t="s">
        <v>75</v>
      </c>
      <c r="AY853" s="226" t="s">
        <v>153</v>
      </c>
    </row>
    <row r="854" spans="1:65" s="15" customFormat="1" ht="11.25">
      <c r="B854" s="227"/>
      <c r="C854" s="228"/>
      <c r="D854" s="207" t="s">
        <v>162</v>
      </c>
      <c r="E854" s="229" t="s">
        <v>1</v>
      </c>
      <c r="F854" s="230" t="s">
        <v>165</v>
      </c>
      <c r="G854" s="228"/>
      <c r="H854" s="231">
        <v>8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AT854" s="237" t="s">
        <v>162</v>
      </c>
      <c r="AU854" s="237" t="s">
        <v>85</v>
      </c>
      <c r="AV854" s="15" t="s">
        <v>160</v>
      </c>
      <c r="AW854" s="15" t="s">
        <v>31</v>
      </c>
      <c r="AX854" s="15" t="s">
        <v>83</v>
      </c>
      <c r="AY854" s="237" t="s">
        <v>153</v>
      </c>
    </row>
    <row r="855" spans="1:65" s="2" customFormat="1" ht="16.5" customHeight="1">
      <c r="A855" s="35"/>
      <c r="B855" s="36"/>
      <c r="C855" s="249" t="s">
        <v>1103</v>
      </c>
      <c r="D855" s="249" t="s">
        <v>263</v>
      </c>
      <c r="E855" s="250" t="s">
        <v>1104</v>
      </c>
      <c r="F855" s="251" t="s">
        <v>1105</v>
      </c>
      <c r="G855" s="252" t="s">
        <v>205</v>
      </c>
      <c r="H855" s="253">
        <v>26.722999999999999</v>
      </c>
      <c r="I855" s="254"/>
      <c r="J855" s="255">
        <f>ROUND(I855*H855,2)</f>
        <v>0</v>
      </c>
      <c r="K855" s="251" t="s">
        <v>159</v>
      </c>
      <c r="L855" s="256"/>
      <c r="M855" s="257" t="s">
        <v>1</v>
      </c>
      <c r="N855" s="258" t="s">
        <v>40</v>
      </c>
      <c r="O855" s="72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203" t="s">
        <v>360</v>
      </c>
      <c r="AT855" s="203" t="s">
        <v>263</v>
      </c>
      <c r="AU855" s="203" t="s">
        <v>85</v>
      </c>
      <c r="AY855" s="18" t="s">
        <v>153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8" t="s">
        <v>83</v>
      </c>
      <c r="BK855" s="204">
        <f>ROUND(I855*H855,2)</f>
        <v>0</v>
      </c>
      <c r="BL855" s="18" t="s">
        <v>252</v>
      </c>
      <c r="BM855" s="203" t="s">
        <v>1106</v>
      </c>
    </row>
    <row r="856" spans="1:65" s="14" customFormat="1" ht="11.25">
      <c r="B856" s="216"/>
      <c r="C856" s="217"/>
      <c r="D856" s="207" t="s">
        <v>162</v>
      </c>
      <c r="E856" s="218" t="s">
        <v>1</v>
      </c>
      <c r="F856" s="219" t="s">
        <v>539</v>
      </c>
      <c r="G856" s="217"/>
      <c r="H856" s="220">
        <v>6.72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162</v>
      </c>
      <c r="AU856" s="226" t="s">
        <v>85</v>
      </c>
      <c r="AV856" s="14" t="s">
        <v>85</v>
      </c>
      <c r="AW856" s="14" t="s">
        <v>31</v>
      </c>
      <c r="AX856" s="14" t="s">
        <v>75</v>
      </c>
      <c r="AY856" s="226" t="s">
        <v>153</v>
      </c>
    </row>
    <row r="857" spans="1:65" s="14" customFormat="1" ht="11.25">
      <c r="B857" s="216"/>
      <c r="C857" s="217"/>
      <c r="D857" s="207" t="s">
        <v>162</v>
      </c>
      <c r="E857" s="218" t="s">
        <v>1</v>
      </c>
      <c r="F857" s="219" t="s">
        <v>540</v>
      </c>
      <c r="G857" s="217"/>
      <c r="H857" s="220">
        <v>3.375</v>
      </c>
      <c r="I857" s="221"/>
      <c r="J857" s="217"/>
      <c r="K857" s="217"/>
      <c r="L857" s="222"/>
      <c r="M857" s="223"/>
      <c r="N857" s="224"/>
      <c r="O857" s="224"/>
      <c r="P857" s="224"/>
      <c r="Q857" s="224"/>
      <c r="R857" s="224"/>
      <c r="S857" s="224"/>
      <c r="T857" s="225"/>
      <c r="AT857" s="226" t="s">
        <v>162</v>
      </c>
      <c r="AU857" s="226" t="s">
        <v>85</v>
      </c>
      <c r="AV857" s="14" t="s">
        <v>85</v>
      </c>
      <c r="AW857" s="14" t="s">
        <v>31</v>
      </c>
      <c r="AX857" s="14" t="s">
        <v>75</v>
      </c>
      <c r="AY857" s="226" t="s">
        <v>153</v>
      </c>
    </row>
    <row r="858" spans="1:65" s="14" customFormat="1" ht="11.25">
      <c r="B858" s="216"/>
      <c r="C858" s="217"/>
      <c r="D858" s="207" t="s">
        <v>162</v>
      </c>
      <c r="E858" s="218" t="s">
        <v>1</v>
      </c>
      <c r="F858" s="219" t="s">
        <v>542</v>
      </c>
      <c r="G858" s="217"/>
      <c r="H858" s="220">
        <v>13.365</v>
      </c>
      <c r="I858" s="221"/>
      <c r="J858" s="217"/>
      <c r="K858" s="217"/>
      <c r="L858" s="222"/>
      <c r="M858" s="223"/>
      <c r="N858" s="224"/>
      <c r="O858" s="224"/>
      <c r="P858" s="224"/>
      <c r="Q858" s="224"/>
      <c r="R858" s="224"/>
      <c r="S858" s="224"/>
      <c r="T858" s="225"/>
      <c r="AT858" s="226" t="s">
        <v>162</v>
      </c>
      <c r="AU858" s="226" t="s">
        <v>85</v>
      </c>
      <c r="AV858" s="14" t="s">
        <v>85</v>
      </c>
      <c r="AW858" s="14" t="s">
        <v>31</v>
      </c>
      <c r="AX858" s="14" t="s">
        <v>75</v>
      </c>
      <c r="AY858" s="226" t="s">
        <v>153</v>
      </c>
    </row>
    <row r="859" spans="1:65" s="14" customFormat="1" ht="11.25">
      <c r="B859" s="216"/>
      <c r="C859" s="217"/>
      <c r="D859" s="207" t="s">
        <v>162</v>
      </c>
      <c r="E859" s="218" t="s">
        <v>1</v>
      </c>
      <c r="F859" s="219" t="s">
        <v>541</v>
      </c>
      <c r="G859" s="217"/>
      <c r="H859" s="220">
        <v>3.2629999999999999</v>
      </c>
      <c r="I859" s="221"/>
      <c r="J859" s="217"/>
      <c r="K859" s="217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162</v>
      </c>
      <c r="AU859" s="226" t="s">
        <v>85</v>
      </c>
      <c r="AV859" s="14" t="s">
        <v>85</v>
      </c>
      <c r="AW859" s="14" t="s">
        <v>31</v>
      </c>
      <c r="AX859" s="14" t="s">
        <v>75</v>
      </c>
      <c r="AY859" s="226" t="s">
        <v>153</v>
      </c>
    </row>
    <row r="860" spans="1:65" s="15" customFormat="1" ht="11.25">
      <c r="B860" s="227"/>
      <c r="C860" s="228"/>
      <c r="D860" s="207" t="s">
        <v>162</v>
      </c>
      <c r="E860" s="229" t="s">
        <v>1</v>
      </c>
      <c r="F860" s="230" t="s">
        <v>165</v>
      </c>
      <c r="G860" s="228"/>
      <c r="H860" s="231">
        <v>26.722999999999999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AT860" s="237" t="s">
        <v>162</v>
      </c>
      <c r="AU860" s="237" t="s">
        <v>85</v>
      </c>
      <c r="AV860" s="15" t="s">
        <v>160</v>
      </c>
      <c r="AW860" s="15" t="s">
        <v>31</v>
      </c>
      <c r="AX860" s="15" t="s">
        <v>83</v>
      </c>
      <c r="AY860" s="237" t="s">
        <v>153</v>
      </c>
    </row>
    <row r="861" spans="1:65" s="2" customFormat="1" ht="37.9" customHeight="1">
      <c r="A861" s="35"/>
      <c r="B861" s="36"/>
      <c r="C861" s="192" t="s">
        <v>1107</v>
      </c>
      <c r="D861" s="192" t="s">
        <v>155</v>
      </c>
      <c r="E861" s="193" t="s">
        <v>1108</v>
      </c>
      <c r="F861" s="194" t="s">
        <v>1109</v>
      </c>
      <c r="G861" s="195" t="s">
        <v>226</v>
      </c>
      <c r="H861" s="196">
        <v>1</v>
      </c>
      <c r="I861" s="197"/>
      <c r="J861" s="198">
        <f>ROUND(I861*H861,2)</f>
        <v>0</v>
      </c>
      <c r="K861" s="194" t="s">
        <v>159</v>
      </c>
      <c r="L861" s="40"/>
      <c r="M861" s="199" t="s">
        <v>1</v>
      </c>
      <c r="N861" s="200" t="s">
        <v>40</v>
      </c>
      <c r="O861" s="72"/>
      <c r="P861" s="201">
        <f>O861*H861</f>
        <v>0</v>
      </c>
      <c r="Q861" s="201">
        <v>0</v>
      </c>
      <c r="R861" s="201">
        <f>Q861*H861</f>
        <v>0</v>
      </c>
      <c r="S861" s="201">
        <v>0</v>
      </c>
      <c r="T861" s="202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203" t="s">
        <v>252</v>
      </c>
      <c r="AT861" s="203" t="s">
        <v>155</v>
      </c>
      <c r="AU861" s="203" t="s">
        <v>85</v>
      </c>
      <c r="AY861" s="18" t="s">
        <v>153</v>
      </c>
      <c r="BE861" s="204">
        <f>IF(N861="základní",J861,0)</f>
        <v>0</v>
      </c>
      <c r="BF861" s="204">
        <f>IF(N861="snížená",J861,0)</f>
        <v>0</v>
      </c>
      <c r="BG861" s="204">
        <f>IF(N861="zákl. přenesená",J861,0)</f>
        <v>0</v>
      </c>
      <c r="BH861" s="204">
        <f>IF(N861="sníž. přenesená",J861,0)</f>
        <v>0</v>
      </c>
      <c r="BI861" s="204">
        <f>IF(N861="nulová",J861,0)</f>
        <v>0</v>
      </c>
      <c r="BJ861" s="18" t="s">
        <v>83</v>
      </c>
      <c r="BK861" s="204">
        <f>ROUND(I861*H861,2)</f>
        <v>0</v>
      </c>
      <c r="BL861" s="18" t="s">
        <v>252</v>
      </c>
      <c r="BM861" s="203" t="s">
        <v>1110</v>
      </c>
    </row>
    <row r="862" spans="1:65" s="13" customFormat="1" ht="11.25">
      <c r="B862" s="205"/>
      <c r="C862" s="206"/>
      <c r="D862" s="207" t="s">
        <v>162</v>
      </c>
      <c r="E862" s="208" t="s">
        <v>1</v>
      </c>
      <c r="F862" s="209" t="s">
        <v>1036</v>
      </c>
      <c r="G862" s="206"/>
      <c r="H862" s="208" t="s">
        <v>1</v>
      </c>
      <c r="I862" s="210"/>
      <c r="J862" s="206"/>
      <c r="K862" s="206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162</v>
      </c>
      <c r="AU862" s="215" t="s">
        <v>85</v>
      </c>
      <c r="AV862" s="13" t="s">
        <v>83</v>
      </c>
      <c r="AW862" s="13" t="s">
        <v>31</v>
      </c>
      <c r="AX862" s="13" t="s">
        <v>75</v>
      </c>
      <c r="AY862" s="215" t="s">
        <v>153</v>
      </c>
    </row>
    <row r="863" spans="1:65" s="14" customFormat="1" ht="11.25">
      <c r="B863" s="216"/>
      <c r="C863" s="217"/>
      <c r="D863" s="207" t="s">
        <v>162</v>
      </c>
      <c r="E863" s="218" t="s">
        <v>1</v>
      </c>
      <c r="F863" s="219" t="s">
        <v>1111</v>
      </c>
      <c r="G863" s="217"/>
      <c r="H863" s="220">
        <v>1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162</v>
      </c>
      <c r="AU863" s="226" t="s">
        <v>85</v>
      </c>
      <c r="AV863" s="14" t="s">
        <v>85</v>
      </c>
      <c r="AW863" s="14" t="s">
        <v>31</v>
      </c>
      <c r="AX863" s="14" t="s">
        <v>75</v>
      </c>
      <c r="AY863" s="226" t="s">
        <v>153</v>
      </c>
    </row>
    <row r="864" spans="1:65" s="15" customFormat="1" ht="11.25">
      <c r="B864" s="227"/>
      <c r="C864" s="228"/>
      <c r="D864" s="207" t="s">
        <v>162</v>
      </c>
      <c r="E864" s="229" t="s">
        <v>1</v>
      </c>
      <c r="F864" s="230" t="s">
        <v>165</v>
      </c>
      <c r="G864" s="228"/>
      <c r="H864" s="231">
        <v>1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AT864" s="237" t="s">
        <v>162</v>
      </c>
      <c r="AU864" s="237" t="s">
        <v>85</v>
      </c>
      <c r="AV864" s="15" t="s">
        <v>160</v>
      </c>
      <c r="AW864" s="15" t="s">
        <v>31</v>
      </c>
      <c r="AX864" s="15" t="s">
        <v>83</v>
      </c>
      <c r="AY864" s="237" t="s">
        <v>153</v>
      </c>
    </row>
    <row r="865" spans="1:65" s="2" customFormat="1" ht="24.2" customHeight="1">
      <c r="A865" s="35"/>
      <c r="B865" s="36"/>
      <c r="C865" s="249" t="s">
        <v>1112</v>
      </c>
      <c r="D865" s="249" t="s">
        <v>263</v>
      </c>
      <c r="E865" s="250" t="s">
        <v>1113</v>
      </c>
      <c r="F865" s="251" t="s">
        <v>1114</v>
      </c>
      <c r="G865" s="252" t="s">
        <v>205</v>
      </c>
      <c r="H865" s="253">
        <v>4.0599999999999996</v>
      </c>
      <c r="I865" s="254"/>
      <c r="J865" s="255">
        <f>ROUND(I865*H865,2)</f>
        <v>0</v>
      </c>
      <c r="K865" s="251" t="s">
        <v>159</v>
      </c>
      <c r="L865" s="256"/>
      <c r="M865" s="257" t="s">
        <v>1</v>
      </c>
      <c r="N865" s="258" t="s">
        <v>40</v>
      </c>
      <c r="O865" s="72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03" t="s">
        <v>360</v>
      </c>
      <c r="AT865" s="203" t="s">
        <v>263</v>
      </c>
      <c r="AU865" s="203" t="s">
        <v>85</v>
      </c>
      <c r="AY865" s="18" t="s">
        <v>153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8" t="s">
        <v>83</v>
      </c>
      <c r="BK865" s="204">
        <f>ROUND(I865*H865,2)</f>
        <v>0</v>
      </c>
      <c r="BL865" s="18" t="s">
        <v>252</v>
      </c>
      <c r="BM865" s="203" t="s">
        <v>1115</v>
      </c>
    </row>
    <row r="866" spans="1:65" s="14" customFormat="1" ht="11.25">
      <c r="B866" s="216"/>
      <c r="C866" s="217"/>
      <c r="D866" s="207" t="s">
        <v>162</v>
      </c>
      <c r="E866" s="218" t="s">
        <v>1</v>
      </c>
      <c r="F866" s="219" t="s">
        <v>543</v>
      </c>
      <c r="G866" s="217"/>
      <c r="H866" s="220">
        <v>4.0599999999999996</v>
      </c>
      <c r="I866" s="221"/>
      <c r="J866" s="217"/>
      <c r="K866" s="217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162</v>
      </c>
      <c r="AU866" s="226" t="s">
        <v>85</v>
      </c>
      <c r="AV866" s="14" t="s">
        <v>85</v>
      </c>
      <c r="AW866" s="14" t="s">
        <v>31</v>
      </c>
      <c r="AX866" s="14" t="s">
        <v>75</v>
      </c>
      <c r="AY866" s="226" t="s">
        <v>153</v>
      </c>
    </row>
    <row r="867" spans="1:65" s="15" customFormat="1" ht="11.25">
      <c r="B867" s="227"/>
      <c r="C867" s="228"/>
      <c r="D867" s="207" t="s">
        <v>162</v>
      </c>
      <c r="E867" s="229" t="s">
        <v>1</v>
      </c>
      <c r="F867" s="230" t="s">
        <v>165</v>
      </c>
      <c r="G867" s="228"/>
      <c r="H867" s="231">
        <v>4.0599999999999996</v>
      </c>
      <c r="I867" s="232"/>
      <c r="J867" s="228"/>
      <c r="K867" s="228"/>
      <c r="L867" s="233"/>
      <c r="M867" s="234"/>
      <c r="N867" s="235"/>
      <c r="O867" s="235"/>
      <c r="P867" s="235"/>
      <c r="Q867" s="235"/>
      <c r="R867" s="235"/>
      <c r="S867" s="235"/>
      <c r="T867" s="236"/>
      <c r="AT867" s="237" t="s">
        <v>162</v>
      </c>
      <c r="AU867" s="237" t="s">
        <v>85</v>
      </c>
      <c r="AV867" s="15" t="s">
        <v>160</v>
      </c>
      <c r="AW867" s="15" t="s">
        <v>31</v>
      </c>
      <c r="AX867" s="15" t="s">
        <v>83</v>
      </c>
      <c r="AY867" s="237" t="s">
        <v>153</v>
      </c>
    </row>
    <row r="868" spans="1:65" s="2" customFormat="1" ht="37.9" customHeight="1">
      <c r="A868" s="35"/>
      <c r="B868" s="36"/>
      <c r="C868" s="192" t="s">
        <v>1116</v>
      </c>
      <c r="D868" s="192" t="s">
        <v>155</v>
      </c>
      <c r="E868" s="193" t="s">
        <v>1117</v>
      </c>
      <c r="F868" s="194" t="s">
        <v>1118</v>
      </c>
      <c r="G868" s="195" t="s">
        <v>226</v>
      </c>
      <c r="H868" s="196">
        <v>4</v>
      </c>
      <c r="I868" s="197"/>
      <c r="J868" s="198">
        <f>ROUND(I868*H868,2)</f>
        <v>0</v>
      </c>
      <c r="K868" s="194" t="s">
        <v>159</v>
      </c>
      <c r="L868" s="40"/>
      <c r="M868" s="199" t="s">
        <v>1</v>
      </c>
      <c r="N868" s="200" t="s">
        <v>40</v>
      </c>
      <c r="O868" s="72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03" t="s">
        <v>252</v>
      </c>
      <c r="AT868" s="203" t="s">
        <v>155</v>
      </c>
      <c r="AU868" s="203" t="s">
        <v>85</v>
      </c>
      <c r="AY868" s="18" t="s">
        <v>153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8" t="s">
        <v>83</v>
      </c>
      <c r="BK868" s="204">
        <f>ROUND(I868*H868,2)</f>
        <v>0</v>
      </c>
      <c r="BL868" s="18" t="s">
        <v>252</v>
      </c>
      <c r="BM868" s="203" t="s">
        <v>1119</v>
      </c>
    </row>
    <row r="869" spans="1:65" s="13" customFormat="1" ht="11.25">
      <c r="B869" s="205"/>
      <c r="C869" s="206"/>
      <c r="D869" s="207" t="s">
        <v>162</v>
      </c>
      <c r="E869" s="208" t="s">
        <v>1</v>
      </c>
      <c r="F869" s="209" t="s">
        <v>1036</v>
      </c>
      <c r="G869" s="206"/>
      <c r="H869" s="208" t="s">
        <v>1</v>
      </c>
      <c r="I869" s="210"/>
      <c r="J869" s="206"/>
      <c r="K869" s="206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162</v>
      </c>
      <c r="AU869" s="215" t="s">
        <v>85</v>
      </c>
      <c r="AV869" s="13" t="s">
        <v>83</v>
      </c>
      <c r="AW869" s="13" t="s">
        <v>31</v>
      </c>
      <c r="AX869" s="13" t="s">
        <v>75</v>
      </c>
      <c r="AY869" s="215" t="s">
        <v>153</v>
      </c>
    </row>
    <row r="870" spans="1:65" s="14" customFormat="1" ht="11.25">
      <c r="B870" s="216"/>
      <c r="C870" s="217"/>
      <c r="D870" s="207" t="s">
        <v>162</v>
      </c>
      <c r="E870" s="218" t="s">
        <v>1</v>
      </c>
      <c r="F870" s="219" t="s">
        <v>1120</v>
      </c>
      <c r="G870" s="217"/>
      <c r="H870" s="220">
        <v>3</v>
      </c>
      <c r="I870" s="221"/>
      <c r="J870" s="217"/>
      <c r="K870" s="217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162</v>
      </c>
      <c r="AU870" s="226" t="s">
        <v>85</v>
      </c>
      <c r="AV870" s="14" t="s">
        <v>85</v>
      </c>
      <c r="AW870" s="14" t="s">
        <v>31</v>
      </c>
      <c r="AX870" s="14" t="s">
        <v>75</v>
      </c>
      <c r="AY870" s="226" t="s">
        <v>153</v>
      </c>
    </row>
    <row r="871" spans="1:65" s="14" customFormat="1" ht="11.25">
      <c r="B871" s="216"/>
      <c r="C871" s="217"/>
      <c r="D871" s="207" t="s">
        <v>162</v>
      </c>
      <c r="E871" s="218" t="s">
        <v>1</v>
      </c>
      <c r="F871" s="219" t="s">
        <v>1121</v>
      </c>
      <c r="G871" s="217"/>
      <c r="H871" s="220">
        <v>1</v>
      </c>
      <c r="I871" s="221"/>
      <c r="J871" s="217"/>
      <c r="K871" s="217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162</v>
      </c>
      <c r="AU871" s="226" t="s">
        <v>85</v>
      </c>
      <c r="AV871" s="14" t="s">
        <v>85</v>
      </c>
      <c r="AW871" s="14" t="s">
        <v>31</v>
      </c>
      <c r="AX871" s="14" t="s">
        <v>75</v>
      </c>
      <c r="AY871" s="226" t="s">
        <v>153</v>
      </c>
    </row>
    <row r="872" spans="1:65" s="15" customFormat="1" ht="11.25">
      <c r="B872" s="227"/>
      <c r="C872" s="228"/>
      <c r="D872" s="207" t="s">
        <v>162</v>
      </c>
      <c r="E872" s="229" t="s">
        <v>1</v>
      </c>
      <c r="F872" s="230" t="s">
        <v>165</v>
      </c>
      <c r="G872" s="228"/>
      <c r="H872" s="231">
        <v>4</v>
      </c>
      <c r="I872" s="232"/>
      <c r="J872" s="228"/>
      <c r="K872" s="228"/>
      <c r="L872" s="233"/>
      <c r="M872" s="234"/>
      <c r="N872" s="235"/>
      <c r="O872" s="235"/>
      <c r="P872" s="235"/>
      <c r="Q872" s="235"/>
      <c r="R872" s="235"/>
      <c r="S872" s="235"/>
      <c r="T872" s="236"/>
      <c r="AT872" s="237" t="s">
        <v>162</v>
      </c>
      <c r="AU872" s="237" t="s">
        <v>85</v>
      </c>
      <c r="AV872" s="15" t="s">
        <v>160</v>
      </c>
      <c r="AW872" s="15" t="s">
        <v>31</v>
      </c>
      <c r="AX872" s="15" t="s">
        <v>83</v>
      </c>
      <c r="AY872" s="237" t="s">
        <v>153</v>
      </c>
    </row>
    <row r="873" spans="1:65" s="2" customFormat="1" ht="24.2" customHeight="1">
      <c r="A873" s="35"/>
      <c r="B873" s="36"/>
      <c r="C873" s="249" t="s">
        <v>1122</v>
      </c>
      <c r="D873" s="249" t="s">
        <v>263</v>
      </c>
      <c r="E873" s="250" t="s">
        <v>1123</v>
      </c>
      <c r="F873" s="251" t="s">
        <v>1124</v>
      </c>
      <c r="G873" s="252" t="s">
        <v>205</v>
      </c>
      <c r="H873" s="253">
        <v>7.74</v>
      </c>
      <c r="I873" s="254"/>
      <c r="J873" s="255">
        <f>ROUND(I873*H873,2)</f>
        <v>0</v>
      </c>
      <c r="K873" s="251" t="s">
        <v>159</v>
      </c>
      <c r="L873" s="256"/>
      <c r="M873" s="257" t="s">
        <v>1</v>
      </c>
      <c r="N873" s="258" t="s">
        <v>40</v>
      </c>
      <c r="O873" s="72"/>
      <c r="P873" s="201">
        <f>O873*H873</f>
        <v>0</v>
      </c>
      <c r="Q873" s="201">
        <v>0</v>
      </c>
      <c r="R873" s="201">
        <f>Q873*H873</f>
        <v>0</v>
      </c>
      <c r="S873" s="201">
        <v>0</v>
      </c>
      <c r="T873" s="202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203" t="s">
        <v>360</v>
      </c>
      <c r="AT873" s="203" t="s">
        <v>263</v>
      </c>
      <c r="AU873" s="203" t="s">
        <v>85</v>
      </c>
      <c r="AY873" s="18" t="s">
        <v>153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8" t="s">
        <v>83</v>
      </c>
      <c r="BK873" s="204">
        <f>ROUND(I873*H873,2)</f>
        <v>0</v>
      </c>
      <c r="BL873" s="18" t="s">
        <v>252</v>
      </c>
      <c r="BM873" s="203" t="s">
        <v>1125</v>
      </c>
    </row>
    <row r="874" spans="1:65" s="14" customFormat="1" ht="11.25">
      <c r="B874" s="216"/>
      <c r="C874" s="217"/>
      <c r="D874" s="207" t="s">
        <v>162</v>
      </c>
      <c r="E874" s="218" t="s">
        <v>1</v>
      </c>
      <c r="F874" s="219" t="s">
        <v>1126</v>
      </c>
      <c r="G874" s="217"/>
      <c r="H874" s="220">
        <v>5.8049999999999997</v>
      </c>
      <c r="I874" s="221"/>
      <c r="J874" s="217"/>
      <c r="K874" s="217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162</v>
      </c>
      <c r="AU874" s="226" t="s">
        <v>85</v>
      </c>
      <c r="AV874" s="14" t="s">
        <v>85</v>
      </c>
      <c r="AW874" s="14" t="s">
        <v>31</v>
      </c>
      <c r="AX874" s="14" t="s">
        <v>75</v>
      </c>
      <c r="AY874" s="226" t="s">
        <v>153</v>
      </c>
    </row>
    <row r="875" spans="1:65" s="14" customFormat="1" ht="11.25">
      <c r="B875" s="216"/>
      <c r="C875" s="217"/>
      <c r="D875" s="207" t="s">
        <v>162</v>
      </c>
      <c r="E875" s="218" t="s">
        <v>1</v>
      </c>
      <c r="F875" s="219" t="s">
        <v>1127</v>
      </c>
      <c r="G875" s="217"/>
      <c r="H875" s="220">
        <v>1.9350000000000001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162</v>
      </c>
      <c r="AU875" s="226" t="s">
        <v>85</v>
      </c>
      <c r="AV875" s="14" t="s">
        <v>85</v>
      </c>
      <c r="AW875" s="14" t="s">
        <v>31</v>
      </c>
      <c r="AX875" s="14" t="s">
        <v>75</v>
      </c>
      <c r="AY875" s="226" t="s">
        <v>153</v>
      </c>
    </row>
    <row r="876" spans="1:65" s="15" customFormat="1" ht="11.25">
      <c r="B876" s="227"/>
      <c r="C876" s="228"/>
      <c r="D876" s="207" t="s">
        <v>162</v>
      </c>
      <c r="E876" s="229" t="s">
        <v>1</v>
      </c>
      <c r="F876" s="230" t="s">
        <v>165</v>
      </c>
      <c r="G876" s="228"/>
      <c r="H876" s="231">
        <v>7.74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AT876" s="237" t="s">
        <v>162</v>
      </c>
      <c r="AU876" s="237" t="s">
        <v>85</v>
      </c>
      <c r="AV876" s="15" t="s">
        <v>160</v>
      </c>
      <c r="AW876" s="15" t="s">
        <v>31</v>
      </c>
      <c r="AX876" s="15" t="s">
        <v>83</v>
      </c>
      <c r="AY876" s="237" t="s">
        <v>153</v>
      </c>
    </row>
    <row r="877" spans="1:65" s="2" customFormat="1" ht="37.9" customHeight="1">
      <c r="A877" s="35"/>
      <c r="B877" s="36"/>
      <c r="C877" s="192" t="s">
        <v>1128</v>
      </c>
      <c r="D877" s="192" t="s">
        <v>155</v>
      </c>
      <c r="E877" s="193" t="s">
        <v>1129</v>
      </c>
      <c r="F877" s="194" t="s">
        <v>1130</v>
      </c>
      <c r="G877" s="195" t="s">
        <v>226</v>
      </c>
      <c r="H877" s="196">
        <v>5</v>
      </c>
      <c r="I877" s="197"/>
      <c r="J877" s="198">
        <f>ROUND(I877*H877,2)</f>
        <v>0</v>
      </c>
      <c r="K877" s="194" t="s">
        <v>159</v>
      </c>
      <c r="L877" s="40"/>
      <c r="M877" s="199" t="s">
        <v>1</v>
      </c>
      <c r="N877" s="200" t="s">
        <v>40</v>
      </c>
      <c r="O877" s="72"/>
      <c r="P877" s="201">
        <f>O877*H877</f>
        <v>0</v>
      </c>
      <c r="Q877" s="201">
        <v>0</v>
      </c>
      <c r="R877" s="201">
        <f>Q877*H877</f>
        <v>0</v>
      </c>
      <c r="S877" s="201">
        <v>0</v>
      </c>
      <c r="T877" s="202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203" t="s">
        <v>252</v>
      </c>
      <c r="AT877" s="203" t="s">
        <v>155</v>
      </c>
      <c r="AU877" s="203" t="s">
        <v>85</v>
      </c>
      <c r="AY877" s="18" t="s">
        <v>153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18" t="s">
        <v>83</v>
      </c>
      <c r="BK877" s="204">
        <f>ROUND(I877*H877,2)</f>
        <v>0</v>
      </c>
      <c r="BL877" s="18" t="s">
        <v>252</v>
      </c>
      <c r="BM877" s="203" t="s">
        <v>1131</v>
      </c>
    </row>
    <row r="878" spans="1:65" s="13" customFormat="1" ht="11.25">
      <c r="B878" s="205"/>
      <c r="C878" s="206"/>
      <c r="D878" s="207" t="s">
        <v>162</v>
      </c>
      <c r="E878" s="208" t="s">
        <v>1</v>
      </c>
      <c r="F878" s="209" t="s">
        <v>1036</v>
      </c>
      <c r="G878" s="206"/>
      <c r="H878" s="208" t="s">
        <v>1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162</v>
      </c>
      <c r="AU878" s="215" t="s">
        <v>85</v>
      </c>
      <c r="AV878" s="13" t="s">
        <v>83</v>
      </c>
      <c r="AW878" s="13" t="s">
        <v>31</v>
      </c>
      <c r="AX878" s="13" t="s">
        <v>75</v>
      </c>
      <c r="AY878" s="215" t="s">
        <v>153</v>
      </c>
    </row>
    <row r="879" spans="1:65" s="14" customFormat="1" ht="11.25">
      <c r="B879" s="216"/>
      <c r="C879" s="217"/>
      <c r="D879" s="207" t="s">
        <v>162</v>
      </c>
      <c r="E879" s="218" t="s">
        <v>1</v>
      </c>
      <c r="F879" s="219" t="s">
        <v>1132</v>
      </c>
      <c r="G879" s="217"/>
      <c r="H879" s="220">
        <v>4</v>
      </c>
      <c r="I879" s="221"/>
      <c r="J879" s="217"/>
      <c r="K879" s="217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162</v>
      </c>
      <c r="AU879" s="226" t="s">
        <v>85</v>
      </c>
      <c r="AV879" s="14" t="s">
        <v>85</v>
      </c>
      <c r="AW879" s="14" t="s">
        <v>31</v>
      </c>
      <c r="AX879" s="14" t="s">
        <v>75</v>
      </c>
      <c r="AY879" s="226" t="s">
        <v>153</v>
      </c>
    </row>
    <row r="880" spans="1:65" s="14" customFormat="1" ht="11.25">
      <c r="B880" s="216"/>
      <c r="C880" s="217"/>
      <c r="D880" s="207" t="s">
        <v>162</v>
      </c>
      <c r="E880" s="218" t="s">
        <v>1</v>
      </c>
      <c r="F880" s="219" t="s">
        <v>1133</v>
      </c>
      <c r="G880" s="217"/>
      <c r="H880" s="220">
        <v>1</v>
      </c>
      <c r="I880" s="221"/>
      <c r="J880" s="217"/>
      <c r="K880" s="217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162</v>
      </c>
      <c r="AU880" s="226" t="s">
        <v>85</v>
      </c>
      <c r="AV880" s="14" t="s">
        <v>85</v>
      </c>
      <c r="AW880" s="14" t="s">
        <v>31</v>
      </c>
      <c r="AX880" s="14" t="s">
        <v>75</v>
      </c>
      <c r="AY880" s="226" t="s">
        <v>153</v>
      </c>
    </row>
    <row r="881" spans="1:65" s="15" customFormat="1" ht="11.25">
      <c r="B881" s="227"/>
      <c r="C881" s="228"/>
      <c r="D881" s="207" t="s">
        <v>162</v>
      </c>
      <c r="E881" s="229" t="s">
        <v>1</v>
      </c>
      <c r="F881" s="230" t="s">
        <v>165</v>
      </c>
      <c r="G881" s="228"/>
      <c r="H881" s="231">
        <v>5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AT881" s="237" t="s">
        <v>162</v>
      </c>
      <c r="AU881" s="237" t="s">
        <v>85</v>
      </c>
      <c r="AV881" s="15" t="s">
        <v>160</v>
      </c>
      <c r="AW881" s="15" t="s">
        <v>31</v>
      </c>
      <c r="AX881" s="15" t="s">
        <v>83</v>
      </c>
      <c r="AY881" s="237" t="s">
        <v>153</v>
      </c>
    </row>
    <row r="882" spans="1:65" s="2" customFormat="1" ht="33" customHeight="1">
      <c r="A882" s="35"/>
      <c r="B882" s="36"/>
      <c r="C882" s="249" t="s">
        <v>1134</v>
      </c>
      <c r="D882" s="249" t="s">
        <v>263</v>
      </c>
      <c r="E882" s="250" t="s">
        <v>1135</v>
      </c>
      <c r="F882" s="251" t="s">
        <v>1136</v>
      </c>
      <c r="G882" s="252" t="s">
        <v>205</v>
      </c>
      <c r="H882" s="253">
        <v>12.265000000000001</v>
      </c>
      <c r="I882" s="254"/>
      <c r="J882" s="255">
        <f>ROUND(I882*H882,2)</f>
        <v>0</v>
      </c>
      <c r="K882" s="251" t="s">
        <v>159</v>
      </c>
      <c r="L882" s="256"/>
      <c r="M882" s="257" t="s">
        <v>1</v>
      </c>
      <c r="N882" s="258" t="s">
        <v>40</v>
      </c>
      <c r="O882" s="72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03" t="s">
        <v>360</v>
      </c>
      <c r="AT882" s="203" t="s">
        <v>263</v>
      </c>
      <c r="AU882" s="203" t="s">
        <v>85</v>
      </c>
      <c r="AY882" s="18" t="s">
        <v>153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8" t="s">
        <v>83</v>
      </c>
      <c r="BK882" s="204">
        <f>ROUND(I882*H882,2)</f>
        <v>0</v>
      </c>
      <c r="BL882" s="18" t="s">
        <v>252</v>
      </c>
      <c r="BM882" s="203" t="s">
        <v>1137</v>
      </c>
    </row>
    <row r="883" spans="1:65" s="14" customFormat="1" ht="11.25">
      <c r="B883" s="216"/>
      <c r="C883" s="217"/>
      <c r="D883" s="207" t="s">
        <v>162</v>
      </c>
      <c r="E883" s="218" t="s">
        <v>1</v>
      </c>
      <c r="F883" s="219" t="s">
        <v>500</v>
      </c>
      <c r="G883" s="217"/>
      <c r="H883" s="220">
        <v>9.4049999999999994</v>
      </c>
      <c r="I883" s="221"/>
      <c r="J883" s="217"/>
      <c r="K883" s="217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162</v>
      </c>
      <c r="AU883" s="226" t="s">
        <v>85</v>
      </c>
      <c r="AV883" s="14" t="s">
        <v>85</v>
      </c>
      <c r="AW883" s="14" t="s">
        <v>31</v>
      </c>
      <c r="AX883" s="14" t="s">
        <v>75</v>
      </c>
      <c r="AY883" s="226" t="s">
        <v>153</v>
      </c>
    </row>
    <row r="884" spans="1:65" s="14" customFormat="1" ht="11.25">
      <c r="B884" s="216"/>
      <c r="C884" s="217"/>
      <c r="D884" s="207" t="s">
        <v>162</v>
      </c>
      <c r="E884" s="218" t="s">
        <v>1</v>
      </c>
      <c r="F884" s="219" t="s">
        <v>501</v>
      </c>
      <c r="G884" s="217"/>
      <c r="H884" s="220">
        <v>2.86</v>
      </c>
      <c r="I884" s="221"/>
      <c r="J884" s="217"/>
      <c r="K884" s="217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162</v>
      </c>
      <c r="AU884" s="226" t="s">
        <v>85</v>
      </c>
      <c r="AV884" s="14" t="s">
        <v>85</v>
      </c>
      <c r="AW884" s="14" t="s">
        <v>31</v>
      </c>
      <c r="AX884" s="14" t="s">
        <v>75</v>
      </c>
      <c r="AY884" s="226" t="s">
        <v>153</v>
      </c>
    </row>
    <row r="885" spans="1:65" s="15" customFormat="1" ht="11.25">
      <c r="B885" s="227"/>
      <c r="C885" s="228"/>
      <c r="D885" s="207" t="s">
        <v>162</v>
      </c>
      <c r="E885" s="229" t="s">
        <v>1</v>
      </c>
      <c r="F885" s="230" t="s">
        <v>165</v>
      </c>
      <c r="G885" s="228"/>
      <c r="H885" s="231">
        <v>12.264999999999999</v>
      </c>
      <c r="I885" s="232"/>
      <c r="J885" s="228"/>
      <c r="K885" s="228"/>
      <c r="L885" s="233"/>
      <c r="M885" s="234"/>
      <c r="N885" s="235"/>
      <c r="O885" s="235"/>
      <c r="P885" s="235"/>
      <c r="Q885" s="235"/>
      <c r="R885" s="235"/>
      <c r="S885" s="235"/>
      <c r="T885" s="236"/>
      <c r="AT885" s="237" t="s">
        <v>162</v>
      </c>
      <c r="AU885" s="237" t="s">
        <v>85</v>
      </c>
      <c r="AV885" s="15" t="s">
        <v>160</v>
      </c>
      <c r="AW885" s="15" t="s">
        <v>31</v>
      </c>
      <c r="AX885" s="15" t="s">
        <v>83</v>
      </c>
      <c r="AY885" s="237" t="s">
        <v>153</v>
      </c>
    </row>
    <row r="886" spans="1:65" s="2" customFormat="1" ht="37.9" customHeight="1">
      <c r="A886" s="35"/>
      <c r="B886" s="36"/>
      <c r="C886" s="192" t="s">
        <v>1138</v>
      </c>
      <c r="D886" s="192" t="s">
        <v>155</v>
      </c>
      <c r="E886" s="193" t="s">
        <v>1139</v>
      </c>
      <c r="F886" s="194" t="s">
        <v>1140</v>
      </c>
      <c r="G886" s="195" t="s">
        <v>226</v>
      </c>
      <c r="H886" s="196">
        <v>6</v>
      </c>
      <c r="I886" s="197"/>
      <c r="J886" s="198">
        <f>ROUND(I886*H886,2)</f>
        <v>0</v>
      </c>
      <c r="K886" s="194" t="s">
        <v>159</v>
      </c>
      <c r="L886" s="40"/>
      <c r="M886" s="199" t="s">
        <v>1</v>
      </c>
      <c r="N886" s="200" t="s">
        <v>40</v>
      </c>
      <c r="O886" s="72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203" t="s">
        <v>252</v>
      </c>
      <c r="AT886" s="203" t="s">
        <v>155</v>
      </c>
      <c r="AU886" s="203" t="s">
        <v>85</v>
      </c>
      <c r="AY886" s="18" t="s">
        <v>153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8" t="s">
        <v>83</v>
      </c>
      <c r="BK886" s="204">
        <f>ROUND(I886*H886,2)</f>
        <v>0</v>
      </c>
      <c r="BL886" s="18" t="s">
        <v>252</v>
      </c>
      <c r="BM886" s="203" t="s">
        <v>1141</v>
      </c>
    </row>
    <row r="887" spans="1:65" s="13" customFormat="1" ht="11.25">
      <c r="B887" s="205"/>
      <c r="C887" s="206"/>
      <c r="D887" s="207" t="s">
        <v>162</v>
      </c>
      <c r="E887" s="208" t="s">
        <v>1</v>
      </c>
      <c r="F887" s="209" t="s">
        <v>1036</v>
      </c>
      <c r="G887" s="206"/>
      <c r="H887" s="208" t="s">
        <v>1</v>
      </c>
      <c r="I887" s="210"/>
      <c r="J887" s="206"/>
      <c r="K887" s="206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162</v>
      </c>
      <c r="AU887" s="215" t="s">
        <v>85</v>
      </c>
      <c r="AV887" s="13" t="s">
        <v>83</v>
      </c>
      <c r="AW887" s="13" t="s">
        <v>31</v>
      </c>
      <c r="AX887" s="13" t="s">
        <v>75</v>
      </c>
      <c r="AY887" s="215" t="s">
        <v>153</v>
      </c>
    </row>
    <row r="888" spans="1:65" s="14" customFormat="1" ht="11.25">
      <c r="B888" s="216"/>
      <c r="C888" s="217"/>
      <c r="D888" s="207" t="s">
        <v>162</v>
      </c>
      <c r="E888" s="218" t="s">
        <v>1</v>
      </c>
      <c r="F888" s="219" t="s">
        <v>1142</v>
      </c>
      <c r="G888" s="217"/>
      <c r="H888" s="220">
        <v>4</v>
      </c>
      <c r="I888" s="221"/>
      <c r="J888" s="217"/>
      <c r="K888" s="217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162</v>
      </c>
      <c r="AU888" s="226" t="s">
        <v>85</v>
      </c>
      <c r="AV888" s="14" t="s">
        <v>85</v>
      </c>
      <c r="AW888" s="14" t="s">
        <v>31</v>
      </c>
      <c r="AX888" s="14" t="s">
        <v>75</v>
      </c>
      <c r="AY888" s="226" t="s">
        <v>153</v>
      </c>
    </row>
    <row r="889" spans="1:65" s="14" customFormat="1" ht="11.25">
      <c r="B889" s="216"/>
      <c r="C889" s="217"/>
      <c r="D889" s="207" t="s">
        <v>162</v>
      </c>
      <c r="E889" s="218" t="s">
        <v>1</v>
      </c>
      <c r="F889" s="219" t="s">
        <v>1143</v>
      </c>
      <c r="G889" s="217"/>
      <c r="H889" s="220">
        <v>1</v>
      </c>
      <c r="I889" s="221"/>
      <c r="J889" s="217"/>
      <c r="K889" s="217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162</v>
      </c>
      <c r="AU889" s="226" t="s">
        <v>85</v>
      </c>
      <c r="AV889" s="14" t="s">
        <v>85</v>
      </c>
      <c r="AW889" s="14" t="s">
        <v>31</v>
      </c>
      <c r="AX889" s="14" t="s">
        <v>75</v>
      </c>
      <c r="AY889" s="226" t="s">
        <v>153</v>
      </c>
    </row>
    <row r="890" spans="1:65" s="14" customFormat="1" ht="11.25">
      <c r="B890" s="216"/>
      <c r="C890" s="217"/>
      <c r="D890" s="207" t="s">
        <v>162</v>
      </c>
      <c r="E890" s="218" t="s">
        <v>1</v>
      </c>
      <c r="F890" s="219" t="s">
        <v>1144</v>
      </c>
      <c r="G890" s="217"/>
      <c r="H890" s="220">
        <v>1</v>
      </c>
      <c r="I890" s="221"/>
      <c r="J890" s="217"/>
      <c r="K890" s="217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162</v>
      </c>
      <c r="AU890" s="226" t="s">
        <v>85</v>
      </c>
      <c r="AV890" s="14" t="s">
        <v>85</v>
      </c>
      <c r="AW890" s="14" t="s">
        <v>31</v>
      </c>
      <c r="AX890" s="14" t="s">
        <v>75</v>
      </c>
      <c r="AY890" s="226" t="s">
        <v>153</v>
      </c>
    </row>
    <row r="891" spans="1:65" s="15" customFormat="1" ht="11.25">
      <c r="B891" s="227"/>
      <c r="C891" s="228"/>
      <c r="D891" s="207" t="s">
        <v>162</v>
      </c>
      <c r="E891" s="229" t="s">
        <v>1</v>
      </c>
      <c r="F891" s="230" t="s">
        <v>165</v>
      </c>
      <c r="G891" s="228"/>
      <c r="H891" s="231">
        <v>6</v>
      </c>
      <c r="I891" s="232"/>
      <c r="J891" s="228"/>
      <c r="K891" s="228"/>
      <c r="L891" s="233"/>
      <c r="M891" s="234"/>
      <c r="N891" s="235"/>
      <c r="O891" s="235"/>
      <c r="P891" s="235"/>
      <c r="Q891" s="235"/>
      <c r="R891" s="235"/>
      <c r="S891" s="235"/>
      <c r="T891" s="236"/>
      <c r="AT891" s="237" t="s">
        <v>162</v>
      </c>
      <c r="AU891" s="237" t="s">
        <v>85</v>
      </c>
      <c r="AV891" s="15" t="s">
        <v>160</v>
      </c>
      <c r="AW891" s="15" t="s">
        <v>31</v>
      </c>
      <c r="AX891" s="15" t="s">
        <v>83</v>
      </c>
      <c r="AY891" s="237" t="s">
        <v>153</v>
      </c>
    </row>
    <row r="892" spans="1:65" s="2" customFormat="1" ht="24.2" customHeight="1">
      <c r="A892" s="35"/>
      <c r="B892" s="36"/>
      <c r="C892" s="249" t="s">
        <v>1145</v>
      </c>
      <c r="D892" s="249" t="s">
        <v>263</v>
      </c>
      <c r="E892" s="250" t="s">
        <v>1146</v>
      </c>
      <c r="F892" s="251" t="s">
        <v>1147</v>
      </c>
      <c r="G892" s="252" t="s">
        <v>205</v>
      </c>
      <c r="H892" s="253">
        <v>31.117999999999999</v>
      </c>
      <c r="I892" s="254"/>
      <c r="J892" s="255">
        <f>ROUND(I892*H892,2)</f>
        <v>0</v>
      </c>
      <c r="K892" s="251" t="s">
        <v>159</v>
      </c>
      <c r="L892" s="256"/>
      <c r="M892" s="257" t="s">
        <v>1</v>
      </c>
      <c r="N892" s="258" t="s">
        <v>40</v>
      </c>
      <c r="O892" s="72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03" t="s">
        <v>360</v>
      </c>
      <c r="AT892" s="203" t="s">
        <v>263</v>
      </c>
      <c r="AU892" s="203" t="s">
        <v>85</v>
      </c>
      <c r="AY892" s="18" t="s">
        <v>153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8" t="s">
        <v>83</v>
      </c>
      <c r="BK892" s="204">
        <f>ROUND(I892*H892,2)</f>
        <v>0</v>
      </c>
      <c r="BL892" s="18" t="s">
        <v>252</v>
      </c>
      <c r="BM892" s="203" t="s">
        <v>1148</v>
      </c>
    </row>
    <row r="893" spans="1:65" s="14" customFormat="1" ht="11.25">
      <c r="B893" s="216"/>
      <c r="C893" s="217"/>
      <c r="D893" s="207" t="s">
        <v>162</v>
      </c>
      <c r="E893" s="218" t="s">
        <v>1</v>
      </c>
      <c r="F893" s="219" t="s">
        <v>497</v>
      </c>
      <c r="G893" s="217"/>
      <c r="H893" s="220">
        <v>20.52</v>
      </c>
      <c r="I893" s="221"/>
      <c r="J893" s="217"/>
      <c r="K893" s="217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162</v>
      </c>
      <c r="AU893" s="226" t="s">
        <v>85</v>
      </c>
      <c r="AV893" s="14" t="s">
        <v>85</v>
      </c>
      <c r="AW893" s="14" t="s">
        <v>31</v>
      </c>
      <c r="AX893" s="14" t="s">
        <v>75</v>
      </c>
      <c r="AY893" s="226" t="s">
        <v>153</v>
      </c>
    </row>
    <row r="894" spans="1:65" s="14" customFormat="1" ht="11.25">
      <c r="B894" s="216"/>
      <c r="C894" s="217"/>
      <c r="D894" s="207" t="s">
        <v>162</v>
      </c>
      <c r="E894" s="218" t="s">
        <v>1</v>
      </c>
      <c r="F894" s="219" t="s">
        <v>498</v>
      </c>
      <c r="G894" s="217"/>
      <c r="H894" s="220">
        <v>4.2750000000000004</v>
      </c>
      <c r="I894" s="221"/>
      <c r="J894" s="217"/>
      <c r="K894" s="217"/>
      <c r="L894" s="222"/>
      <c r="M894" s="223"/>
      <c r="N894" s="224"/>
      <c r="O894" s="224"/>
      <c r="P894" s="224"/>
      <c r="Q894" s="224"/>
      <c r="R894" s="224"/>
      <c r="S894" s="224"/>
      <c r="T894" s="225"/>
      <c r="AT894" s="226" t="s">
        <v>162</v>
      </c>
      <c r="AU894" s="226" t="s">
        <v>85</v>
      </c>
      <c r="AV894" s="14" t="s">
        <v>85</v>
      </c>
      <c r="AW894" s="14" t="s">
        <v>31</v>
      </c>
      <c r="AX894" s="14" t="s">
        <v>75</v>
      </c>
      <c r="AY894" s="226" t="s">
        <v>153</v>
      </c>
    </row>
    <row r="895" spans="1:65" s="14" customFormat="1" ht="11.25">
      <c r="B895" s="216"/>
      <c r="C895" s="217"/>
      <c r="D895" s="207" t="s">
        <v>162</v>
      </c>
      <c r="E895" s="218" t="s">
        <v>1</v>
      </c>
      <c r="F895" s="219" t="s">
        <v>1149</v>
      </c>
      <c r="G895" s="217"/>
      <c r="H895" s="220">
        <v>6.3230000000000004</v>
      </c>
      <c r="I895" s="221"/>
      <c r="J895" s="217"/>
      <c r="K895" s="217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162</v>
      </c>
      <c r="AU895" s="226" t="s">
        <v>85</v>
      </c>
      <c r="AV895" s="14" t="s">
        <v>85</v>
      </c>
      <c r="AW895" s="14" t="s">
        <v>31</v>
      </c>
      <c r="AX895" s="14" t="s">
        <v>75</v>
      </c>
      <c r="AY895" s="226" t="s">
        <v>153</v>
      </c>
    </row>
    <row r="896" spans="1:65" s="15" customFormat="1" ht="11.25">
      <c r="B896" s="227"/>
      <c r="C896" s="228"/>
      <c r="D896" s="207" t="s">
        <v>162</v>
      </c>
      <c r="E896" s="229" t="s">
        <v>1</v>
      </c>
      <c r="F896" s="230" t="s">
        <v>165</v>
      </c>
      <c r="G896" s="228"/>
      <c r="H896" s="231">
        <v>31.118000000000002</v>
      </c>
      <c r="I896" s="232"/>
      <c r="J896" s="228"/>
      <c r="K896" s="228"/>
      <c r="L896" s="233"/>
      <c r="M896" s="234"/>
      <c r="N896" s="235"/>
      <c r="O896" s="235"/>
      <c r="P896" s="235"/>
      <c r="Q896" s="235"/>
      <c r="R896" s="235"/>
      <c r="S896" s="235"/>
      <c r="T896" s="236"/>
      <c r="AT896" s="237" t="s">
        <v>162</v>
      </c>
      <c r="AU896" s="237" t="s">
        <v>85</v>
      </c>
      <c r="AV896" s="15" t="s">
        <v>160</v>
      </c>
      <c r="AW896" s="15" t="s">
        <v>31</v>
      </c>
      <c r="AX896" s="15" t="s">
        <v>83</v>
      </c>
      <c r="AY896" s="237" t="s">
        <v>153</v>
      </c>
    </row>
    <row r="897" spans="1:65" s="2" customFormat="1" ht="37.9" customHeight="1">
      <c r="A897" s="35"/>
      <c r="B897" s="36"/>
      <c r="C897" s="192" t="s">
        <v>1150</v>
      </c>
      <c r="D897" s="192" t="s">
        <v>155</v>
      </c>
      <c r="E897" s="193" t="s">
        <v>1151</v>
      </c>
      <c r="F897" s="194" t="s">
        <v>1152</v>
      </c>
      <c r="G897" s="195" t="s">
        <v>226</v>
      </c>
      <c r="H897" s="196">
        <v>23</v>
      </c>
      <c r="I897" s="197"/>
      <c r="J897" s="198">
        <f>ROUND(I897*H897,2)</f>
        <v>0</v>
      </c>
      <c r="K897" s="194" t="s">
        <v>159</v>
      </c>
      <c r="L897" s="40"/>
      <c r="M897" s="199" t="s">
        <v>1</v>
      </c>
      <c r="N897" s="200" t="s">
        <v>40</v>
      </c>
      <c r="O897" s="72"/>
      <c r="P897" s="201">
        <f>O897*H897</f>
        <v>0</v>
      </c>
      <c r="Q897" s="201">
        <v>0</v>
      </c>
      <c r="R897" s="201">
        <f>Q897*H897</f>
        <v>0</v>
      </c>
      <c r="S897" s="201">
        <v>0</v>
      </c>
      <c r="T897" s="202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203" t="s">
        <v>252</v>
      </c>
      <c r="AT897" s="203" t="s">
        <v>155</v>
      </c>
      <c r="AU897" s="203" t="s">
        <v>85</v>
      </c>
      <c r="AY897" s="18" t="s">
        <v>153</v>
      </c>
      <c r="BE897" s="204">
        <f>IF(N897="základní",J897,0)</f>
        <v>0</v>
      </c>
      <c r="BF897" s="204">
        <f>IF(N897="snížená",J897,0)</f>
        <v>0</v>
      </c>
      <c r="BG897" s="204">
        <f>IF(N897="zákl. přenesená",J897,0)</f>
        <v>0</v>
      </c>
      <c r="BH897" s="204">
        <f>IF(N897="sníž. přenesená",J897,0)</f>
        <v>0</v>
      </c>
      <c r="BI897" s="204">
        <f>IF(N897="nulová",J897,0)</f>
        <v>0</v>
      </c>
      <c r="BJ897" s="18" t="s">
        <v>83</v>
      </c>
      <c r="BK897" s="204">
        <f>ROUND(I897*H897,2)</f>
        <v>0</v>
      </c>
      <c r="BL897" s="18" t="s">
        <v>252</v>
      </c>
      <c r="BM897" s="203" t="s">
        <v>1153</v>
      </c>
    </row>
    <row r="898" spans="1:65" s="13" customFormat="1" ht="11.25">
      <c r="B898" s="205"/>
      <c r="C898" s="206"/>
      <c r="D898" s="207" t="s">
        <v>162</v>
      </c>
      <c r="E898" s="208" t="s">
        <v>1</v>
      </c>
      <c r="F898" s="209" t="s">
        <v>1036</v>
      </c>
      <c r="G898" s="206"/>
      <c r="H898" s="208" t="s">
        <v>1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162</v>
      </c>
      <c r="AU898" s="215" t="s">
        <v>85</v>
      </c>
      <c r="AV898" s="13" t="s">
        <v>83</v>
      </c>
      <c r="AW898" s="13" t="s">
        <v>31</v>
      </c>
      <c r="AX898" s="13" t="s">
        <v>75</v>
      </c>
      <c r="AY898" s="215" t="s">
        <v>153</v>
      </c>
    </row>
    <row r="899" spans="1:65" s="14" customFormat="1" ht="11.25">
      <c r="B899" s="216"/>
      <c r="C899" s="217"/>
      <c r="D899" s="207" t="s">
        <v>162</v>
      </c>
      <c r="E899" s="218" t="s">
        <v>1</v>
      </c>
      <c r="F899" s="219" t="s">
        <v>1154</v>
      </c>
      <c r="G899" s="217"/>
      <c r="H899" s="220">
        <v>11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162</v>
      </c>
      <c r="AU899" s="226" t="s">
        <v>85</v>
      </c>
      <c r="AV899" s="14" t="s">
        <v>85</v>
      </c>
      <c r="AW899" s="14" t="s">
        <v>31</v>
      </c>
      <c r="AX899" s="14" t="s">
        <v>75</v>
      </c>
      <c r="AY899" s="226" t="s">
        <v>153</v>
      </c>
    </row>
    <row r="900" spans="1:65" s="14" customFormat="1" ht="11.25">
      <c r="B900" s="216"/>
      <c r="C900" s="217"/>
      <c r="D900" s="207" t="s">
        <v>162</v>
      </c>
      <c r="E900" s="218" t="s">
        <v>1</v>
      </c>
      <c r="F900" s="219" t="s">
        <v>1083</v>
      </c>
      <c r="G900" s="217"/>
      <c r="H900" s="220">
        <v>6</v>
      </c>
      <c r="I900" s="221"/>
      <c r="J900" s="217"/>
      <c r="K900" s="217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162</v>
      </c>
      <c r="AU900" s="226" t="s">
        <v>85</v>
      </c>
      <c r="AV900" s="14" t="s">
        <v>85</v>
      </c>
      <c r="AW900" s="14" t="s">
        <v>31</v>
      </c>
      <c r="AX900" s="14" t="s">
        <v>75</v>
      </c>
      <c r="AY900" s="226" t="s">
        <v>153</v>
      </c>
    </row>
    <row r="901" spans="1:65" s="14" customFormat="1" ht="11.25">
      <c r="B901" s="216"/>
      <c r="C901" s="217"/>
      <c r="D901" s="207" t="s">
        <v>162</v>
      </c>
      <c r="E901" s="218" t="s">
        <v>1</v>
      </c>
      <c r="F901" s="219" t="s">
        <v>1155</v>
      </c>
      <c r="G901" s="217"/>
      <c r="H901" s="220">
        <v>1</v>
      </c>
      <c r="I901" s="221"/>
      <c r="J901" s="217"/>
      <c r="K901" s="217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162</v>
      </c>
      <c r="AU901" s="226" t="s">
        <v>85</v>
      </c>
      <c r="AV901" s="14" t="s">
        <v>85</v>
      </c>
      <c r="AW901" s="14" t="s">
        <v>31</v>
      </c>
      <c r="AX901" s="14" t="s">
        <v>75</v>
      </c>
      <c r="AY901" s="226" t="s">
        <v>153</v>
      </c>
    </row>
    <row r="902" spans="1:65" s="14" customFormat="1" ht="11.25">
      <c r="B902" s="216"/>
      <c r="C902" s="217"/>
      <c r="D902" s="207" t="s">
        <v>162</v>
      </c>
      <c r="E902" s="218" t="s">
        <v>1</v>
      </c>
      <c r="F902" s="219" t="s">
        <v>1084</v>
      </c>
      <c r="G902" s="217"/>
      <c r="H902" s="220">
        <v>3</v>
      </c>
      <c r="I902" s="221"/>
      <c r="J902" s="217"/>
      <c r="K902" s="217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162</v>
      </c>
      <c r="AU902" s="226" t="s">
        <v>85</v>
      </c>
      <c r="AV902" s="14" t="s">
        <v>85</v>
      </c>
      <c r="AW902" s="14" t="s">
        <v>31</v>
      </c>
      <c r="AX902" s="14" t="s">
        <v>75</v>
      </c>
      <c r="AY902" s="226" t="s">
        <v>153</v>
      </c>
    </row>
    <row r="903" spans="1:65" s="14" customFormat="1" ht="11.25">
      <c r="B903" s="216"/>
      <c r="C903" s="217"/>
      <c r="D903" s="207" t="s">
        <v>162</v>
      </c>
      <c r="E903" s="218" t="s">
        <v>1</v>
      </c>
      <c r="F903" s="219" t="s">
        <v>1085</v>
      </c>
      <c r="G903" s="217"/>
      <c r="H903" s="220">
        <v>1</v>
      </c>
      <c r="I903" s="221"/>
      <c r="J903" s="217"/>
      <c r="K903" s="217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162</v>
      </c>
      <c r="AU903" s="226" t="s">
        <v>85</v>
      </c>
      <c r="AV903" s="14" t="s">
        <v>85</v>
      </c>
      <c r="AW903" s="14" t="s">
        <v>31</v>
      </c>
      <c r="AX903" s="14" t="s">
        <v>75</v>
      </c>
      <c r="AY903" s="226" t="s">
        <v>153</v>
      </c>
    </row>
    <row r="904" spans="1:65" s="14" customFormat="1" ht="11.25">
      <c r="B904" s="216"/>
      <c r="C904" s="217"/>
      <c r="D904" s="207" t="s">
        <v>162</v>
      </c>
      <c r="E904" s="218" t="s">
        <v>1</v>
      </c>
      <c r="F904" s="219" t="s">
        <v>1086</v>
      </c>
      <c r="G904" s="217"/>
      <c r="H904" s="220">
        <v>1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162</v>
      </c>
      <c r="AU904" s="226" t="s">
        <v>85</v>
      </c>
      <c r="AV904" s="14" t="s">
        <v>85</v>
      </c>
      <c r="AW904" s="14" t="s">
        <v>31</v>
      </c>
      <c r="AX904" s="14" t="s">
        <v>75</v>
      </c>
      <c r="AY904" s="226" t="s">
        <v>153</v>
      </c>
    </row>
    <row r="905" spans="1:65" s="15" customFormat="1" ht="11.25">
      <c r="B905" s="227"/>
      <c r="C905" s="228"/>
      <c r="D905" s="207" t="s">
        <v>162</v>
      </c>
      <c r="E905" s="229" t="s">
        <v>1</v>
      </c>
      <c r="F905" s="230" t="s">
        <v>165</v>
      </c>
      <c r="G905" s="228"/>
      <c r="H905" s="231">
        <v>23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AT905" s="237" t="s">
        <v>162</v>
      </c>
      <c r="AU905" s="237" t="s">
        <v>85</v>
      </c>
      <c r="AV905" s="15" t="s">
        <v>160</v>
      </c>
      <c r="AW905" s="15" t="s">
        <v>31</v>
      </c>
      <c r="AX905" s="15" t="s">
        <v>83</v>
      </c>
      <c r="AY905" s="237" t="s">
        <v>153</v>
      </c>
    </row>
    <row r="906" spans="1:65" s="2" customFormat="1" ht="24.2" customHeight="1">
      <c r="A906" s="35"/>
      <c r="B906" s="36"/>
      <c r="C906" s="249" t="s">
        <v>1156</v>
      </c>
      <c r="D906" s="249" t="s">
        <v>263</v>
      </c>
      <c r="E906" s="250" t="s">
        <v>1157</v>
      </c>
      <c r="F906" s="251" t="s">
        <v>1158</v>
      </c>
      <c r="G906" s="252" t="s">
        <v>248</v>
      </c>
      <c r="H906" s="253">
        <v>20.399999999999999</v>
      </c>
      <c r="I906" s="254"/>
      <c r="J906" s="255">
        <f>ROUND(I906*H906,2)</f>
        <v>0</v>
      </c>
      <c r="K906" s="251" t="s">
        <v>159</v>
      </c>
      <c r="L906" s="256"/>
      <c r="M906" s="257" t="s">
        <v>1</v>
      </c>
      <c r="N906" s="258" t="s">
        <v>40</v>
      </c>
      <c r="O906" s="72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203" t="s">
        <v>360</v>
      </c>
      <c r="AT906" s="203" t="s">
        <v>263</v>
      </c>
      <c r="AU906" s="203" t="s">
        <v>85</v>
      </c>
      <c r="AY906" s="18" t="s">
        <v>153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8" t="s">
        <v>83</v>
      </c>
      <c r="BK906" s="204">
        <f>ROUND(I906*H906,2)</f>
        <v>0</v>
      </c>
      <c r="BL906" s="18" t="s">
        <v>252</v>
      </c>
      <c r="BM906" s="203" t="s">
        <v>1159</v>
      </c>
    </row>
    <row r="907" spans="1:65" s="14" customFormat="1" ht="11.25">
      <c r="B907" s="216"/>
      <c r="C907" s="217"/>
      <c r="D907" s="207" t="s">
        <v>162</v>
      </c>
      <c r="E907" s="218" t="s">
        <v>1</v>
      </c>
      <c r="F907" s="219" t="s">
        <v>1160</v>
      </c>
      <c r="G907" s="217"/>
      <c r="H907" s="220">
        <v>9.9</v>
      </c>
      <c r="I907" s="221"/>
      <c r="J907" s="217"/>
      <c r="K907" s="217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162</v>
      </c>
      <c r="AU907" s="226" t="s">
        <v>85</v>
      </c>
      <c r="AV907" s="14" t="s">
        <v>85</v>
      </c>
      <c r="AW907" s="14" t="s">
        <v>31</v>
      </c>
      <c r="AX907" s="14" t="s">
        <v>75</v>
      </c>
      <c r="AY907" s="226" t="s">
        <v>153</v>
      </c>
    </row>
    <row r="908" spans="1:65" s="14" customFormat="1" ht="11.25">
      <c r="B908" s="216"/>
      <c r="C908" s="217"/>
      <c r="D908" s="207" t="s">
        <v>162</v>
      </c>
      <c r="E908" s="218" t="s">
        <v>1</v>
      </c>
      <c r="F908" s="219" t="s">
        <v>1161</v>
      </c>
      <c r="G908" s="217"/>
      <c r="H908" s="220">
        <v>5.4</v>
      </c>
      <c r="I908" s="221"/>
      <c r="J908" s="217"/>
      <c r="K908" s="217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162</v>
      </c>
      <c r="AU908" s="226" t="s">
        <v>85</v>
      </c>
      <c r="AV908" s="14" t="s">
        <v>85</v>
      </c>
      <c r="AW908" s="14" t="s">
        <v>31</v>
      </c>
      <c r="AX908" s="14" t="s">
        <v>75</v>
      </c>
      <c r="AY908" s="226" t="s">
        <v>153</v>
      </c>
    </row>
    <row r="909" spans="1:65" s="14" customFormat="1" ht="11.25">
      <c r="B909" s="216"/>
      <c r="C909" s="217"/>
      <c r="D909" s="207" t="s">
        <v>162</v>
      </c>
      <c r="E909" s="218" t="s">
        <v>1</v>
      </c>
      <c r="F909" s="219" t="s">
        <v>1162</v>
      </c>
      <c r="G909" s="217"/>
      <c r="H909" s="220">
        <v>0.9</v>
      </c>
      <c r="I909" s="221"/>
      <c r="J909" s="217"/>
      <c r="K909" s="217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162</v>
      </c>
      <c r="AU909" s="226" t="s">
        <v>85</v>
      </c>
      <c r="AV909" s="14" t="s">
        <v>85</v>
      </c>
      <c r="AW909" s="14" t="s">
        <v>31</v>
      </c>
      <c r="AX909" s="14" t="s">
        <v>75</v>
      </c>
      <c r="AY909" s="226" t="s">
        <v>153</v>
      </c>
    </row>
    <row r="910" spans="1:65" s="14" customFormat="1" ht="11.25">
      <c r="B910" s="216"/>
      <c r="C910" s="217"/>
      <c r="D910" s="207" t="s">
        <v>162</v>
      </c>
      <c r="E910" s="218" t="s">
        <v>1</v>
      </c>
      <c r="F910" s="219" t="s">
        <v>1163</v>
      </c>
      <c r="G910" s="217"/>
      <c r="H910" s="220">
        <v>2.7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162</v>
      </c>
      <c r="AU910" s="226" t="s">
        <v>85</v>
      </c>
      <c r="AV910" s="14" t="s">
        <v>85</v>
      </c>
      <c r="AW910" s="14" t="s">
        <v>31</v>
      </c>
      <c r="AX910" s="14" t="s">
        <v>75</v>
      </c>
      <c r="AY910" s="226" t="s">
        <v>153</v>
      </c>
    </row>
    <row r="911" spans="1:65" s="14" customFormat="1" ht="11.25">
      <c r="B911" s="216"/>
      <c r="C911" s="217"/>
      <c r="D911" s="207" t="s">
        <v>162</v>
      </c>
      <c r="E911" s="218" t="s">
        <v>1</v>
      </c>
      <c r="F911" s="219" t="s">
        <v>1162</v>
      </c>
      <c r="G911" s="217"/>
      <c r="H911" s="220">
        <v>0.9</v>
      </c>
      <c r="I911" s="221"/>
      <c r="J911" s="217"/>
      <c r="K911" s="217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162</v>
      </c>
      <c r="AU911" s="226" t="s">
        <v>85</v>
      </c>
      <c r="AV911" s="14" t="s">
        <v>85</v>
      </c>
      <c r="AW911" s="14" t="s">
        <v>31</v>
      </c>
      <c r="AX911" s="14" t="s">
        <v>75</v>
      </c>
      <c r="AY911" s="226" t="s">
        <v>153</v>
      </c>
    </row>
    <row r="912" spans="1:65" s="14" customFormat="1" ht="11.25">
      <c r="B912" s="216"/>
      <c r="C912" s="217"/>
      <c r="D912" s="207" t="s">
        <v>162</v>
      </c>
      <c r="E912" s="218" t="s">
        <v>1</v>
      </c>
      <c r="F912" s="219" t="s">
        <v>1164</v>
      </c>
      <c r="G912" s="217"/>
      <c r="H912" s="220">
        <v>0.6</v>
      </c>
      <c r="I912" s="221"/>
      <c r="J912" s="217"/>
      <c r="K912" s="217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162</v>
      </c>
      <c r="AU912" s="226" t="s">
        <v>85</v>
      </c>
      <c r="AV912" s="14" t="s">
        <v>85</v>
      </c>
      <c r="AW912" s="14" t="s">
        <v>31</v>
      </c>
      <c r="AX912" s="14" t="s">
        <v>75</v>
      </c>
      <c r="AY912" s="226" t="s">
        <v>153</v>
      </c>
    </row>
    <row r="913" spans="1:65" s="15" customFormat="1" ht="11.25">
      <c r="B913" s="227"/>
      <c r="C913" s="228"/>
      <c r="D913" s="207" t="s">
        <v>162</v>
      </c>
      <c r="E913" s="229" t="s">
        <v>1</v>
      </c>
      <c r="F913" s="230" t="s">
        <v>165</v>
      </c>
      <c r="G913" s="228"/>
      <c r="H913" s="231">
        <v>20.399999999999999</v>
      </c>
      <c r="I913" s="232"/>
      <c r="J913" s="228"/>
      <c r="K913" s="228"/>
      <c r="L913" s="233"/>
      <c r="M913" s="234"/>
      <c r="N913" s="235"/>
      <c r="O913" s="235"/>
      <c r="P913" s="235"/>
      <c r="Q913" s="235"/>
      <c r="R913" s="235"/>
      <c r="S913" s="235"/>
      <c r="T913" s="236"/>
      <c r="AT913" s="237" t="s">
        <v>162</v>
      </c>
      <c r="AU913" s="237" t="s">
        <v>85</v>
      </c>
      <c r="AV913" s="15" t="s">
        <v>160</v>
      </c>
      <c r="AW913" s="15" t="s">
        <v>31</v>
      </c>
      <c r="AX913" s="15" t="s">
        <v>83</v>
      </c>
      <c r="AY913" s="237" t="s">
        <v>153</v>
      </c>
    </row>
    <row r="914" spans="1:65" s="2" customFormat="1" ht="44.25" customHeight="1">
      <c r="A914" s="35"/>
      <c r="B914" s="36"/>
      <c r="C914" s="192" t="s">
        <v>1165</v>
      </c>
      <c r="D914" s="192" t="s">
        <v>155</v>
      </c>
      <c r="E914" s="193" t="s">
        <v>1166</v>
      </c>
      <c r="F914" s="194" t="s">
        <v>1167</v>
      </c>
      <c r="G914" s="195" t="s">
        <v>226</v>
      </c>
      <c r="H914" s="196">
        <v>34</v>
      </c>
      <c r="I914" s="197"/>
      <c r="J914" s="198">
        <f>ROUND(I914*H914,2)</f>
        <v>0</v>
      </c>
      <c r="K914" s="194" t="s">
        <v>159</v>
      </c>
      <c r="L914" s="40"/>
      <c r="M914" s="199" t="s">
        <v>1</v>
      </c>
      <c r="N914" s="200" t="s">
        <v>40</v>
      </c>
      <c r="O914" s="72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03" t="s">
        <v>252</v>
      </c>
      <c r="AT914" s="203" t="s">
        <v>155</v>
      </c>
      <c r="AU914" s="203" t="s">
        <v>85</v>
      </c>
      <c r="AY914" s="18" t="s">
        <v>153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8" t="s">
        <v>83</v>
      </c>
      <c r="BK914" s="204">
        <f>ROUND(I914*H914,2)</f>
        <v>0</v>
      </c>
      <c r="BL914" s="18" t="s">
        <v>252</v>
      </c>
      <c r="BM914" s="203" t="s">
        <v>1168</v>
      </c>
    </row>
    <row r="915" spans="1:65" s="13" customFormat="1" ht="11.25">
      <c r="B915" s="205"/>
      <c r="C915" s="206"/>
      <c r="D915" s="207" t="s">
        <v>162</v>
      </c>
      <c r="E915" s="208" t="s">
        <v>1</v>
      </c>
      <c r="F915" s="209" t="s">
        <v>1036</v>
      </c>
      <c r="G915" s="206"/>
      <c r="H915" s="208" t="s">
        <v>1</v>
      </c>
      <c r="I915" s="210"/>
      <c r="J915" s="206"/>
      <c r="K915" s="206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162</v>
      </c>
      <c r="AU915" s="215" t="s">
        <v>85</v>
      </c>
      <c r="AV915" s="13" t="s">
        <v>83</v>
      </c>
      <c r="AW915" s="13" t="s">
        <v>31</v>
      </c>
      <c r="AX915" s="13" t="s">
        <v>75</v>
      </c>
      <c r="AY915" s="215" t="s">
        <v>153</v>
      </c>
    </row>
    <row r="916" spans="1:65" s="14" customFormat="1" ht="11.25">
      <c r="B916" s="216"/>
      <c r="C916" s="217"/>
      <c r="D916" s="207" t="s">
        <v>162</v>
      </c>
      <c r="E916" s="218" t="s">
        <v>1</v>
      </c>
      <c r="F916" s="219" t="s">
        <v>1169</v>
      </c>
      <c r="G916" s="217"/>
      <c r="H916" s="220">
        <v>26</v>
      </c>
      <c r="I916" s="221"/>
      <c r="J916" s="217"/>
      <c r="K916" s="217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162</v>
      </c>
      <c r="AU916" s="226" t="s">
        <v>85</v>
      </c>
      <c r="AV916" s="14" t="s">
        <v>85</v>
      </c>
      <c r="AW916" s="14" t="s">
        <v>31</v>
      </c>
      <c r="AX916" s="14" t="s">
        <v>75</v>
      </c>
      <c r="AY916" s="226" t="s">
        <v>153</v>
      </c>
    </row>
    <row r="917" spans="1:65" s="14" customFormat="1" ht="11.25">
      <c r="B917" s="216"/>
      <c r="C917" s="217"/>
      <c r="D917" s="207" t="s">
        <v>162</v>
      </c>
      <c r="E917" s="218" t="s">
        <v>1</v>
      </c>
      <c r="F917" s="219" t="s">
        <v>1170</v>
      </c>
      <c r="G917" s="217"/>
      <c r="H917" s="220">
        <v>4</v>
      </c>
      <c r="I917" s="221"/>
      <c r="J917" s="217"/>
      <c r="K917" s="217"/>
      <c r="L917" s="222"/>
      <c r="M917" s="223"/>
      <c r="N917" s="224"/>
      <c r="O917" s="224"/>
      <c r="P917" s="224"/>
      <c r="Q917" s="224"/>
      <c r="R917" s="224"/>
      <c r="S917" s="224"/>
      <c r="T917" s="225"/>
      <c r="AT917" s="226" t="s">
        <v>162</v>
      </c>
      <c r="AU917" s="226" t="s">
        <v>85</v>
      </c>
      <c r="AV917" s="14" t="s">
        <v>85</v>
      </c>
      <c r="AW917" s="14" t="s">
        <v>31</v>
      </c>
      <c r="AX917" s="14" t="s">
        <v>75</v>
      </c>
      <c r="AY917" s="226" t="s">
        <v>153</v>
      </c>
    </row>
    <row r="918" spans="1:65" s="14" customFormat="1" ht="11.25">
      <c r="B918" s="216"/>
      <c r="C918" s="217"/>
      <c r="D918" s="207" t="s">
        <v>162</v>
      </c>
      <c r="E918" s="218" t="s">
        <v>1</v>
      </c>
      <c r="F918" s="219" t="s">
        <v>1171</v>
      </c>
      <c r="G918" s="217"/>
      <c r="H918" s="220">
        <v>2</v>
      </c>
      <c r="I918" s="221"/>
      <c r="J918" s="217"/>
      <c r="K918" s="217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162</v>
      </c>
      <c r="AU918" s="226" t="s">
        <v>85</v>
      </c>
      <c r="AV918" s="14" t="s">
        <v>85</v>
      </c>
      <c r="AW918" s="14" t="s">
        <v>31</v>
      </c>
      <c r="AX918" s="14" t="s">
        <v>75</v>
      </c>
      <c r="AY918" s="226" t="s">
        <v>153</v>
      </c>
    </row>
    <row r="919" spans="1:65" s="14" customFormat="1" ht="11.25">
      <c r="B919" s="216"/>
      <c r="C919" s="217"/>
      <c r="D919" s="207" t="s">
        <v>162</v>
      </c>
      <c r="E919" s="218" t="s">
        <v>1</v>
      </c>
      <c r="F919" s="219" t="s">
        <v>1172</v>
      </c>
      <c r="G919" s="217"/>
      <c r="H919" s="220">
        <v>2</v>
      </c>
      <c r="I919" s="221"/>
      <c r="J919" s="217"/>
      <c r="K919" s="217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162</v>
      </c>
      <c r="AU919" s="226" t="s">
        <v>85</v>
      </c>
      <c r="AV919" s="14" t="s">
        <v>85</v>
      </c>
      <c r="AW919" s="14" t="s">
        <v>31</v>
      </c>
      <c r="AX919" s="14" t="s">
        <v>75</v>
      </c>
      <c r="AY919" s="226" t="s">
        <v>153</v>
      </c>
    </row>
    <row r="920" spans="1:65" s="15" customFormat="1" ht="11.25">
      <c r="B920" s="227"/>
      <c r="C920" s="228"/>
      <c r="D920" s="207" t="s">
        <v>162</v>
      </c>
      <c r="E920" s="229" t="s">
        <v>1</v>
      </c>
      <c r="F920" s="230" t="s">
        <v>165</v>
      </c>
      <c r="G920" s="228"/>
      <c r="H920" s="231">
        <v>34</v>
      </c>
      <c r="I920" s="232"/>
      <c r="J920" s="228"/>
      <c r="K920" s="228"/>
      <c r="L920" s="233"/>
      <c r="M920" s="234"/>
      <c r="N920" s="235"/>
      <c r="O920" s="235"/>
      <c r="P920" s="235"/>
      <c r="Q920" s="235"/>
      <c r="R920" s="235"/>
      <c r="S920" s="235"/>
      <c r="T920" s="236"/>
      <c r="AT920" s="237" t="s">
        <v>162</v>
      </c>
      <c r="AU920" s="237" t="s">
        <v>85</v>
      </c>
      <c r="AV920" s="15" t="s">
        <v>160</v>
      </c>
      <c r="AW920" s="15" t="s">
        <v>31</v>
      </c>
      <c r="AX920" s="15" t="s">
        <v>83</v>
      </c>
      <c r="AY920" s="237" t="s">
        <v>153</v>
      </c>
    </row>
    <row r="921" spans="1:65" s="2" customFormat="1" ht="24.2" customHeight="1">
      <c r="A921" s="35"/>
      <c r="B921" s="36"/>
      <c r="C921" s="249" t="s">
        <v>1173</v>
      </c>
      <c r="D921" s="249" t="s">
        <v>263</v>
      </c>
      <c r="E921" s="250" t="s">
        <v>1157</v>
      </c>
      <c r="F921" s="251" t="s">
        <v>1158</v>
      </c>
      <c r="G921" s="252" t="s">
        <v>248</v>
      </c>
      <c r="H921" s="253">
        <v>44.4</v>
      </c>
      <c r="I921" s="254"/>
      <c r="J921" s="255">
        <f>ROUND(I921*H921,2)</f>
        <v>0</v>
      </c>
      <c r="K921" s="251" t="s">
        <v>159</v>
      </c>
      <c r="L921" s="256"/>
      <c r="M921" s="257" t="s">
        <v>1</v>
      </c>
      <c r="N921" s="258" t="s">
        <v>40</v>
      </c>
      <c r="O921" s="72"/>
      <c r="P921" s="201">
        <f>O921*H921</f>
        <v>0</v>
      </c>
      <c r="Q921" s="201">
        <v>0</v>
      </c>
      <c r="R921" s="201">
        <f>Q921*H921</f>
        <v>0</v>
      </c>
      <c r="S921" s="201">
        <v>0</v>
      </c>
      <c r="T921" s="202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203" t="s">
        <v>360</v>
      </c>
      <c r="AT921" s="203" t="s">
        <v>263</v>
      </c>
      <c r="AU921" s="203" t="s">
        <v>85</v>
      </c>
      <c r="AY921" s="18" t="s">
        <v>153</v>
      </c>
      <c r="BE921" s="204">
        <f>IF(N921="základní",J921,0)</f>
        <v>0</v>
      </c>
      <c r="BF921" s="204">
        <f>IF(N921="snížená",J921,0)</f>
        <v>0</v>
      </c>
      <c r="BG921" s="204">
        <f>IF(N921="zákl. přenesená",J921,0)</f>
        <v>0</v>
      </c>
      <c r="BH921" s="204">
        <f>IF(N921="sníž. přenesená",J921,0)</f>
        <v>0</v>
      </c>
      <c r="BI921" s="204">
        <f>IF(N921="nulová",J921,0)</f>
        <v>0</v>
      </c>
      <c r="BJ921" s="18" t="s">
        <v>83</v>
      </c>
      <c r="BK921" s="204">
        <f>ROUND(I921*H921,2)</f>
        <v>0</v>
      </c>
      <c r="BL921" s="18" t="s">
        <v>252</v>
      </c>
      <c r="BM921" s="203" t="s">
        <v>1174</v>
      </c>
    </row>
    <row r="922" spans="1:65" s="14" customFormat="1" ht="11.25">
      <c r="B922" s="216"/>
      <c r="C922" s="217"/>
      <c r="D922" s="207" t="s">
        <v>162</v>
      </c>
      <c r="E922" s="218" t="s">
        <v>1</v>
      </c>
      <c r="F922" s="219" t="s">
        <v>1175</v>
      </c>
      <c r="G922" s="217"/>
      <c r="H922" s="220">
        <v>32.4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162</v>
      </c>
      <c r="AU922" s="226" t="s">
        <v>85</v>
      </c>
      <c r="AV922" s="14" t="s">
        <v>85</v>
      </c>
      <c r="AW922" s="14" t="s">
        <v>31</v>
      </c>
      <c r="AX922" s="14" t="s">
        <v>75</v>
      </c>
      <c r="AY922" s="226" t="s">
        <v>153</v>
      </c>
    </row>
    <row r="923" spans="1:65" s="14" customFormat="1" ht="11.25">
      <c r="B923" s="216"/>
      <c r="C923" s="217"/>
      <c r="D923" s="207" t="s">
        <v>162</v>
      </c>
      <c r="E923" s="218" t="s">
        <v>1</v>
      </c>
      <c r="F923" s="219" t="s">
        <v>1176</v>
      </c>
      <c r="G923" s="217"/>
      <c r="H923" s="220">
        <v>6</v>
      </c>
      <c r="I923" s="221"/>
      <c r="J923" s="217"/>
      <c r="K923" s="217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162</v>
      </c>
      <c r="AU923" s="226" t="s">
        <v>85</v>
      </c>
      <c r="AV923" s="14" t="s">
        <v>85</v>
      </c>
      <c r="AW923" s="14" t="s">
        <v>31</v>
      </c>
      <c r="AX923" s="14" t="s">
        <v>75</v>
      </c>
      <c r="AY923" s="226" t="s">
        <v>153</v>
      </c>
    </row>
    <row r="924" spans="1:65" s="14" customFormat="1" ht="11.25">
      <c r="B924" s="216"/>
      <c r="C924" s="217"/>
      <c r="D924" s="207" t="s">
        <v>162</v>
      </c>
      <c r="E924" s="218" t="s">
        <v>1</v>
      </c>
      <c r="F924" s="219" t="s">
        <v>1177</v>
      </c>
      <c r="G924" s="217"/>
      <c r="H924" s="220">
        <v>3</v>
      </c>
      <c r="I924" s="221"/>
      <c r="J924" s="217"/>
      <c r="K924" s="217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162</v>
      </c>
      <c r="AU924" s="226" t="s">
        <v>85</v>
      </c>
      <c r="AV924" s="14" t="s">
        <v>85</v>
      </c>
      <c r="AW924" s="14" t="s">
        <v>31</v>
      </c>
      <c r="AX924" s="14" t="s">
        <v>75</v>
      </c>
      <c r="AY924" s="226" t="s">
        <v>153</v>
      </c>
    </row>
    <row r="925" spans="1:65" s="14" customFormat="1" ht="11.25">
      <c r="B925" s="216"/>
      <c r="C925" s="217"/>
      <c r="D925" s="207" t="s">
        <v>162</v>
      </c>
      <c r="E925" s="218" t="s">
        <v>1</v>
      </c>
      <c r="F925" s="219" t="s">
        <v>1177</v>
      </c>
      <c r="G925" s="217"/>
      <c r="H925" s="220">
        <v>3</v>
      </c>
      <c r="I925" s="221"/>
      <c r="J925" s="217"/>
      <c r="K925" s="217"/>
      <c r="L925" s="222"/>
      <c r="M925" s="223"/>
      <c r="N925" s="224"/>
      <c r="O925" s="224"/>
      <c r="P925" s="224"/>
      <c r="Q925" s="224"/>
      <c r="R925" s="224"/>
      <c r="S925" s="224"/>
      <c r="T925" s="225"/>
      <c r="AT925" s="226" t="s">
        <v>162</v>
      </c>
      <c r="AU925" s="226" t="s">
        <v>85</v>
      </c>
      <c r="AV925" s="14" t="s">
        <v>85</v>
      </c>
      <c r="AW925" s="14" t="s">
        <v>31</v>
      </c>
      <c r="AX925" s="14" t="s">
        <v>75</v>
      </c>
      <c r="AY925" s="226" t="s">
        <v>153</v>
      </c>
    </row>
    <row r="926" spans="1:65" s="15" customFormat="1" ht="11.25">
      <c r="B926" s="227"/>
      <c r="C926" s="228"/>
      <c r="D926" s="207" t="s">
        <v>162</v>
      </c>
      <c r="E926" s="229" t="s">
        <v>1</v>
      </c>
      <c r="F926" s="230" t="s">
        <v>165</v>
      </c>
      <c r="G926" s="228"/>
      <c r="H926" s="231">
        <v>44.4</v>
      </c>
      <c r="I926" s="232"/>
      <c r="J926" s="228"/>
      <c r="K926" s="228"/>
      <c r="L926" s="233"/>
      <c r="M926" s="234"/>
      <c r="N926" s="235"/>
      <c r="O926" s="235"/>
      <c r="P926" s="235"/>
      <c r="Q926" s="235"/>
      <c r="R926" s="235"/>
      <c r="S926" s="235"/>
      <c r="T926" s="236"/>
      <c r="AT926" s="237" t="s">
        <v>162</v>
      </c>
      <c r="AU926" s="237" t="s">
        <v>85</v>
      </c>
      <c r="AV926" s="15" t="s">
        <v>160</v>
      </c>
      <c r="AW926" s="15" t="s">
        <v>31</v>
      </c>
      <c r="AX926" s="15" t="s">
        <v>83</v>
      </c>
      <c r="AY926" s="237" t="s">
        <v>153</v>
      </c>
    </row>
    <row r="927" spans="1:65" s="2" customFormat="1" ht="44.25" customHeight="1">
      <c r="A927" s="35"/>
      <c r="B927" s="36"/>
      <c r="C927" s="192" t="s">
        <v>1178</v>
      </c>
      <c r="D927" s="192" t="s">
        <v>155</v>
      </c>
      <c r="E927" s="193" t="s">
        <v>1179</v>
      </c>
      <c r="F927" s="194" t="s">
        <v>1180</v>
      </c>
      <c r="G927" s="195" t="s">
        <v>226</v>
      </c>
      <c r="H927" s="196">
        <v>20</v>
      </c>
      <c r="I927" s="197"/>
      <c r="J927" s="198">
        <f>ROUND(I927*H927,2)</f>
        <v>0</v>
      </c>
      <c r="K927" s="194" t="s">
        <v>159</v>
      </c>
      <c r="L927" s="40"/>
      <c r="M927" s="199" t="s">
        <v>1</v>
      </c>
      <c r="N927" s="200" t="s">
        <v>40</v>
      </c>
      <c r="O927" s="72"/>
      <c r="P927" s="201">
        <f>O927*H927</f>
        <v>0</v>
      </c>
      <c r="Q927" s="201">
        <v>0</v>
      </c>
      <c r="R927" s="201">
        <f>Q927*H927</f>
        <v>0</v>
      </c>
      <c r="S927" s="201">
        <v>0</v>
      </c>
      <c r="T927" s="202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203" t="s">
        <v>252</v>
      </c>
      <c r="AT927" s="203" t="s">
        <v>155</v>
      </c>
      <c r="AU927" s="203" t="s">
        <v>85</v>
      </c>
      <c r="AY927" s="18" t="s">
        <v>153</v>
      </c>
      <c r="BE927" s="204">
        <f>IF(N927="základní",J927,0)</f>
        <v>0</v>
      </c>
      <c r="BF927" s="204">
        <f>IF(N927="snížená",J927,0)</f>
        <v>0</v>
      </c>
      <c r="BG927" s="204">
        <f>IF(N927="zákl. přenesená",J927,0)</f>
        <v>0</v>
      </c>
      <c r="BH927" s="204">
        <f>IF(N927="sníž. přenesená",J927,0)</f>
        <v>0</v>
      </c>
      <c r="BI927" s="204">
        <f>IF(N927="nulová",J927,0)</f>
        <v>0</v>
      </c>
      <c r="BJ927" s="18" t="s">
        <v>83</v>
      </c>
      <c r="BK927" s="204">
        <f>ROUND(I927*H927,2)</f>
        <v>0</v>
      </c>
      <c r="BL927" s="18" t="s">
        <v>252</v>
      </c>
      <c r="BM927" s="203" t="s">
        <v>1181</v>
      </c>
    </row>
    <row r="928" spans="1:65" s="13" customFormat="1" ht="11.25">
      <c r="B928" s="205"/>
      <c r="C928" s="206"/>
      <c r="D928" s="207" t="s">
        <v>162</v>
      </c>
      <c r="E928" s="208" t="s">
        <v>1</v>
      </c>
      <c r="F928" s="209" t="s">
        <v>1036</v>
      </c>
      <c r="G928" s="206"/>
      <c r="H928" s="208" t="s">
        <v>1</v>
      </c>
      <c r="I928" s="210"/>
      <c r="J928" s="206"/>
      <c r="K928" s="206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162</v>
      </c>
      <c r="AU928" s="215" t="s">
        <v>85</v>
      </c>
      <c r="AV928" s="13" t="s">
        <v>83</v>
      </c>
      <c r="AW928" s="13" t="s">
        <v>31</v>
      </c>
      <c r="AX928" s="13" t="s">
        <v>75</v>
      </c>
      <c r="AY928" s="215" t="s">
        <v>153</v>
      </c>
    </row>
    <row r="929" spans="1:65" s="14" customFormat="1" ht="11.25">
      <c r="B929" s="216"/>
      <c r="C929" s="217"/>
      <c r="D929" s="207" t="s">
        <v>162</v>
      </c>
      <c r="E929" s="218" t="s">
        <v>1</v>
      </c>
      <c r="F929" s="219" t="s">
        <v>1182</v>
      </c>
      <c r="G929" s="217"/>
      <c r="H929" s="220">
        <v>11</v>
      </c>
      <c r="I929" s="221"/>
      <c r="J929" s="217"/>
      <c r="K929" s="217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162</v>
      </c>
      <c r="AU929" s="226" t="s">
        <v>85</v>
      </c>
      <c r="AV929" s="14" t="s">
        <v>85</v>
      </c>
      <c r="AW929" s="14" t="s">
        <v>31</v>
      </c>
      <c r="AX929" s="14" t="s">
        <v>75</v>
      </c>
      <c r="AY929" s="226" t="s">
        <v>153</v>
      </c>
    </row>
    <row r="930" spans="1:65" s="14" customFormat="1" ht="11.25">
      <c r="B930" s="216"/>
      <c r="C930" s="217"/>
      <c r="D930" s="207" t="s">
        <v>162</v>
      </c>
      <c r="E930" s="218" t="s">
        <v>1</v>
      </c>
      <c r="F930" s="219" t="s">
        <v>1183</v>
      </c>
      <c r="G930" s="217"/>
      <c r="H930" s="220">
        <v>1</v>
      </c>
      <c r="I930" s="221"/>
      <c r="J930" s="217"/>
      <c r="K930" s="217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162</v>
      </c>
      <c r="AU930" s="226" t="s">
        <v>85</v>
      </c>
      <c r="AV930" s="14" t="s">
        <v>85</v>
      </c>
      <c r="AW930" s="14" t="s">
        <v>31</v>
      </c>
      <c r="AX930" s="14" t="s">
        <v>75</v>
      </c>
      <c r="AY930" s="226" t="s">
        <v>153</v>
      </c>
    </row>
    <row r="931" spans="1:65" s="14" customFormat="1" ht="11.25">
      <c r="B931" s="216"/>
      <c r="C931" s="217"/>
      <c r="D931" s="207" t="s">
        <v>162</v>
      </c>
      <c r="E931" s="218" t="s">
        <v>1</v>
      </c>
      <c r="F931" s="219" t="s">
        <v>1172</v>
      </c>
      <c r="G931" s="217"/>
      <c r="H931" s="220">
        <v>2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162</v>
      </c>
      <c r="AU931" s="226" t="s">
        <v>85</v>
      </c>
      <c r="AV931" s="14" t="s">
        <v>85</v>
      </c>
      <c r="AW931" s="14" t="s">
        <v>31</v>
      </c>
      <c r="AX931" s="14" t="s">
        <v>75</v>
      </c>
      <c r="AY931" s="226" t="s">
        <v>153</v>
      </c>
    </row>
    <row r="932" spans="1:65" s="14" customFormat="1" ht="11.25">
      <c r="B932" s="216"/>
      <c r="C932" s="217"/>
      <c r="D932" s="207" t="s">
        <v>162</v>
      </c>
      <c r="E932" s="218" t="s">
        <v>1</v>
      </c>
      <c r="F932" s="219" t="s">
        <v>1184</v>
      </c>
      <c r="G932" s="217"/>
      <c r="H932" s="220">
        <v>1</v>
      </c>
      <c r="I932" s="221"/>
      <c r="J932" s="217"/>
      <c r="K932" s="217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162</v>
      </c>
      <c r="AU932" s="226" t="s">
        <v>85</v>
      </c>
      <c r="AV932" s="14" t="s">
        <v>85</v>
      </c>
      <c r="AW932" s="14" t="s">
        <v>31</v>
      </c>
      <c r="AX932" s="14" t="s">
        <v>75</v>
      </c>
      <c r="AY932" s="226" t="s">
        <v>153</v>
      </c>
    </row>
    <row r="933" spans="1:65" s="14" customFormat="1" ht="11.25">
      <c r="B933" s="216"/>
      <c r="C933" s="217"/>
      <c r="D933" s="207" t="s">
        <v>162</v>
      </c>
      <c r="E933" s="218" t="s">
        <v>1</v>
      </c>
      <c r="F933" s="219" t="s">
        <v>1185</v>
      </c>
      <c r="G933" s="217"/>
      <c r="H933" s="220">
        <v>1</v>
      </c>
      <c r="I933" s="221"/>
      <c r="J933" s="217"/>
      <c r="K933" s="217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162</v>
      </c>
      <c r="AU933" s="226" t="s">
        <v>85</v>
      </c>
      <c r="AV933" s="14" t="s">
        <v>85</v>
      </c>
      <c r="AW933" s="14" t="s">
        <v>31</v>
      </c>
      <c r="AX933" s="14" t="s">
        <v>75</v>
      </c>
      <c r="AY933" s="226" t="s">
        <v>153</v>
      </c>
    </row>
    <row r="934" spans="1:65" s="14" customFormat="1" ht="11.25">
      <c r="B934" s="216"/>
      <c r="C934" s="217"/>
      <c r="D934" s="207" t="s">
        <v>162</v>
      </c>
      <c r="E934" s="218" t="s">
        <v>1</v>
      </c>
      <c r="F934" s="219" t="s">
        <v>1186</v>
      </c>
      <c r="G934" s="217"/>
      <c r="H934" s="220">
        <v>1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162</v>
      </c>
      <c r="AU934" s="226" t="s">
        <v>85</v>
      </c>
      <c r="AV934" s="14" t="s">
        <v>85</v>
      </c>
      <c r="AW934" s="14" t="s">
        <v>31</v>
      </c>
      <c r="AX934" s="14" t="s">
        <v>75</v>
      </c>
      <c r="AY934" s="226" t="s">
        <v>153</v>
      </c>
    </row>
    <row r="935" spans="1:65" s="14" customFormat="1" ht="11.25">
      <c r="B935" s="216"/>
      <c r="C935" s="217"/>
      <c r="D935" s="207" t="s">
        <v>162</v>
      </c>
      <c r="E935" s="218" t="s">
        <v>1</v>
      </c>
      <c r="F935" s="219" t="s">
        <v>1187</v>
      </c>
      <c r="G935" s="217"/>
      <c r="H935" s="220">
        <v>1</v>
      </c>
      <c r="I935" s="221"/>
      <c r="J935" s="217"/>
      <c r="K935" s="217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162</v>
      </c>
      <c r="AU935" s="226" t="s">
        <v>85</v>
      </c>
      <c r="AV935" s="14" t="s">
        <v>85</v>
      </c>
      <c r="AW935" s="14" t="s">
        <v>31</v>
      </c>
      <c r="AX935" s="14" t="s">
        <v>75</v>
      </c>
      <c r="AY935" s="226" t="s">
        <v>153</v>
      </c>
    </row>
    <row r="936" spans="1:65" s="14" customFormat="1" ht="11.25">
      <c r="B936" s="216"/>
      <c r="C936" s="217"/>
      <c r="D936" s="207" t="s">
        <v>162</v>
      </c>
      <c r="E936" s="218" t="s">
        <v>1</v>
      </c>
      <c r="F936" s="219" t="s">
        <v>1188</v>
      </c>
      <c r="G936" s="217"/>
      <c r="H936" s="220">
        <v>2</v>
      </c>
      <c r="I936" s="221"/>
      <c r="J936" s="217"/>
      <c r="K936" s="217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162</v>
      </c>
      <c r="AU936" s="226" t="s">
        <v>85</v>
      </c>
      <c r="AV936" s="14" t="s">
        <v>85</v>
      </c>
      <c r="AW936" s="14" t="s">
        <v>31</v>
      </c>
      <c r="AX936" s="14" t="s">
        <v>75</v>
      </c>
      <c r="AY936" s="226" t="s">
        <v>153</v>
      </c>
    </row>
    <row r="937" spans="1:65" s="15" customFormat="1" ht="11.25">
      <c r="B937" s="227"/>
      <c r="C937" s="228"/>
      <c r="D937" s="207" t="s">
        <v>162</v>
      </c>
      <c r="E937" s="229" t="s">
        <v>1</v>
      </c>
      <c r="F937" s="230" t="s">
        <v>165</v>
      </c>
      <c r="G937" s="228"/>
      <c r="H937" s="231">
        <v>20</v>
      </c>
      <c r="I937" s="232"/>
      <c r="J937" s="228"/>
      <c r="K937" s="228"/>
      <c r="L937" s="233"/>
      <c r="M937" s="234"/>
      <c r="N937" s="235"/>
      <c r="O937" s="235"/>
      <c r="P937" s="235"/>
      <c r="Q937" s="235"/>
      <c r="R937" s="235"/>
      <c r="S937" s="235"/>
      <c r="T937" s="236"/>
      <c r="AT937" s="237" t="s">
        <v>162</v>
      </c>
      <c r="AU937" s="237" t="s">
        <v>85</v>
      </c>
      <c r="AV937" s="15" t="s">
        <v>160</v>
      </c>
      <c r="AW937" s="15" t="s">
        <v>31</v>
      </c>
      <c r="AX937" s="15" t="s">
        <v>83</v>
      </c>
      <c r="AY937" s="237" t="s">
        <v>153</v>
      </c>
    </row>
    <row r="938" spans="1:65" s="2" customFormat="1" ht="24.2" customHeight="1">
      <c r="A938" s="35"/>
      <c r="B938" s="36"/>
      <c r="C938" s="249" t="s">
        <v>1189</v>
      </c>
      <c r="D938" s="249" t="s">
        <v>263</v>
      </c>
      <c r="E938" s="250" t="s">
        <v>1157</v>
      </c>
      <c r="F938" s="251" t="s">
        <v>1158</v>
      </c>
      <c r="G938" s="252" t="s">
        <v>248</v>
      </c>
      <c r="H938" s="253">
        <v>45.94</v>
      </c>
      <c r="I938" s="254"/>
      <c r="J938" s="255">
        <f>ROUND(I938*H938,2)</f>
        <v>0</v>
      </c>
      <c r="K938" s="251" t="s">
        <v>159</v>
      </c>
      <c r="L938" s="256"/>
      <c r="M938" s="257" t="s">
        <v>1</v>
      </c>
      <c r="N938" s="258" t="s">
        <v>40</v>
      </c>
      <c r="O938" s="72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03" t="s">
        <v>360</v>
      </c>
      <c r="AT938" s="203" t="s">
        <v>263</v>
      </c>
      <c r="AU938" s="203" t="s">
        <v>85</v>
      </c>
      <c r="AY938" s="18" t="s">
        <v>153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8" t="s">
        <v>83</v>
      </c>
      <c r="BK938" s="204">
        <f>ROUND(I938*H938,2)</f>
        <v>0</v>
      </c>
      <c r="BL938" s="18" t="s">
        <v>252</v>
      </c>
      <c r="BM938" s="203" t="s">
        <v>1190</v>
      </c>
    </row>
    <row r="939" spans="1:65" s="14" customFormat="1" ht="11.25">
      <c r="B939" s="216"/>
      <c r="C939" s="217"/>
      <c r="D939" s="207" t="s">
        <v>162</v>
      </c>
      <c r="E939" s="218" t="s">
        <v>1</v>
      </c>
      <c r="F939" s="219" t="s">
        <v>1191</v>
      </c>
      <c r="G939" s="217"/>
      <c r="H939" s="220">
        <v>26.4</v>
      </c>
      <c r="I939" s="221"/>
      <c r="J939" s="217"/>
      <c r="K939" s="217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162</v>
      </c>
      <c r="AU939" s="226" t="s">
        <v>85</v>
      </c>
      <c r="AV939" s="14" t="s">
        <v>85</v>
      </c>
      <c r="AW939" s="14" t="s">
        <v>31</v>
      </c>
      <c r="AX939" s="14" t="s">
        <v>75</v>
      </c>
      <c r="AY939" s="226" t="s">
        <v>153</v>
      </c>
    </row>
    <row r="940" spans="1:65" s="14" customFormat="1" ht="11.25">
      <c r="B940" s="216"/>
      <c r="C940" s="217"/>
      <c r="D940" s="207" t="s">
        <v>162</v>
      </c>
      <c r="E940" s="218" t="s">
        <v>1</v>
      </c>
      <c r="F940" s="219" t="s">
        <v>1192</v>
      </c>
      <c r="G940" s="217"/>
      <c r="H940" s="220">
        <v>1.7</v>
      </c>
      <c r="I940" s="221"/>
      <c r="J940" s="217"/>
      <c r="K940" s="217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162</v>
      </c>
      <c r="AU940" s="226" t="s">
        <v>85</v>
      </c>
      <c r="AV940" s="14" t="s">
        <v>85</v>
      </c>
      <c r="AW940" s="14" t="s">
        <v>31</v>
      </c>
      <c r="AX940" s="14" t="s">
        <v>75</v>
      </c>
      <c r="AY940" s="226" t="s">
        <v>153</v>
      </c>
    </row>
    <row r="941" spans="1:65" s="14" customFormat="1" ht="11.25">
      <c r="B941" s="216"/>
      <c r="C941" s="217"/>
      <c r="D941" s="207" t="s">
        <v>162</v>
      </c>
      <c r="E941" s="218" t="s">
        <v>1</v>
      </c>
      <c r="F941" s="219" t="s">
        <v>1193</v>
      </c>
      <c r="G941" s="217"/>
      <c r="H941" s="220">
        <v>4.3</v>
      </c>
      <c r="I941" s="221"/>
      <c r="J941" s="217"/>
      <c r="K941" s="217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162</v>
      </c>
      <c r="AU941" s="226" t="s">
        <v>85</v>
      </c>
      <c r="AV941" s="14" t="s">
        <v>85</v>
      </c>
      <c r="AW941" s="14" t="s">
        <v>31</v>
      </c>
      <c r="AX941" s="14" t="s">
        <v>75</v>
      </c>
      <c r="AY941" s="226" t="s">
        <v>153</v>
      </c>
    </row>
    <row r="942" spans="1:65" s="14" customFormat="1" ht="11.25">
      <c r="B942" s="216"/>
      <c r="C942" s="217"/>
      <c r="D942" s="207" t="s">
        <v>162</v>
      </c>
      <c r="E942" s="218" t="s">
        <v>1</v>
      </c>
      <c r="F942" s="219" t="s">
        <v>1194</v>
      </c>
      <c r="G942" s="217"/>
      <c r="H942" s="220">
        <v>2.14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162</v>
      </c>
      <c r="AU942" s="226" t="s">
        <v>85</v>
      </c>
      <c r="AV942" s="14" t="s">
        <v>85</v>
      </c>
      <c r="AW942" s="14" t="s">
        <v>31</v>
      </c>
      <c r="AX942" s="14" t="s">
        <v>75</v>
      </c>
      <c r="AY942" s="226" t="s">
        <v>153</v>
      </c>
    </row>
    <row r="943" spans="1:65" s="14" customFormat="1" ht="11.25">
      <c r="B943" s="216"/>
      <c r="C943" s="217"/>
      <c r="D943" s="207" t="s">
        <v>162</v>
      </c>
      <c r="E943" s="218" t="s">
        <v>1</v>
      </c>
      <c r="F943" s="219" t="s">
        <v>1195</v>
      </c>
      <c r="G943" s="217"/>
      <c r="H943" s="220">
        <v>6.6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162</v>
      </c>
      <c r="AU943" s="226" t="s">
        <v>85</v>
      </c>
      <c r="AV943" s="14" t="s">
        <v>85</v>
      </c>
      <c r="AW943" s="14" t="s">
        <v>31</v>
      </c>
      <c r="AX943" s="14" t="s">
        <v>75</v>
      </c>
      <c r="AY943" s="226" t="s">
        <v>153</v>
      </c>
    </row>
    <row r="944" spans="1:65" s="14" customFormat="1" ht="11.25">
      <c r="B944" s="216"/>
      <c r="C944" s="217"/>
      <c r="D944" s="207" t="s">
        <v>162</v>
      </c>
      <c r="E944" s="218" t="s">
        <v>1</v>
      </c>
      <c r="F944" s="219" t="s">
        <v>1196</v>
      </c>
      <c r="G944" s="217"/>
      <c r="H944" s="220">
        <v>4.8</v>
      </c>
      <c r="I944" s="221"/>
      <c r="J944" s="217"/>
      <c r="K944" s="217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162</v>
      </c>
      <c r="AU944" s="226" t="s">
        <v>85</v>
      </c>
      <c r="AV944" s="14" t="s">
        <v>85</v>
      </c>
      <c r="AW944" s="14" t="s">
        <v>31</v>
      </c>
      <c r="AX944" s="14" t="s">
        <v>75</v>
      </c>
      <c r="AY944" s="226" t="s">
        <v>153</v>
      </c>
    </row>
    <row r="945" spans="1:65" s="15" customFormat="1" ht="11.25">
      <c r="B945" s="227"/>
      <c r="C945" s="228"/>
      <c r="D945" s="207" t="s">
        <v>162</v>
      </c>
      <c r="E945" s="229" t="s">
        <v>1</v>
      </c>
      <c r="F945" s="230" t="s">
        <v>165</v>
      </c>
      <c r="G945" s="228"/>
      <c r="H945" s="231">
        <v>45.94</v>
      </c>
      <c r="I945" s="232"/>
      <c r="J945" s="228"/>
      <c r="K945" s="228"/>
      <c r="L945" s="233"/>
      <c r="M945" s="234"/>
      <c r="N945" s="235"/>
      <c r="O945" s="235"/>
      <c r="P945" s="235"/>
      <c r="Q945" s="235"/>
      <c r="R945" s="235"/>
      <c r="S945" s="235"/>
      <c r="T945" s="236"/>
      <c r="AT945" s="237" t="s">
        <v>162</v>
      </c>
      <c r="AU945" s="237" t="s">
        <v>85</v>
      </c>
      <c r="AV945" s="15" t="s">
        <v>160</v>
      </c>
      <c r="AW945" s="15" t="s">
        <v>31</v>
      </c>
      <c r="AX945" s="15" t="s">
        <v>83</v>
      </c>
      <c r="AY945" s="237" t="s">
        <v>153</v>
      </c>
    </row>
    <row r="946" spans="1:65" s="2" customFormat="1" ht="44.25" customHeight="1">
      <c r="A946" s="35"/>
      <c r="B946" s="36"/>
      <c r="C946" s="192" t="s">
        <v>1197</v>
      </c>
      <c r="D946" s="192" t="s">
        <v>155</v>
      </c>
      <c r="E946" s="193" t="s">
        <v>1198</v>
      </c>
      <c r="F946" s="194" t="s">
        <v>1199</v>
      </c>
      <c r="G946" s="195" t="s">
        <v>226</v>
      </c>
      <c r="H946" s="196">
        <v>14</v>
      </c>
      <c r="I946" s="197"/>
      <c r="J946" s="198">
        <f>ROUND(I946*H946,2)</f>
        <v>0</v>
      </c>
      <c r="K946" s="194" t="s">
        <v>159</v>
      </c>
      <c r="L946" s="40"/>
      <c r="M946" s="199" t="s">
        <v>1</v>
      </c>
      <c r="N946" s="200" t="s">
        <v>40</v>
      </c>
      <c r="O946" s="72"/>
      <c r="P946" s="201">
        <f>O946*H946</f>
        <v>0</v>
      </c>
      <c r="Q946" s="201">
        <v>0</v>
      </c>
      <c r="R946" s="201">
        <f>Q946*H946</f>
        <v>0</v>
      </c>
      <c r="S946" s="201">
        <v>0</v>
      </c>
      <c r="T946" s="202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03" t="s">
        <v>252</v>
      </c>
      <c r="AT946" s="203" t="s">
        <v>155</v>
      </c>
      <c r="AU946" s="203" t="s">
        <v>85</v>
      </c>
      <c r="AY946" s="18" t="s">
        <v>153</v>
      </c>
      <c r="BE946" s="204">
        <f>IF(N946="základní",J946,0)</f>
        <v>0</v>
      </c>
      <c r="BF946" s="204">
        <f>IF(N946="snížená",J946,0)</f>
        <v>0</v>
      </c>
      <c r="BG946" s="204">
        <f>IF(N946="zákl. přenesená",J946,0)</f>
        <v>0</v>
      </c>
      <c r="BH946" s="204">
        <f>IF(N946="sníž. přenesená",J946,0)</f>
        <v>0</v>
      </c>
      <c r="BI946" s="204">
        <f>IF(N946="nulová",J946,0)</f>
        <v>0</v>
      </c>
      <c r="BJ946" s="18" t="s">
        <v>83</v>
      </c>
      <c r="BK946" s="204">
        <f>ROUND(I946*H946,2)</f>
        <v>0</v>
      </c>
      <c r="BL946" s="18" t="s">
        <v>252</v>
      </c>
      <c r="BM946" s="203" t="s">
        <v>1200</v>
      </c>
    </row>
    <row r="947" spans="1:65" s="13" customFormat="1" ht="11.25">
      <c r="B947" s="205"/>
      <c r="C947" s="206"/>
      <c r="D947" s="207" t="s">
        <v>162</v>
      </c>
      <c r="E947" s="208" t="s">
        <v>1</v>
      </c>
      <c r="F947" s="209" t="s">
        <v>1036</v>
      </c>
      <c r="G947" s="206"/>
      <c r="H947" s="208" t="s">
        <v>1</v>
      </c>
      <c r="I947" s="210"/>
      <c r="J947" s="206"/>
      <c r="K947" s="206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162</v>
      </c>
      <c r="AU947" s="215" t="s">
        <v>85</v>
      </c>
      <c r="AV947" s="13" t="s">
        <v>83</v>
      </c>
      <c r="AW947" s="13" t="s">
        <v>31</v>
      </c>
      <c r="AX947" s="13" t="s">
        <v>75</v>
      </c>
      <c r="AY947" s="215" t="s">
        <v>153</v>
      </c>
    </row>
    <row r="948" spans="1:65" s="14" customFormat="1" ht="11.25">
      <c r="B948" s="216"/>
      <c r="C948" s="217"/>
      <c r="D948" s="207" t="s">
        <v>162</v>
      </c>
      <c r="E948" s="218" t="s">
        <v>1</v>
      </c>
      <c r="F948" s="219" t="s">
        <v>1201</v>
      </c>
      <c r="G948" s="217"/>
      <c r="H948" s="220">
        <v>14</v>
      </c>
      <c r="I948" s="221"/>
      <c r="J948" s="217"/>
      <c r="K948" s="217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162</v>
      </c>
      <c r="AU948" s="226" t="s">
        <v>85</v>
      </c>
      <c r="AV948" s="14" t="s">
        <v>85</v>
      </c>
      <c r="AW948" s="14" t="s">
        <v>31</v>
      </c>
      <c r="AX948" s="14" t="s">
        <v>75</v>
      </c>
      <c r="AY948" s="226" t="s">
        <v>153</v>
      </c>
    </row>
    <row r="949" spans="1:65" s="15" customFormat="1" ht="11.25">
      <c r="B949" s="227"/>
      <c r="C949" s="228"/>
      <c r="D949" s="207" t="s">
        <v>162</v>
      </c>
      <c r="E949" s="229" t="s">
        <v>1</v>
      </c>
      <c r="F949" s="230" t="s">
        <v>165</v>
      </c>
      <c r="G949" s="228"/>
      <c r="H949" s="231">
        <v>14</v>
      </c>
      <c r="I949" s="232"/>
      <c r="J949" s="228"/>
      <c r="K949" s="228"/>
      <c r="L949" s="233"/>
      <c r="M949" s="234"/>
      <c r="N949" s="235"/>
      <c r="O949" s="235"/>
      <c r="P949" s="235"/>
      <c r="Q949" s="235"/>
      <c r="R949" s="235"/>
      <c r="S949" s="235"/>
      <c r="T949" s="236"/>
      <c r="AT949" s="237" t="s">
        <v>162</v>
      </c>
      <c r="AU949" s="237" t="s">
        <v>85</v>
      </c>
      <c r="AV949" s="15" t="s">
        <v>160</v>
      </c>
      <c r="AW949" s="15" t="s">
        <v>31</v>
      </c>
      <c r="AX949" s="15" t="s">
        <v>83</v>
      </c>
      <c r="AY949" s="237" t="s">
        <v>153</v>
      </c>
    </row>
    <row r="950" spans="1:65" s="2" customFormat="1" ht="24.2" customHeight="1">
      <c r="A950" s="35"/>
      <c r="B950" s="36"/>
      <c r="C950" s="249" t="s">
        <v>1202</v>
      </c>
      <c r="D950" s="249" t="s">
        <v>263</v>
      </c>
      <c r="E950" s="250" t="s">
        <v>1157</v>
      </c>
      <c r="F950" s="251" t="s">
        <v>1158</v>
      </c>
      <c r="G950" s="252" t="s">
        <v>248</v>
      </c>
      <c r="H950" s="253">
        <v>50.4</v>
      </c>
      <c r="I950" s="254"/>
      <c r="J950" s="255">
        <f>ROUND(I950*H950,2)</f>
        <v>0</v>
      </c>
      <c r="K950" s="251" t="s">
        <v>159</v>
      </c>
      <c r="L950" s="256"/>
      <c r="M950" s="257" t="s">
        <v>1</v>
      </c>
      <c r="N950" s="258" t="s">
        <v>40</v>
      </c>
      <c r="O950" s="72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03" t="s">
        <v>360</v>
      </c>
      <c r="AT950" s="203" t="s">
        <v>263</v>
      </c>
      <c r="AU950" s="203" t="s">
        <v>85</v>
      </c>
      <c r="AY950" s="18" t="s">
        <v>153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8" t="s">
        <v>83</v>
      </c>
      <c r="BK950" s="204">
        <f>ROUND(I950*H950,2)</f>
        <v>0</v>
      </c>
      <c r="BL950" s="18" t="s">
        <v>252</v>
      </c>
      <c r="BM950" s="203" t="s">
        <v>1203</v>
      </c>
    </row>
    <row r="951" spans="1:65" s="14" customFormat="1" ht="11.25">
      <c r="B951" s="216"/>
      <c r="C951" s="217"/>
      <c r="D951" s="207" t="s">
        <v>162</v>
      </c>
      <c r="E951" s="218" t="s">
        <v>1</v>
      </c>
      <c r="F951" s="219" t="s">
        <v>1204</v>
      </c>
      <c r="G951" s="217"/>
      <c r="H951" s="220">
        <v>50.4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162</v>
      </c>
      <c r="AU951" s="226" t="s">
        <v>85</v>
      </c>
      <c r="AV951" s="14" t="s">
        <v>85</v>
      </c>
      <c r="AW951" s="14" t="s">
        <v>31</v>
      </c>
      <c r="AX951" s="14" t="s">
        <v>75</v>
      </c>
      <c r="AY951" s="226" t="s">
        <v>153</v>
      </c>
    </row>
    <row r="952" spans="1:65" s="15" customFormat="1" ht="11.25">
      <c r="B952" s="227"/>
      <c r="C952" s="228"/>
      <c r="D952" s="207" t="s">
        <v>162</v>
      </c>
      <c r="E952" s="229" t="s">
        <v>1</v>
      </c>
      <c r="F952" s="230" t="s">
        <v>165</v>
      </c>
      <c r="G952" s="228"/>
      <c r="H952" s="231">
        <v>50.4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AT952" s="237" t="s">
        <v>162</v>
      </c>
      <c r="AU952" s="237" t="s">
        <v>85</v>
      </c>
      <c r="AV952" s="15" t="s">
        <v>160</v>
      </c>
      <c r="AW952" s="15" t="s">
        <v>31</v>
      </c>
      <c r="AX952" s="15" t="s">
        <v>83</v>
      </c>
      <c r="AY952" s="237" t="s">
        <v>153</v>
      </c>
    </row>
    <row r="953" spans="1:65" s="2" customFormat="1" ht="49.15" customHeight="1">
      <c r="A953" s="35"/>
      <c r="B953" s="36"/>
      <c r="C953" s="192" t="s">
        <v>1205</v>
      </c>
      <c r="D953" s="192" t="s">
        <v>155</v>
      </c>
      <c r="E953" s="193" t="s">
        <v>1206</v>
      </c>
      <c r="F953" s="194" t="s">
        <v>1207</v>
      </c>
      <c r="G953" s="195" t="s">
        <v>189</v>
      </c>
      <c r="H953" s="196">
        <v>13.534000000000001</v>
      </c>
      <c r="I953" s="197"/>
      <c r="J953" s="198">
        <f>ROUND(I953*H953,2)</f>
        <v>0</v>
      </c>
      <c r="K953" s="194" t="s">
        <v>159</v>
      </c>
      <c r="L953" s="40"/>
      <c r="M953" s="199" t="s">
        <v>1</v>
      </c>
      <c r="N953" s="200" t="s">
        <v>40</v>
      </c>
      <c r="O953" s="72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03" t="s">
        <v>252</v>
      </c>
      <c r="AT953" s="203" t="s">
        <v>155</v>
      </c>
      <c r="AU953" s="203" t="s">
        <v>85</v>
      </c>
      <c r="AY953" s="18" t="s">
        <v>153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8" t="s">
        <v>83</v>
      </c>
      <c r="BK953" s="204">
        <f>ROUND(I953*H953,2)</f>
        <v>0</v>
      </c>
      <c r="BL953" s="18" t="s">
        <v>252</v>
      </c>
      <c r="BM953" s="203" t="s">
        <v>1208</v>
      </c>
    </row>
    <row r="954" spans="1:65" s="2" customFormat="1" ht="49.15" customHeight="1">
      <c r="A954" s="35"/>
      <c r="B954" s="36"/>
      <c r="C954" s="192" t="s">
        <v>1209</v>
      </c>
      <c r="D954" s="192" t="s">
        <v>155</v>
      </c>
      <c r="E954" s="193" t="s">
        <v>1210</v>
      </c>
      <c r="F954" s="194" t="s">
        <v>1211</v>
      </c>
      <c r="G954" s="195" t="s">
        <v>189</v>
      </c>
      <c r="H954" s="196">
        <v>13.534000000000001</v>
      </c>
      <c r="I954" s="197"/>
      <c r="J954" s="198">
        <f>ROUND(I954*H954,2)</f>
        <v>0</v>
      </c>
      <c r="K954" s="194" t="s">
        <v>159</v>
      </c>
      <c r="L954" s="40"/>
      <c r="M954" s="199" t="s">
        <v>1</v>
      </c>
      <c r="N954" s="200" t="s">
        <v>40</v>
      </c>
      <c r="O954" s="72"/>
      <c r="P954" s="201">
        <f>O954*H954</f>
        <v>0</v>
      </c>
      <c r="Q954" s="201">
        <v>0</v>
      </c>
      <c r="R954" s="201">
        <f>Q954*H954</f>
        <v>0</v>
      </c>
      <c r="S954" s="201">
        <v>0</v>
      </c>
      <c r="T954" s="202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03" t="s">
        <v>252</v>
      </c>
      <c r="AT954" s="203" t="s">
        <v>155</v>
      </c>
      <c r="AU954" s="203" t="s">
        <v>85</v>
      </c>
      <c r="AY954" s="18" t="s">
        <v>153</v>
      </c>
      <c r="BE954" s="204">
        <f>IF(N954="základní",J954,0)</f>
        <v>0</v>
      </c>
      <c r="BF954" s="204">
        <f>IF(N954="snížená",J954,0)</f>
        <v>0</v>
      </c>
      <c r="BG954" s="204">
        <f>IF(N954="zákl. přenesená",J954,0)</f>
        <v>0</v>
      </c>
      <c r="BH954" s="204">
        <f>IF(N954="sníž. přenesená",J954,0)</f>
        <v>0</v>
      </c>
      <c r="BI954" s="204">
        <f>IF(N954="nulová",J954,0)</f>
        <v>0</v>
      </c>
      <c r="BJ954" s="18" t="s">
        <v>83</v>
      </c>
      <c r="BK954" s="204">
        <f>ROUND(I954*H954,2)</f>
        <v>0</v>
      </c>
      <c r="BL954" s="18" t="s">
        <v>252</v>
      </c>
      <c r="BM954" s="203" t="s">
        <v>1212</v>
      </c>
    </row>
    <row r="955" spans="1:65" s="12" customFormat="1" ht="22.9" customHeight="1">
      <c r="B955" s="176"/>
      <c r="C955" s="177"/>
      <c r="D955" s="178" t="s">
        <v>74</v>
      </c>
      <c r="E955" s="190" t="s">
        <v>1213</v>
      </c>
      <c r="F955" s="190" t="s">
        <v>1214</v>
      </c>
      <c r="G955" s="177"/>
      <c r="H955" s="177"/>
      <c r="I955" s="180"/>
      <c r="J955" s="191">
        <f>BK955</f>
        <v>0</v>
      </c>
      <c r="K955" s="177"/>
      <c r="L955" s="182"/>
      <c r="M955" s="183"/>
      <c r="N955" s="184"/>
      <c r="O955" s="184"/>
      <c r="P955" s="185">
        <f>SUM(P956:P971)</f>
        <v>0</v>
      </c>
      <c r="Q955" s="184"/>
      <c r="R955" s="185">
        <f>SUM(R956:R971)</f>
        <v>0</v>
      </c>
      <c r="S955" s="184"/>
      <c r="T955" s="186">
        <f>SUM(T956:T971)</f>
        <v>0</v>
      </c>
      <c r="AR955" s="187" t="s">
        <v>85</v>
      </c>
      <c r="AT955" s="188" t="s">
        <v>74</v>
      </c>
      <c r="AU955" s="188" t="s">
        <v>83</v>
      </c>
      <c r="AY955" s="187" t="s">
        <v>153</v>
      </c>
      <c r="BK955" s="189">
        <f>SUM(BK956:BK971)</f>
        <v>0</v>
      </c>
    </row>
    <row r="956" spans="1:65" s="2" customFormat="1" ht="33" customHeight="1">
      <c r="A956" s="35"/>
      <c r="B956" s="36"/>
      <c r="C956" s="192" t="s">
        <v>1215</v>
      </c>
      <c r="D956" s="192" t="s">
        <v>155</v>
      </c>
      <c r="E956" s="193" t="s">
        <v>1216</v>
      </c>
      <c r="F956" s="194" t="s">
        <v>1217</v>
      </c>
      <c r="G956" s="195" t="s">
        <v>575</v>
      </c>
      <c r="H956" s="196">
        <v>1</v>
      </c>
      <c r="I956" s="197"/>
      <c r="J956" s="198">
        <f>ROUND(I956*H956,2)</f>
        <v>0</v>
      </c>
      <c r="K956" s="194" t="s">
        <v>159</v>
      </c>
      <c r="L956" s="40"/>
      <c r="M956" s="199" t="s">
        <v>1</v>
      </c>
      <c r="N956" s="200" t="s">
        <v>40</v>
      </c>
      <c r="O956" s="72"/>
      <c r="P956" s="201">
        <f>O956*H956</f>
        <v>0</v>
      </c>
      <c r="Q956" s="201">
        <v>0</v>
      </c>
      <c r="R956" s="201">
        <f>Q956*H956</f>
        <v>0</v>
      </c>
      <c r="S956" s="201">
        <v>0</v>
      </c>
      <c r="T956" s="20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03" t="s">
        <v>252</v>
      </c>
      <c r="AT956" s="203" t="s">
        <v>155</v>
      </c>
      <c r="AU956" s="203" t="s">
        <v>85</v>
      </c>
      <c r="AY956" s="18" t="s">
        <v>153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18" t="s">
        <v>83</v>
      </c>
      <c r="BK956" s="204">
        <f>ROUND(I956*H956,2)</f>
        <v>0</v>
      </c>
      <c r="BL956" s="18" t="s">
        <v>252</v>
      </c>
      <c r="BM956" s="203" t="s">
        <v>1218</v>
      </c>
    </row>
    <row r="957" spans="1:65" s="2" customFormat="1" ht="29.25">
      <c r="A957" s="35"/>
      <c r="B957" s="36"/>
      <c r="C957" s="37"/>
      <c r="D957" s="207" t="s">
        <v>568</v>
      </c>
      <c r="E957" s="37"/>
      <c r="F957" s="259" t="s">
        <v>1219</v>
      </c>
      <c r="G957" s="37"/>
      <c r="H957" s="37"/>
      <c r="I957" s="260"/>
      <c r="J957" s="37"/>
      <c r="K957" s="37"/>
      <c r="L957" s="40"/>
      <c r="M957" s="261"/>
      <c r="N957" s="262"/>
      <c r="O957" s="72"/>
      <c r="P957" s="72"/>
      <c r="Q957" s="72"/>
      <c r="R957" s="72"/>
      <c r="S957" s="72"/>
      <c r="T957" s="73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568</v>
      </c>
      <c r="AU957" s="18" t="s">
        <v>85</v>
      </c>
    </row>
    <row r="958" spans="1:65" s="2" customFormat="1" ht="33" customHeight="1">
      <c r="A958" s="35"/>
      <c r="B958" s="36"/>
      <c r="C958" s="192" t="s">
        <v>1220</v>
      </c>
      <c r="D958" s="192" t="s">
        <v>155</v>
      </c>
      <c r="E958" s="193" t="s">
        <v>1221</v>
      </c>
      <c r="F958" s="194" t="s">
        <v>1222</v>
      </c>
      <c r="G958" s="195" t="s">
        <v>575</v>
      </c>
      <c r="H958" s="196">
        <v>2</v>
      </c>
      <c r="I958" s="197"/>
      <c r="J958" s="198">
        <f>ROUND(I958*H958,2)</f>
        <v>0</v>
      </c>
      <c r="K958" s="194" t="s">
        <v>159</v>
      </c>
      <c r="L958" s="40"/>
      <c r="M958" s="199" t="s">
        <v>1</v>
      </c>
      <c r="N958" s="200" t="s">
        <v>40</v>
      </c>
      <c r="O958" s="72"/>
      <c r="P958" s="201">
        <f>O958*H958</f>
        <v>0</v>
      </c>
      <c r="Q958" s="201">
        <v>0</v>
      </c>
      <c r="R958" s="201">
        <f>Q958*H958</f>
        <v>0</v>
      </c>
      <c r="S958" s="201">
        <v>0</v>
      </c>
      <c r="T958" s="202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03" t="s">
        <v>252</v>
      </c>
      <c r="AT958" s="203" t="s">
        <v>155</v>
      </c>
      <c r="AU958" s="203" t="s">
        <v>85</v>
      </c>
      <c r="AY958" s="18" t="s">
        <v>153</v>
      </c>
      <c r="BE958" s="204">
        <f>IF(N958="základní",J958,0)</f>
        <v>0</v>
      </c>
      <c r="BF958" s="204">
        <f>IF(N958="snížená",J958,0)</f>
        <v>0</v>
      </c>
      <c r="BG958" s="204">
        <f>IF(N958="zákl. přenesená",J958,0)</f>
        <v>0</v>
      </c>
      <c r="BH958" s="204">
        <f>IF(N958="sníž. přenesená",J958,0)</f>
        <v>0</v>
      </c>
      <c r="BI958" s="204">
        <f>IF(N958="nulová",J958,0)</f>
        <v>0</v>
      </c>
      <c r="BJ958" s="18" t="s">
        <v>83</v>
      </c>
      <c r="BK958" s="204">
        <f>ROUND(I958*H958,2)</f>
        <v>0</v>
      </c>
      <c r="BL958" s="18" t="s">
        <v>252</v>
      </c>
      <c r="BM958" s="203" t="s">
        <v>1223</v>
      </c>
    </row>
    <row r="959" spans="1:65" s="2" customFormat="1" ht="29.25">
      <c r="A959" s="35"/>
      <c r="B959" s="36"/>
      <c r="C959" s="37"/>
      <c r="D959" s="207" t="s">
        <v>568</v>
      </c>
      <c r="E959" s="37"/>
      <c r="F959" s="259" t="s">
        <v>1219</v>
      </c>
      <c r="G959" s="37"/>
      <c r="H959" s="37"/>
      <c r="I959" s="260"/>
      <c r="J959" s="37"/>
      <c r="K959" s="37"/>
      <c r="L959" s="40"/>
      <c r="M959" s="261"/>
      <c r="N959" s="262"/>
      <c r="O959" s="72"/>
      <c r="P959" s="72"/>
      <c r="Q959" s="72"/>
      <c r="R959" s="72"/>
      <c r="S959" s="72"/>
      <c r="T959" s="73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T959" s="18" t="s">
        <v>568</v>
      </c>
      <c r="AU959" s="18" t="s">
        <v>85</v>
      </c>
    </row>
    <row r="960" spans="1:65" s="2" customFormat="1" ht="33" customHeight="1">
      <c r="A960" s="35"/>
      <c r="B960" s="36"/>
      <c r="C960" s="192" t="s">
        <v>1224</v>
      </c>
      <c r="D960" s="192" t="s">
        <v>155</v>
      </c>
      <c r="E960" s="193" t="s">
        <v>1225</v>
      </c>
      <c r="F960" s="194" t="s">
        <v>1226</v>
      </c>
      <c r="G960" s="195" t="s">
        <v>575</v>
      </c>
      <c r="H960" s="196">
        <v>1</v>
      </c>
      <c r="I960" s="197"/>
      <c r="J960" s="198">
        <f>ROUND(I960*H960,2)</f>
        <v>0</v>
      </c>
      <c r="K960" s="194" t="s">
        <v>159</v>
      </c>
      <c r="L960" s="40"/>
      <c r="M960" s="199" t="s">
        <v>1</v>
      </c>
      <c r="N960" s="200" t="s">
        <v>40</v>
      </c>
      <c r="O960" s="72"/>
      <c r="P960" s="201">
        <f>O960*H960</f>
        <v>0</v>
      </c>
      <c r="Q960" s="201">
        <v>0</v>
      </c>
      <c r="R960" s="201">
        <f>Q960*H960</f>
        <v>0</v>
      </c>
      <c r="S960" s="201">
        <v>0</v>
      </c>
      <c r="T960" s="202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03" t="s">
        <v>252</v>
      </c>
      <c r="AT960" s="203" t="s">
        <v>155</v>
      </c>
      <c r="AU960" s="203" t="s">
        <v>85</v>
      </c>
      <c r="AY960" s="18" t="s">
        <v>153</v>
      </c>
      <c r="BE960" s="204">
        <f>IF(N960="základní",J960,0)</f>
        <v>0</v>
      </c>
      <c r="BF960" s="204">
        <f>IF(N960="snížená",J960,0)</f>
        <v>0</v>
      </c>
      <c r="BG960" s="204">
        <f>IF(N960="zákl. přenesená",J960,0)</f>
        <v>0</v>
      </c>
      <c r="BH960" s="204">
        <f>IF(N960="sníž. přenesená",J960,0)</f>
        <v>0</v>
      </c>
      <c r="BI960" s="204">
        <f>IF(N960="nulová",J960,0)</f>
        <v>0</v>
      </c>
      <c r="BJ960" s="18" t="s">
        <v>83</v>
      </c>
      <c r="BK960" s="204">
        <f>ROUND(I960*H960,2)</f>
        <v>0</v>
      </c>
      <c r="BL960" s="18" t="s">
        <v>252</v>
      </c>
      <c r="BM960" s="203" t="s">
        <v>1227</v>
      </c>
    </row>
    <row r="961" spans="1:65" s="2" customFormat="1" ht="29.25">
      <c r="A961" s="35"/>
      <c r="B961" s="36"/>
      <c r="C961" s="37"/>
      <c r="D961" s="207" t="s">
        <v>568</v>
      </c>
      <c r="E961" s="37"/>
      <c r="F961" s="259" t="s">
        <v>1219</v>
      </c>
      <c r="G961" s="37"/>
      <c r="H961" s="37"/>
      <c r="I961" s="260"/>
      <c r="J961" s="37"/>
      <c r="K961" s="37"/>
      <c r="L961" s="40"/>
      <c r="M961" s="261"/>
      <c r="N961" s="262"/>
      <c r="O961" s="72"/>
      <c r="P961" s="72"/>
      <c r="Q961" s="72"/>
      <c r="R961" s="72"/>
      <c r="S961" s="72"/>
      <c r="T961" s="73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T961" s="18" t="s">
        <v>568</v>
      </c>
      <c r="AU961" s="18" t="s">
        <v>85</v>
      </c>
    </row>
    <row r="962" spans="1:65" s="2" customFormat="1" ht="33" customHeight="1">
      <c r="A962" s="35"/>
      <c r="B962" s="36"/>
      <c r="C962" s="192" t="s">
        <v>1228</v>
      </c>
      <c r="D962" s="192" t="s">
        <v>155</v>
      </c>
      <c r="E962" s="193" t="s">
        <v>1229</v>
      </c>
      <c r="F962" s="194" t="s">
        <v>1230</v>
      </c>
      <c r="G962" s="195" t="s">
        <v>575</v>
      </c>
      <c r="H962" s="196">
        <v>2</v>
      </c>
      <c r="I962" s="197"/>
      <c r="J962" s="198">
        <f>ROUND(I962*H962,2)</f>
        <v>0</v>
      </c>
      <c r="K962" s="194" t="s">
        <v>159</v>
      </c>
      <c r="L962" s="40"/>
      <c r="M962" s="199" t="s">
        <v>1</v>
      </c>
      <c r="N962" s="200" t="s">
        <v>40</v>
      </c>
      <c r="O962" s="72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203" t="s">
        <v>252</v>
      </c>
      <c r="AT962" s="203" t="s">
        <v>155</v>
      </c>
      <c r="AU962" s="203" t="s">
        <v>85</v>
      </c>
      <c r="AY962" s="18" t="s">
        <v>153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8" t="s">
        <v>83</v>
      </c>
      <c r="BK962" s="204">
        <f>ROUND(I962*H962,2)</f>
        <v>0</v>
      </c>
      <c r="BL962" s="18" t="s">
        <v>252</v>
      </c>
      <c r="BM962" s="203" t="s">
        <v>1231</v>
      </c>
    </row>
    <row r="963" spans="1:65" s="2" customFormat="1" ht="29.25">
      <c r="A963" s="35"/>
      <c r="B963" s="36"/>
      <c r="C963" s="37"/>
      <c r="D963" s="207" t="s">
        <v>568</v>
      </c>
      <c r="E963" s="37"/>
      <c r="F963" s="259" t="s">
        <v>1219</v>
      </c>
      <c r="G963" s="37"/>
      <c r="H963" s="37"/>
      <c r="I963" s="260"/>
      <c r="J963" s="37"/>
      <c r="K963" s="37"/>
      <c r="L963" s="40"/>
      <c r="M963" s="261"/>
      <c r="N963" s="262"/>
      <c r="O963" s="72"/>
      <c r="P963" s="72"/>
      <c r="Q963" s="72"/>
      <c r="R963" s="72"/>
      <c r="S963" s="72"/>
      <c r="T963" s="73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8" t="s">
        <v>568</v>
      </c>
      <c r="AU963" s="18" t="s">
        <v>85</v>
      </c>
    </row>
    <row r="964" spans="1:65" s="2" customFormat="1" ht="24.2" customHeight="1">
      <c r="A964" s="35"/>
      <c r="B964" s="36"/>
      <c r="C964" s="192" t="s">
        <v>1232</v>
      </c>
      <c r="D964" s="192" t="s">
        <v>155</v>
      </c>
      <c r="E964" s="193" t="s">
        <v>1233</v>
      </c>
      <c r="F964" s="194" t="s">
        <v>1234</v>
      </c>
      <c r="G964" s="195" t="s">
        <v>575</v>
      </c>
      <c r="H964" s="196">
        <v>2</v>
      </c>
      <c r="I964" s="197"/>
      <c r="J964" s="198">
        <f>ROUND(I964*H964,2)</f>
        <v>0</v>
      </c>
      <c r="K964" s="194" t="s">
        <v>159</v>
      </c>
      <c r="L964" s="40"/>
      <c r="M964" s="199" t="s">
        <v>1</v>
      </c>
      <c r="N964" s="200" t="s">
        <v>40</v>
      </c>
      <c r="O964" s="72"/>
      <c r="P964" s="201">
        <f>O964*H964</f>
        <v>0</v>
      </c>
      <c r="Q964" s="201">
        <v>0</v>
      </c>
      <c r="R964" s="201">
        <f>Q964*H964</f>
        <v>0</v>
      </c>
      <c r="S964" s="201">
        <v>0</v>
      </c>
      <c r="T964" s="202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03" t="s">
        <v>252</v>
      </c>
      <c r="AT964" s="203" t="s">
        <v>155</v>
      </c>
      <c r="AU964" s="203" t="s">
        <v>85</v>
      </c>
      <c r="AY964" s="18" t="s">
        <v>153</v>
      </c>
      <c r="BE964" s="204">
        <f>IF(N964="základní",J964,0)</f>
        <v>0</v>
      </c>
      <c r="BF964" s="204">
        <f>IF(N964="snížená",J964,0)</f>
        <v>0</v>
      </c>
      <c r="BG964" s="204">
        <f>IF(N964="zákl. přenesená",J964,0)</f>
        <v>0</v>
      </c>
      <c r="BH964" s="204">
        <f>IF(N964="sníž. přenesená",J964,0)</f>
        <v>0</v>
      </c>
      <c r="BI964" s="204">
        <f>IF(N964="nulová",J964,0)</f>
        <v>0</v>
      </c>
      <c r="BJ964" s="18" t="s">
        <v>83</v>
      </c>
      <c r="BK964" s="204">
        <f>ROUND(I964*H964,2)</f>
        <v>0</v>
      </c>
      <c r="BL964" s="18" t="s">
        <v>252</v>
      </c>
      <c r="BM964" s="203" t="s">
        <v>1235</v>
      </c>
    </row>
    <row r="965" spans="1:65" s="2" customFormat="1" ht="29.25">
      <c r="A965" s="35"/>
      <c r="B965" s="36"/>
      <c r="C965" s="37"/>
      <c r="D965" s="207" t="s">
        <v>568</v>
      </c>
      <c r="E965" s="37"/>
      <c r="F965" s="259" t="s">
        <v>1219</v>
      </c>
      <c r="G965" s="37"/>
      <c r="H965" s="37"/>
      <c r="I965" s="260"/>
      <c r="J965" s="37"/>
      <c r="K965" s="37"/>
      <c r="L965" s="40"/>
      <c r="M965" s="261"/>
      <c r="N965" s="262"/>
      <c r="O965" s="72"/>
      <c r="P965" s="72"/>
      <c r="Q965" s="72"/>
      <c r="R965" s="72"/>
      <c r="S965" s="72"/>
      <c r="T965" s="73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T965" s="18" t="s">
        <v>568</v>
      </c>
      <c r="AU965" s="18" t="s">
        <v>85</v>
      </c>
    </row>
    <row r="966" spans="1:65" s="2" customFormat="1" ht="24.2" customHeight="1">
      <c r="A966" s="35"/>
      <c r="B966" s="36"/>
      <c r="C966" s="192" t="s">
        <v>1236</v>
      </c>
      <c r="D966" s="192" t="s">
        <v>155</v>
      </c>
      <c r="E966" s="193" t="s">
        <v>1237</v>
      </c>
      <c r="F966" s="194" t="s">
        <v>1238</v>
      </c>
      <c r="G966" s="195" t="s">
        <v>575</v>
      </c>
      <c r="H966" s="196">
        <v>1</v>
      </c>
      <c r="I966" s="197"/>
      <c r="J966" s="198">
        <f>ROUND(I966*H966,2)</f>
        <v>0</v>
      </c>
      <c r="K966" s="194" t="s">
        <v>159</v>
      </c>
      <c r="L966" s="40"/>
      <c r="M966" s="199" t="s">
        <v>1</v>
      </c>
      <c r="N966" s="200" t="s">
        <v>40</v>
      </c>
      <c r="O966" s="72"/>
      <c r="P966" s="201">
        <f>O966*H966</f>
        <v>0</v>
      </c>
      <c r="Q966" s="201">
        <v>0</v>
      </c>
      <c r="R966" s="201">
        <f>Q966*H966</f>
        <v>0</v>
      </c>
      <c r="S966" s="201">
        <v>0</v>
      </c>
      <c r="T966" s="202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3" t="s">
        <v>252</v>
      </c>
      <c r="AT966" s="203" t="s">
        <v>155</v>
      </c>
      <c r="AU966" s="203" t="s">
        <v>85</v>
      </c>
      <c r="AY966" s="18" t="s">
        <v>153</v>
      </c>
      <c r="BE966" s="204">
        <f>IF(N966="základní",J966,0)</f>
        <v>0</v>
      </c>
      <c r="BF966" s="204">
        <f>IF(N966="snížená",J966,0)</f>
        <v>0</v>
      </c>
      <c r="BG966" s="204">
        <f>IF(N966="zákl. přenesená",J966,0)</f>
        <v>0</v>
      </c>
      <c r="BH966" s="204">
        <f>IF(N966="sníž. přenesená",J966,0)</f>
        <v>0</v>
      </c>
      <c r="BI966" s="204">
        <f>IF(N966="nulová",J966,0)</f>
        <v>0</v>
      </c>
      <c r="BJ966" s="18" t="s">
        <v>83</v>
      </c>
      <c r="BK966" s="204">
        <f>ROUND(I966*H966,2)</f>
        <v>0</v>
      </c>
      <c r="BL966" s="18" t="s">
        <v>252</v>
      </c>
      <c r="BM966" s="203" t="s">
        <v>1239</v>
      </c>
    </row>
    <row r="967" spans="1:65" s="2" customFormat="1" ht="29.25">
      <c r="A967" s="35"/>
      <c r="B967" s="36"/>
      <c r="C967" s="37"/>
      <c r="D967" s="207" t="s">
        <v>568</v>
      </c>
      <c r="E967" s="37"/>
      <c r="F967" s="259" t="s">
        <v>1219</v>
      </c>
      <c r="G967" s="37"/>
      <c r="H967" s="37"/>
      <c r="I967" s="260"/>
      <c r="J967" s="37"/>
      <c r="K967" s="37"/>
      <c r="L967" s="40"/>
      <c r="M967" s="261"/>
      <c r="N967" s="262"/>
      <c r="O967" s="72"/>
      <c r="P967" s="72"/>
      <c r="Q967" s="72"/>
      <c r="R967" s="72"/>
      <c r="S967" s="72"/>
      <c r="T967" s="73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T967" s="18" t="s">
        <v>568</v>
      </c>
      <c r="AU967" s="18" t="s">
        <v>85</v>
      </c>
    </row>
    <row r="968" spans="1:65" s="2" customFormat="1" ht="24.2" customHeight="1">
      <c r="A968" s="35"/>
      <c r="B968" s="36"/>
      <c r="C968" s="192" t="s">
        <v>1240</v>
      </c>
      <c r="D968" s="192" t="s">
        <v>155</v>
      </c>
      <c r="E968" s="193" t="s">
        <v>1241</v>
      </c>
      <c r="F968" s="194" t="s">
        <v>1242</v>
      </c>
      <c r="G968" s="195" t="s">
        <v>575</v>
      </c>
      <c r="H968" s="196">
        <v>1</v>
      </c>
      <c r="I968" s="197"/>
      <c r="J968" s="198">
        <f>ROUND(I968*H968,2)</f>
        <v>0</v>
      </c>
      <c r="K968" s="194" t="s">
        <v>159</v>
      </c>
      <c r="L968" s="40"/>
      <c r="M968" s="199" t="s">
        <v>1</v>
      </c>
      <c r="N968" s="200" t="s">
        <v>40</v>
      </c>
      <c r="O968" s="72"/>
      <c r="P968" s="201">
        <f>O968*H968</f>
        <v>0</v>
      </c>
      <c r="Q968" s="201">
        <v>0</v>
      </c>
      <c r="R968" s="201">
        <f>Q968*H968</f>
        <v>0</v>
      </c>
      <c r="S968" s="201">
        <v>0</v>
      </c>
      <c r="T968" s="202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03" t="s">
        <v>252</v>
      </c>
      <c r="AT968" s="203" t="s">
        <v>155</v>
      </c>
      <c r="AU968" s="203" t="s">
        <v>85</v>
      </c>
      <c r="AY968" s="18" t="s">
        <v>153</v>
      </c>
      <c r="BE968" s="204">
        <f>IF(N968="základní",J968,0)</f>
        <v>0</v>
      </c>
      <c r="BF968" s="204">
        <f>IF(N968="snížená",J968,0)</f>
        <v>0</v>
      </c>
      <c r="BG968" s="204">
        <f>IF(N968="zákl. přenesená",J968,0)</f>
        <v>0</v>
      </c>
      <c r="BH968" s="204">
        <f>IF(N968="sníž. přenesená",J968,0)</f>
        <v>0</v>
      </c>
      <c r="BI968" s="204">
        <f>IF(N968="nulová",J968,0)</f>
        <v>0</v>
      </c>
      <c r="BJ968" s="18" t="s">
        <v>83</v>
      </c>
      <c r="BK968" s="204">
        <f>ROUND(I968*H968,2)</f>
        <v>0</v>
      </c>
      <c r="BL968" s="18" t="s">
        <v>252</v>
      </c>
      <c r="BM968" s="203" t="s">
        <v>1243</v>
      </c>
    </row>
    <row r="969" spans="1:65" s="2" customFormat="1" ht="29.25">
      <c r="A969" s="35"/>
      <c r="B969" s="36"/>
      <c r="C969" s="37"/>
      <c r="D969" s="207" t="s">
        <v>568</v>
      </c>
      <c r="E969" s="37"/>
      <c r="F969" s="259" t="s">
        <v>1219</v>
      </c>
      <c r="G969" s="37"/>
      <c r="H969" s="37"/>
      <c r="I969" s="260"/>
      <c r="J969" s="37"/>
      <c r="K969" s="37"/>
      <c r="L969" s="40"/>
      <c r="M969" s="261"/>
      <c r="N969" s="262"/>
      <c r="O969" s="72"/>
      <c r="P969" s="72"/>
      <c r="Q969" s="72"/>
      <c r="R969" s="72"/>
      <c r="S969" s="72"/>
      <c r="T969" s="73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T969" s="18" t="s">
        <v>568</v>
      </c>
      <c r="AU969" s="18" t="s">
        <v>85</v>
      </c>
    </row>
    <row r="970" spans="1:65" s="2" customFormat="1" ht="49.15" customHeight="1">
      <c r="A970" s="35"/>
      <c r="B970" s="36"/>
      <c r="C970" s="192" t="s">
        <v>1244</v>
      </c>
      <c r="D970" s="192" t="s">
        <v>155</v>
      </c>
      <c r="E970" s="193" t="s">
        <v>1245</v>
      </c>
      <c r="F970" s="194" t="s">
        <v>1246</v>
      </c>
      <c r="G970" s="195" t="s">
        <v>575</v>
      </c>
      <c r="H970" s="196">
        <v>1</v>
      </c>
      <c r="I970" s="197"/>
      <c r="J970" s="198">
        <f>ROUND(I970*H970,2)</f>
        <v>0</v>
      </c>
      <c r="K970" s="194" t="s">
        <v>159</v>
      </c>
      <c r="L970" s="40"/>
      <c r="M970" s="199" t="s">
        <v>1</v>
      </c>
      <c r="N970" s="200" t="s">
        <v>40</v>
      </c>
      <c r="O970" s="72"/>
      <c r="P970" s="201">
        <f>O970*H970</f>
        <v>0</v>
      </c>
      <c r="Q970" s="201">
        <v>0</v>
      </c>
      <c r="R970" s="201">
        <f>Q970*H970</f>
        <v>0</v>
      </c>
      <c r="S970" s="201">
        <v>0</v>
      </c>
      <c r="T970" s="202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203" t="s">
        <v>252</v>
      </c>
      <c r="AT970" s="203" t="s">
        <v>155</v>
      </c>
      <c r="AU970" s="203" t="s">
        <v>85</v>
      </c>
      <c r="AY970" s="18" t="s">
        <v>153</v>
      </c>
      <c r="BE970" s="204">
        <f>IF(N970="základní",J970,0)</f>
        <v>0</v>
      </c>
      <c r="BF970" s="204">
        <f>IF(N970="snížená",J970,0)</f>
        <v>0</v>
      </c>
      <c r="BG970" s="204">
        <f>IF(N970="zákl. přenesená",J970,0)</f>
        <v>0</v>
      </c>
      <c r="BH970" s="204">
        <f>IF(N970="sníž. přenesená",J970,0)</f>
        <v>0</v>
      </c>
      <c r="BI970" s="204">
        <f>IF(N970="nulová",J970,0)</f>
        <v>0</v>
      </c>
      <c r="BJ970" s="18" t="s">
        <v>83</v>
      </c>
      <c r="BK970" s="204">
        <f>ROUND(I970*H970,2)</f>
        <v>0</v>
      </c>
      <c r="BL970" s="18" t="s">
        <v>252</v>
      </c>
      <c r="BM970" s="203" t="s">
        <v>1247</v>
      </c>
    </row>
    <row r="971" spans="1:65" s="2" customFormat="1" ht="55.5" customHeight="1">
      <c r="A971" s="35"/>
      <c r="B971" s="36"/>
      <c r="C971" s="192" t="s">
        <v>1248</v>
      </c>
      <c r="D971" s="192" t="s">
        <v>155</v>
      </c>
      <c r="E971" s="193" t="s">
        <v>1249</v>
      </c>
      <c r="F971" s="194" t="s">
        <v>1250</v>
      </c>
      <c r="G971" s="195" t="s">
        <v>575</v>
      </c>
      <c r="H971" s="196">
        <v>1</v>
      </c>
      <c r="I971" s="197"/>
      <c r="J971" s="198">
        <f>ROUND(I971*H971,2)</f>
        <v>0</v>
      </c>
      <c r="K971" s="194" t="s">
        <v>159</v>
      </c>
      <c r="L971" s="40"/>
      <c r="M971" s="199" t="s">
        <v>1</v>
      </c>
      <c r="N971" s="200" t="s">
        <v>40</v>
      </c>
      <c r="O971" s="72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203" t="s">
        <v>252</v>
      </c>
      <c r="AT971" s="203" t="s">
        <v>155</v>
      </c>
      <c r="AU971" s="203" t="s">
        <v>85</v>
      </c>
      <c r="AY971" s="18" t="s">
        <v>153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8" t="s">
        <v>83</v>
      </c>
      <c r="BK971" s="204">
        <f>ROUND(I971*H971,2)</f>
        <v>0</v>
      </c>
      <c r="BL971" s="18" t="s">
        <v>252</v>
      </c>
      <c r="BM971" s="203" t="s">
        <v>1251</v>
      </c>
    </row>
    <row r="972" spans="1:65" s="12" customFormat="1" ht="22.9" customHeight="1">
      <c r="B972" s="176"/>
      <c r="C972" s="177"/>
      <c r="D972" s="178" t="s">
        <v>74</v>
      </c>
      <c r="E972" s="190" t="s">
        <v>1252</v>
      </c>
      <c r="F972" s="190" t="s">
        <v>1253</v>
      </c>
      <c r="G972" s="177"/>
      <c r="H972" s="177"/>
      <c r="I972" s="180"/>
      <c r="J972" s="191">
        <f>BK972</f>
        <v>0</v>
      </c>
      <c r="K972" s="177"/>
      <c r="L972" s="182"/>
      <c r="M972" s="183"/>
      <c r="N972" s="184"/>
      <c r="O972" s="184"/>
      <c r="P972" s="185">
        <f>P973</f>
        <v>0</v>
      </c>
      <c r="Q972" s="184"/>
      <c r="R972" s="185">
        <f>R973</f>
        <v>0</v>
      </c>
      <c r="S972" s="184"/>
      <c r="T972" s="186">
        <f>T973</f>
        <v>0</v>
      </c>
      <c r="AR972" s="187" t="s">
        <v>85</v>
      </c>
      <c r="AT972" s="188" t="s">
        <v>74</v>
      </c>
      <c r="AU972" s="188" t="s">
        <v>83</v>
      </c>
      <c r="AY972" s="187" t="s">
        <v>153</v>
      </c>
      <c r="BK972" s="189">
        <f>BK973</f>
        <v>0</v>
      </c>
    </row>
    <row r="973" spans="1:65" s="2" customFormat="1" ht="24.2" customHeight="1">
      <c r="A973" s="35"/>
      <c r="B973" s="36"/>
      <c r="C973" s="192" t="s">
        <v>1254</v>
      </c>
      <c r="D973" s="192" t="s">
        <v>155</v>
      </c>
      <c r="E973" s="193" t="s">
        <v>1255</v>
      </c>
      <c r="F973" s="194" t="s">
        <v>1256</v>
      </c>
      <c r="G973" s="195" t="s">
        <v>205</v>
      </c>
      <c r="H973" s="196">
        <v>52</v>
      </c>
      <c r="I973" s="197"/>
      <c r="J973" s="198">
        <f>ROUND(I973*H973,2)</f>
        <v>0</v>
      </c>
      <c r="K973" s="194" t="s">
        <v>159</v>
      </c>
      <c r="L973" s="40"/>
      <c r="M973" s="199" t="s">
        <v>1</v>
      </c>
      <c r="N973" s="200" t="s">
        <v>40</v>
      </c>
      <c r="O973" s="72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3" t="s">
        <v>252</v>
      </c>
      <c r="AT973" s="203" t="s">
        <v>155</v>
      </c>
      <c r="AU973" s="203" t="s">
        <v>85</v>
      </c>
      <c r="AY973" s="18" t="s">
        <v>153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8" t="s">
        <v>83</v>
      </c>
      <c r="BK973" s="204">
        <f>ROUND(I973*H973,2)</f>
        <v>0</v>
      </c>
      <c r="BL973" s="18" t="s">
        <v>252</v>
      </c>
      <c r="BM973" s="203" t="s">
        <v>1257</v>
      </c>
    </row>
    <row r="974" spans="1:65" s="12" customFormat="1" ht="22.9" customHeight="1">
      <c r="B974" s="176"/>
      <c r="C974" s="177"/>
      <c r="D974" s="178" t="s">
        <v>74</v>
      </c>
      <c r="E974" s="190" t="s">
        <v>1258</v>
      </c>
      <c r="F974" s="190" t="s">
        <v>1259</v>
      </c>
      <c r="G974" s="177"/>
      <c r="H974" s="177"/>
      <c r="I974" s="180"/>
      <c r="J974" s="191">
        <f>BK974</f>
        <v>0</v>
      </c>
      <c r="K974" s="177"/>
      <c r="L974" s="182"/>
      <c r="M974" s="183"/>
      <c r="N974" s="184"/>
      <c r="O974" s="184"/>
      <c r="P974" s="185">
        <f>SUM(P975:P983)</f>
        <v>0</v>
      </c>
      <c r="Q974" s="184"/>
      <c r="R974" s="185">
        <f>SUM(R975:R983)</f>
        <v>0</v>
      </c>
      <c r="S974" s="184"/>
      <c r="T974" s="186">
        <f>SUM(T975:T983)</f>
        <v>0</v>
      </c>
      <c r="AR974" s="187" t="s">
        <v>85</v>
      </c>
      <c r="AT974" s="188" t="s">
        <v>74</v>
      </c>
      <c r="AU974" s="188" t="s">
        <v>83</v>
      </c>
      <c r="AY974" s="187" t="s">
        <v>153</v>
      </c>
      <c r="BK974" s="189">
        <f>SUM(BK975:BK983)</f>
        <v>0</v>
      </c>
    </row>
    <row r="975" spans="1:65" s="2" customFormat="1" ht="16.5" customHeight="1">
      <c r="A975" s="35"/>
      <c r="B975" s="36"/>
      <c r="C975" s="192" t="s">
        <v>1260</v>
      </c>
      <c r="D975" s="192" t="s">
        <v>155</v>
      </c>
      <c r="E975" s="193" t="s">
        <v>1261</v>
      </c>
      <c r="F975" s="194" t="s">
        <v>1262</v>
      </c>
      <c r="G975" s="195" t="s">
        <v>205</v>
      </c>
      <c r="H975" s="196">
        <v>1946.79</v>
      </c>
      <c r="I975" s="197"/>
      <c r="J975" s="198">
        <f>ROUND(I975*H975,2)</f>
        <v>0</v>
      </c>
      <c r="K975" s="194" t="s">
        <v>159</v>
      </c>
      <c r="L975" s="40"/>
      <c r="M975" s="199" t="s">
        <v>1</v>
      </c>
      <c r="N975" s="200" t="s">
        <v>40</v>
      </c>
      <c r="O975" s="72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3" t="s">
        <v>252</v>
      </c>
      <c r="AT975" s="203" t="s">
        <v>155</v>
      </c>
      <c r="AU975" s="203" t="s">
        <v>85</v>
      </c>
      <c r="AY975" s="18" t="s">
        <v>153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8" t="s">
        <v>83</v>
      </c>
      <c r="BK975" s="204">
        <f>ROUND(I975*H975,2)</f>
        <v>0</v>
      </c>
      <c r="BL975" s="18" t="s">
        <v>252</v>
      </c>
      <c r="BM975" s="203" t="s">
        <v>1263</v>
      </c>
    </row>
    <row r="976" spans="1:65" s="13" customFormat="1" ht="11.25">
      <c r="B976" s="205"/>
      <c r="C976" s="206"/>
      <c r="D976" s="207" t="s">
        <v>162</v>
      </c>
      <c r="E976" s="208" t="s">
        <v>1</v>
      </c>
      <c r="F976" s="209" t="s">
        <v>220</v>
      </c>
      <c r="G976" s="206"/>
      <c r="H976" s="208" t="s">
        <v>1</v>
      </c>
      <c r="I976" s="210"/>
      <c r="J976" s="206"/>
      <c r="K976" s="206"/>
      <c r="L976" s="211"/>
      <c r="M976" s="212"/>
      <c r="N976" s="213"/>
      <c r="O976" s="213"/>
      <c r="P976" s="213"/>
      <c r="Q976" s="213"/>
      <c r="R976" s="213"/>
      <c r="S976" s="213"/>
      <c r="T976" s="214"/>
      <c r="AT976" s="215" t="s">
        <v>162</v>
      </c>
      <c r="AU976" s="215" t="s">
        <v>85</v>
      </c>
      <c r="AV976" s="13" t="s">
        <v>83</v>
      </c>
      <c r="AW976" s="13" t="s">
        <v>31</v>
      </c>
      <c r="AX976" s="13" t="s">
        <v>75</v>
      </c>
      <c r="AY976" s="215" t="s">
        <v>153</v>
      </c>
    </row>
    <row r="977" spans="1:65" s="14" customFormat="1" ht="11.25">
      <c r="B977" s="216"/>
      <c r="C977" s="217"/>
      <c r="D977" s="207" t="s">
        <v>162</v>
      </c>
      <c r="E977" s="218" t="s">
        <v>1</v>
      </c>
      <c r="F977" s="219" t="s">
        <v>1264</v>
      </c>
      <c r="G977" s="217"/>
      <c r="H977" s="220">
        <v>1168.83</v>
      </c>
      <c r="I977" s="221"/>
      <c r="J977" s="217"/>
      <c r="K977" s="217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162</v>
      </c>
      <c r="AU977" s="226" t="s">
        <v>85</v>
      </c>
      <c r="AV977" s="14" t="s">
        <v>85</v>
      </c>
      <c r="AW977" s="14" t="s">
        <v>31</v>
      </c>
      <c r="AX977" s="14" t="s">
        <v>75</v>
      </c>
      <c r="AY977" s="226" t="s">
        <v>153</v>
      </c>
    </row>
    <row r="978" spans="1:65" s="14" customFormat="1" ht="11.25">
      <c r="B978" s="216"/>
      <c r="C978" s="217"/>
      <c r="D978" s="207" t="s">
        <v>162</v>
      </c>
      <c r="E978" s="218" t="s">
        <v>1</v>
      </c>
      <c r="F978" s="219" t="s">
        <v>1265</v>
      </c>
      <c r="G978" s="217"/>
      <c r="H978" s="220">
        <v>530.58000000000004</v>
      </c>
      <c r="I978" s="221"/>
      <c r="J978" s="217"/>
      <c r="K978" s="217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162</v>
      </c>
      <c r="AU978" s="226" t="s">
        <v>85</v>
      </c>
      <c r="AV978" s="14" t="s">
        <v>85</v>
      </c>
      <c r="AW978" s="14" t="s">
        <v>31</v>
      </c>
      <c r="AX978" s="14" t="s">
        <v>75</v>
      </c>
      <c r="AY978" s="226" t="s">
        <v>153</v>
      </c>
    </row>
    <row r="979" spans="1:65" s="14" customFormat="1" ht="11.25">
      <c r="B979" s="216"/>
      <c r="C979" s="217"/>
      <c r="D979" s="207" t="s">
        <v>162</v>
      </c>
      <c r="E979" s="218" t="s">
        <v>1</v>
      </c>
      <c r="F979" s="219" t="s">
        <v>1266</v>
      </c>
      <c r="G979" s="217"/>
      <c r="H979" s="220">
        <v>147.38</v>
      </c>
      <c r="I979" s="221"/>
      <c r="J979" s="217"/>
      <c r="K979" s="217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162</v>
      </c>
      <c r="AU979" s="226" t="s">
        <v>85</v>
      </c>
      <c r="AV979" s="14" t="s">
        <v>85</v>
      </c>
      <c r="AW979" s="14" t="s">
        <v>31</v>
      </c>
      <c r="AX979" s="14" t="s">
        <v>75</v>
      </c>
      <c r="AY979" s="226" t="s">
        <v>153</v>
      </c>
    </row>
    <row r="980" spans="1:65" s="14" customFormat="1" ht="11.25">
      <c r="B980" s="216"/>
      <c r="C980" s="217"/>
      <c r="D980" s="207" t="s">
        <v>162</v>
      </c>
      <c r="E980" s="218" t="s">
        <v>1</v>
      </c>
      <c r="F980" s="219" t="s">
        <v>1267</v>
      </c>
      <c r="G980" s="217"/>
      <c r="H980" s="220">
        <v>100</v>
      </c>
      <c r="I980" s="221"/>
      <c r="J980" s="217"/>
      <c r="K980" s="217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162</v>
      </c>
      <c r="AU980" s="226" t="s">
        <v>85</v>
      </c>
      <c r="AV980" s="14" t="s">
        <v>85</v>
      </c>
      <c r="AW980" s="14" t="s">
        <v>31</v>
      </c>
      <c r="AX980" s="14" t="s">
        <v>75</v>
      </c>
      <c r="AY980" s="226" t="s">
        <v>153</v>
      </c>
    </row>
    <row r="981" spans="1:65" s="15" customFormat="1" ht="11.25">
      <c r="B981" s="227"/>
      <c r="C981" s="228"/>
      <c r="D981" s="207" t="s">
        <v>162</v>
      </c>
      <c r="E981" s="229" t="s">
        <v>1</v>
      </c>
      <c r="F981" s="230" t="s">
        <v>165</v>
      </c>
      <c r="G981" s="228"/>
      <c r="H981" s="231">
        <v>1946.79</v>
      </c>
      <c r="I981" s="232"/>
      <c r="J981" s="228"/>
      <c r="K981" s="228"/>
      <c r="L981" s="233"/>
      <c r="M981" s="234"/>
      <c r="N981" s="235"/>
      <c r="O981" s="235"/>
      <c r="P981" s="235"/>
      <c r="Q981" s="235"/>
      <c r="R981" s="235"/>
      <c r="S981" s="235"/>
      <c r="T981" s="236"/>
      <c r="AT981" s="237" t="s">
        <v>162</v>
      </c>
      <c r="AU981" s="237" t="s">
        <v>85</v>
      </c>
      <c r="AV981" s="15" t="s">
        <v>160</v>
      </c>
      <c r="AW981" s="15" t="s">
        <v>31</v>
      </c>
      <c r="AX981" s="15" t="s">
        <v>83</v>
      </c>
      <c r="AY981" s="237" t="s">
        <v>153</v>
      </c>
    </row>
    <row r="982" spans="1:65" s="2" customFormat="1" ht="33" customHeight="1">
      <c r="A982" s="35"/>
      <c r="B982" s="36"/>
      <c r="C982" s="192" t="s">
        <v>1268</v>
      </c>
      <c r="D982" s="192" t="s">
        <v>155</v>
      </c>
      <c r="E982" s="193" t="s">
        <v>1269</v>
      </c>
      <c r="F982" s="194" t="s">
        <v>1270</v>
      </c>
      <c r="G982" s="195" t="s">
        <v>205</v>
      </c>
      <c r="H982" s="196">
        <v>1946.79</v>
      </c>
      <c r="I982" s="197"/>
      <c r="J982" s="198">
        <f>ROUND(I982*H982,2)</f>
        <v>0</v>
      </c>
      <c r="K982" s="194" t="s">
        <v>159</v>
      </c>
      <c r="L982" s="40"/>
      <c r="M982" s="199" t="s">
        <v>1</v>
      </c>
      <c r="N982" s="200" t="s">
        <v>40</v>
      </c>
      <c r="O982" s="72"/>
      <c r="P982" s="201">
        <f>O982*H982</f>
        <v>0</v>
      </c>
      <c r="Q982" s="201">
        <v>0</v>
      </c>
      <c r="R982" s="201">
        <f>Q982*H982</f>
        <v>0</v>
      </c>
      <c r="S982" s="201">
        <v>0</v>
      </c>
      <c r="T982" s="202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203" t="s">
        <v>252</v>
      </c>
      <c r="AT982" s="203" t="s">
        <v>155</v>
      </c>
      <c r="AU982" s="203" t="s">
        <v>85</v>
      </c>
      <c r="AY982" s="18" t="s">
        <v>153</v>
      </c>
      <c r="BE982" s="204">
        <f>IF(N982="základní",J982,0)</f>
        <v>0</v>
      </c>
      <c r="BF982" s="204">
        <f>IF(N982="snížená",J982,0)</f>
        <v>0</v>
      </c>
      <c r="BG982" s="204">
        <f>IF(N982="zákl. přenesená",J982,0)</f>
        <v>0</v>
      </c>
      <c r="BH982" s="204">
        <f>IF(N982="sníž. přenesená",J982,0)</f>
        <v>0</v>
      </c>
      <c r="BI982" s="204">
        <f>IF(N982="nulová",J982,0)</f>
        <v>0</v>
      </c>
      <c r="BJ982" s="18" t="s">
        <v>83</v>
      </c>
      <c r="BK982" s="204">
        <f>ROUND(I982*H982,2)</f>
        <v>0</v>
      </c>
      <c r="BL982" s="18" t="s">
        <v>252</v>
      </c>
      <c r="BM982" s="203" t="s">
        <v>1271</v>
      </c>
    </row>
    <row r="983" spans="1:65" s="2" customFormat="1" ht="37.9" customHeight="1">
      <c r="A983" s="35"/>
      <c r="B983" s="36"/>
      <c r="C983" s="192" t="s">
        <v>1272</v>
      </c>
      <c r="D983" s="192" t="s">
        <v>155</v>
      </c>
      <c r="E983" s="193" t="s">
        <v>1273</v>
      </c>
      <c r="F983" s="194" t="s">
        <v>1274</v>
      </c>
      <c r="G983" s="195" t="s">
        <v>205</v>
      </c>
      <c r="H983" s="196">
        <v>1946.79</v>
      </c>
      <c r="I983" s="197"/>
      <c r="J983" s="198">
        <f>ROUND(I983*H983,2)</f>
        <v>0</v>
      </c>
      <c r="K983" s="194" t="s">
        <v>159</v>
      </c>
      <c r="L983" s="40"/>
      <c r="M983" s="199" t="s">
        <v>1</v>
      </c>
      <c r="N983" s="200" t="s">
        <v>40</v>
      </c>
      <c r="O983" s="72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203" t="s">
        <v>252</v>
      </c>
      <c r="AT983" s="203" t="s">
        <v>155</v>
      </c>
      <c r="AU983" s="203" t="s">
        <v>85</v>
      </c>
      <c r="AY983" s="18" t="s">
        <v>153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8" t="s">
        <v>83</v>
      </c>
      <c r="BK983" s="204">
        <f>ROUND(I983*H983,2)</f>
        <v>0</v>
      </c>
      <c r="BL983" s="18" t="s">
        <v>252</v>
      </c>
      <c r="BM983" s="203" t="s">
        <v>1275</v>
      </c>
    </row>
    <row r="984" spans="1:65" s="12" customFormat="1" ht="22.9" customHeight="1">
      <c r="B984" s="176"/>
      <c r="C984" s="177"/>
      <c r="D984" s="178" t="s">
        <v>74</v>
      </c>
      <c r="E984" s="190" t="s">
        <v>1276</v>
      </c>
      <c r="F984" s="190" t="s">
        <v>1277</v>
      </c>
      <c r="G984" s="177"/>
      <c r="H984" s="177"/>
      <c r="I984" s="180"/>
      <c r="J984" s="191">
        <f>BK984</f>
        <v>0</v>
      </c>
      <c r="K984" s="177"/>
      <c r="L984" s="182"/>
      <c r="M984" s="183"/>
      <c r="N984" s="184"/>
      <c r="O984" s="184"/>
      <c r="P984" s="185">
        <f>SUM(P985:P1101)</f>
        <v>0</v>
      </c>
      <c r="Q984" s="184"/>
      <c r="R984" s="185">
        <f>SUM(R985:R1101)</f>
        <v>0</v>
      </c>
      <c r="S984" s="184"/>
      <c r="T984" s="186">
        <f>SUM(T985:T1101)</f>
        <v>0</v>
      </c>
      <c r="AR984" s="187" t="s">
        <v>85</v>
      </c>
      <c r="AT984" s="188" t="s">
        <v>74</v>
      </c>
      <c r="AU984" s="188" t="s">
        <v>83</v>
      </c>
      <c r="AY984" s="187" t="s">
        <v>153</v>
      </c>
      <c r="BK984" s="189">
        <f>SUM(BK985:BK1101)</f>
        <v>0</v>
      </c>
    </row>
    <row r="985" spans="1:65" s="2" customFormat="1" ht="44.25" customHeight="1">
      <c r="A985" s="35"/>
      <c r="B985" s="36"/>
      <c r="C985" s="192" t="s">
        <v>1278</v>
      </c>
      <c r="D985" s="192" t="s">
        <v>155</v>
      </c>
      <c r="E985" s="193" t="s">
        <v>1279</v>
      </c>
      <c r="F985" s="194" t="s">
        <v>1280</v>
      </c>
      <c r="G985" s="195" t="s">
        <v>226</v>
      </c>
      <c r="H985" s="196">
        <v>51</v>
      </c>
      <c r="I985" s="197"/>
      <c r="J985" s="198">
        <f>ROUND(I985*H985,2)</f>
        <v>0</v>
      </c>
      <c r="K985" s="194" t="s">
        <v>159</v>
      </c>
      <c r="L985" s="40"/>
      <c r="M985" s="199" t="s">
        <v>1</v>
      </c>
      <c r="N985" s="200" t="s">
        <v>40</v>
      </c>
      <c r="O985" s="72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3" t="s">
        <v>252</v>
      </c>
      <c r="AT985" s="203" t="s">
        <v>155</v>
      </c>
      <c r="AU985" s="203" t="s">
        <v>85</v>
      </c>
      <c r="AY985" s="18" t="s">
        <v>153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8" t="s">
        <v>83</v>
      </c>
      <c r="BK985" s="204">
        <f>ROUND(I985*H985,2)</f>
        <v>0</v>
      </c>
      <c r="BL985" s="18" t="s">
        <v>252</v>
      </c>
      <c r="BM985" s="203" t="s">
        <v>1281</v>
      </c>
    </row>
    <row r="986" spans="1:65" s="2" customFormat="1" ht="24.2" customHeight="1">
      <c r="A986" s="35"/>
      <c r="B986" s="36"/>
      <c r="C986" s="249" t="s">
        <v>1282</v>
      </c>
      <c r="D986" s="249" t="s">
        <v>263</v>
      </c>
      <c r="E986" s="250" t="s">
        <v>1283</v>
      </c>
      <c r="F986" s="251" t="s">
        <v>1284</v>
      </c>
      <c r="G986" s="252" t="s">
        <v>205</v>
      </c>
      <c r="H986" s="253">
        <v>0.9</v>
      </c>
      <c r="I986" s="254"/>
      <c r="J986" s="255">
        <f>ROUND(I986*H986,2)</f>
        <v>0</v>
      </c>
      <c r="K986" s="251" t="s">
        <v>159</v>
      </c>
      <c r="L986" s="256"/>
      <c r="M986" s="257" t="s">
        <v>1</v>
      </c>
      <c r="N986" s="258" t="s">
        <v>40</v>
      </c>
      <c r="O986" s="72"/>
      <c r="P986" s="201">
        <f>O986*H986</f>
        <v>0</v>
      </c>
      <c r="Q986" s="201">
        <v>0</v>
      </c>
      <c r="R986" s="201">
        <f>Q986*H986</f>
        <v>0</v>
      </c>
      <c r="S986" s="201">
        <v>0</v>
      </c>
      <c r="T986" s="202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203" t="s">
        <v>360</v>
      </c>
      <c r="AT986" s="203" t="s">
        <v>263</v>
      </c>
      <c r="AU986" s="203" t="s">
        <v>85</v>
      </c>
      <c r="AY986" s="18" t="s">
        <v>153</v>
      </c>
      <c r="BE986" s="204">
        <f>IF(N986="základní",J986,0)</f>
        <v>0</v>
      </c>
      <c r="BF986" s="204">
        <f>IF(N986="snížená",J986,0)</f>
        <v>0</v>
      </c>
      <c r="BG986" s="204">
        <f>IF(N986="zákl. přenesená",J986,0)</f>
        <v>0</v>
      </c>
      <c r="BH986" s="204">
        <f>IF(N986="sníž. přenesená",J986,0)</f>
        <v>0</v>
      </c>
      <c r="BI986" s="204">
        <f>IF(N986="nulová",J986,0)</f>
        <v>0</v>
      </c>
      <c r="BJ986" s="18" t="s">
        <v>83</v>
      </c>
      <c r="BK986" s="204">
        <f>ROUND(I986*H986,2)</f>
        <v>0</v>
      </c>
      <c r="BL986" s="18" t="s">
        <v>252</v>
      </c>
      <c r="BM986" s="203" t="s">
        <v>1285</v>
      </c>
    </row>
    <row r="987" spans="1:65" s="14" customFormat="1" ht="11.25">
      <c r="B987" s="216"/>
      <c r="C987" s="217"/>
      <c r="D987" s="207" t="s">
        <v>162</v>
      </c>
      <c r="E987" s="218" t="s">
        <v>1</v>
      </c>
      <c r="F987" s="219" t="s">
        <v>1286</v>
      </c>
      <c r="G987" s="217"/>
      <c r="H987" s="220">
        <v>0.9</v>
      </c>
      <c r="I987" s="221"/>
      <c r="J987" s="217"/>
      <c r="K987" s="217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162</v>
      </c>
      <c r="AU987" s="226" t="s">
        <v>85</v>
      </c>
      <c r="AV987" s="14" t="s">
        <v>85</v>
      </c>
      <c r="AW987" s="14" t="s">
        <v>31</v>
      </c>
      <c r="AX987" s="14" t="s">
        <v>75</v>
      </c>
      <c r="AY987" s="226" t="s">
        <v>153</v>
      </c>
    </row>
    <row r="988" spans="1:65" s="15" customFormat="1" ht="11.25">
      <c r="B988" s="227"/>
      <c r="C988" s="228"/>
      <c r="D988" s="207" t="s">
        <v>162</v>
      </c>
      <c r="E988" s="229" t="s">
        <v>1</v>
      </c>
      <c r="F988" s="230" t="s">
        <v>165</v>
      </c>
      <c r="G988" s="228"/>
      <c r="H988" s="231">
        <v>0.9</v>
      </c>
      <c r="I988" s="232"/>
      <c r="J988" s="228"/>
      <c r="K988" s="228"/>
      <c r="L988" s="233"/>
      <c r="M988" s="234"/>
      <c r="N988" s="235"/>
      <c r="O988" s="235"/>
      <c r="P988" s="235"/>
      <c r="Q988" s="235"/>
      <c r="R988" s="235"/>
      <c r="S988" s="235"/>
      <c r="T988" s="236"/>
      <c r="AT988" s="237" t="s">
        <v>162</v>
      </c>
      <c r="AU988" s="237" t="s">
        <v>85</v>
      </c>
      <c r="AV988" s="15" t="s">
        <v>160</v>
      </c>
      <c r="AW988" s="15" t="s">
        <v>31</v>
      </c>
      <c r="AX988" s="15" t="s">
        <v>83</v>
      </c>
      <c r="AY988" s="237" t="s">
        <v>153</v>
      </c>
    </row>
    <row r="989" spans="1:65" s="2" customFormat="1" ht="24.2" customHeight="1">
      <c r="A989" s="35"/>
      <c r="B989" s="36"/>
      <c r="C989" s="249" t="s">
        <v>1287</v>
      </c>
      <c r="D989" s="249" t="s">
        <v>263</v>
      </c>
      <c r="E989" s="250" t="s">
        <v>1288</v>
      </c>
      <c r="F989" s="251" t="s">
        <v>1289</v>
      </c>
      <c r="G989" s="252" t="s">
        <v>205</v>
      </c>
      <c r="H989" s="253">
        <v>21.58</v>
      </c>
      <c r="I989" s="254"/>
      <c r="J989" s="255">
        <f>ROUND(I989*H989,2)</f>
        <v>0</v>
      </c>
      <c r="K989" s="251" t="s">
        <v>159</v>
      </c>
      <c r="L989" s="256"/>
      <c r="M989" s="257" t="s">
        <v>1</v>
      </c>
      <c r="N989" s="258" t="s">
        <v>40</v>
      </c>
      <c r="O989" s="72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203" t="s">
        <v>360</v>
      </c>
      <c r="AT989" s="203" t="s">
        <v>263</v>
      </c>
      <c r="AU989" s="203" t="s">
        <v>85</v>
      </c>
      <c r="AY989" s="18" t="s">
        <v>153</v>
      </c>
      <c r="BE989" s="204">
        <f>IF(N989="základní",J989,0)</f>
        <v>0</v>
      </c>
      <c r="BF989" s="204">
        <f>IF(N989="snížená",J989,0)</f>
        <v>0</v>
      </c>
      <c r="BG989" s="204">
        <f>IF(N989="zákl. přenesená",J989,0)</f>
        <v>0</v>
      </c>
      <c r="BH989" s="204">
        <f>IF(N989="sníž. přenesená",J989,0)</f>
        <v>0</v>
      </c>
      <c r="BI989" s="204">
        <f>IF(N989="nulová",J989,0)</f>
        <v>0</v>
      </c>
      <c r="BJ989" s="18" t="s">
        <v>83</v>
      </c>
      <c r="BK989" s="204">
        <f>ROUND(I989*H989,2)</f>
        <v>0</v>
      </c>
      <c r="BL989" s="18" t="s">
        <v>252</v>
      </c>
      <c r="BM989" s="203" t="s">
        <v>1290</v>
      </c>
    </row>
    <row r="990" spans="1:65" s="14" customFormat="1" ht="11.25">
      <c r="B990" s="216"/>
      <c r="C990" s="217"/>
      <c r="D990" s="207" t="s">
        <v>162</v>
      </c>
      <c r="E990" s="218" t="s">
        <v>1</v>
      </c>
      <c r="F990" s="219" t="s">
        <v>1058</v>
      </c>
      <c r="G990" s="217"/>
      <c r="H990" s="220">
        <v>17.82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162</v>
      </c>
      <c r="AU990" s="226" t="s">
        <v>85</v>
      </c>
      <c r="AV990" s="14" t="s">
        <v>85</v>
      </c>
      <c r="AW990" s="14" t="s">
        <v>31</v>
      </c>
      <c r="AX990" s="14" t="s">
        <v>75</v>
      </c>
      <c r="AY990" s="226" t="s">
        <v>153</v>
      </c>
    </row>
    <row r="991" spans="1:65" s="14" customFormat="1" ht="11.25">
      <c r="B991" s="216"/>
      <c r="C991" s="217"/>
      <c r="D991" s="207" t="s">
        <v>162</v>
      </c>
      <c r="E991" s="218" t="s">
        <v>1</v>
      </c>
      <c r="F991" s="219" t="s">
        <v>1063</v>
      </c>
      <c r="G991" s="217"/>
      <c r="H991" s="220">
        <v>1.89</v>
      </c>
      <c r="I991" s="221"/>
      <c r="J991" s="217"/>
      <c r="K991" s="217"/>
      <c r="L991" s="222"/>
      <c r="M991" s="223"/>
      <c r="N991" s="224"/>
      <c r="O991" s="224"/>
      <c r="P991" s="224"/>
      <c r="Q991" s="224"/>
      <c r="R991" s="224"/>
      <c r="S991" s="224"/>
      <c r="T991" s="225"/>
      <c r="AT991" s="226" t="s">
        <v>162</v>
      </c>
      <c r="AU991" s="226" t="s">
        <v>85</v>
      </c>
      <c r="AV991" s="14" t="s">
        <v>85</v>
      </c>
      <c r="AW991" s="14" t="s">
        <v>31</v>
      </c>
      <c r="AX991" s="14" t="s">
        <v>75</v>
      </c>
      <c r="AY991" s="226" t="s">
        <v>153</v>
      </c>
    </row>
    <row r="992" spans="1:65" s="14" customFormat="1" ht="11.25">
      <c r="B992" s="216"/>
      <c r="C992" s="217"/>
      <c r="D992" s="207" t="s">
        <v>162</v>
      </c>
      <c r="E992" s="218" t="s">
        <v>1</v>
      </c>
      <c r="F992" s="219" t="s">
        <v>1048</v>
      </c>
      <c r="G992" s="217"/>
      <c r="H992" s="220">
        <v>1.87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162</v>
      </c>
      <c r="AU992" s="226" t="s">
        <v>85</v>
      </c>
      <c r="AV992" s="14" t="s">
        <v>85</v>
      </c>
      <c r="AW992" s="14" t="s">
        <v>31</v>
      </c>
      <c r="AX992" s="14" t="s">
        <v>75</v>
      </c>
      <c r="AY992" s="226" t="s">
        <v>153</v>
      </c>
    </row>
    <row r="993" spans="1:65" s="15" customFormat="1" ht="11.25">
      <c r="B993" s="227"/>
      <c r="C993" s="228"/>
      <c r="D993" s="207" t="s">
        <v>162</v>
      </c>
      <c r="E993" s="229" t="s">
        <v>1</v>
      </c>
      <c r="F993" s="230" t="s">
        <v>165</v>
      </c>
      <c r="G993" s="228"/>
      <c r="H993" s="231">
        <v>21.580000000000002</v>
      </c>
      <c r="I993" s="232"/>
      <c r="J993" s="228"/>
      <c r="K993" s="228"/>
      <c r="L993" s="233"/>
      <c r="M993" s="234"/>
      <c r="N993" s="235"/>
      <c r="O993" s="235"/>
      <c r="P993" s="235"/>
      <c r="Q993" s="235"/>
      <c r="R993" s="235"/>
      <c r="S993" s="235"/>
      <c r="T993" s="236"/>
      <c r="AT993" s="237" t="s">
        <v>162</v>
      </c>
      <c r="AU993" s="237" t="s">
        <v>85</v>
      </c>
      <c r="AV993" s="15" t="s">
        <v>160</v>
      </c>
      <c r="AW993" s="15" t="s">
        <v>31</v>
      </c>
      <c r="AX993" s="15" t="s">
        <v>83</v>
      </c>
      <c r="AY993" s="237" t="s">
        <v>153</v>
      </c>
    </row>
    <row r="994" spans="1:65" s="2" customFormat="1" ht="24.2" customHeight="1">
      <c r="A994" s="35"/>
      <c r="B994" s="36"/>
      <c r="C994" s="249" t="s">
        <v>1291</v>
      </c>
      <c r="D994" s="249" t="s">
        <v>263</v>
      </c>
      <c r="E994" s="250" t="s">
        <v>1292</v>
      </c>
      <c r="F994" s="251" t="s">
        <v>1293</v>
      </c>
      <c r="G994" s="252" t="s">
        <v>205</v>
      </c>
      <c r="H994" s="253">
        <v>67.319999999999993</v>
      </c>
      <c r="I994" s="254"/>
      <c r="J994" s="255">
        <f>ROUND(I994*H994,2)</f>
        <v>0</v>
      </c>
      <c r="K994" s="251" t="s">
        <v>159</v>
      </c>
      <c r="L994" s="256"/>
      <c r="M994" s="257" t="s">
        <v>1</v>
      </c>
      <c r="N994" s="258" t="s">
        <v>40</v>
      </c>
      <c r="O994" s="72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3" t="s">
        <v>360</v>
      </c>
      <c r="AT994" s="203" t="s">
        <v>263</v>
      </c>
      <c r="AU994" s="203" t="s">
        <v>85</v>
      </c>
      <c r="AY994" s="18" t="s">
        <v>153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8" t="s">
        <v>83</v>
      </c>
      <c r="BK994" s="204">
        <f>ROUND(I994*H994,2)</f>
        <v>0</v>
      </c>
      <c r="BL994" s="18" t="s">
        <v>252</v>
      </c>
      <c r="BM994" s="203" t="s">
        <v>1294</v>
      </c>
    </row>
    <row r="995" spans="1:65" s="14" customFormat="1" ht="11.25">
      <c r="B995" s="216"/>
      <c r="C995" s="217"/>
      <c r="D995" s="207" t="s">
        <v>162</v>
      </c>
      <c r="E995" s="218" t="s">
        <v>1</v>
      </c>
      <c r="F995" s="219" t="s">
        <v>1059</v>
      </c>
      <c r="G995" s="217"/>
      <c r="H995" s="220">
        <v>58.32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162</v>
      </c>
      <c r="AU995" s="226" t="s">
        <v>85</v>
      </c>
      <c r="AV995" s="14" t="s">
        <v>85</v>
      </c>
      <c r="AW995" s="14" t="s">
        <v>31</v>
      </c>
      <c r="AX995" s="14" t="s">
        <v>75</v>
      </c>
      <c r="AY995" s="226" t="s">
        <v>153</v>
      </c>
    </row>
    <row r="996" spans="1:65" s="14" customFormat="1" ht="11.25">
      <c r="B996" s="216"/>
      <c r="C996" s="217"/>
      <c r="D996" s="207" t="s">
        <v>162</v>
      </c>
      <c r="E996" s="218" t="s">
        <v>1</v>
      </c>
      <c r="F996" s="219" t="s">
        <v>1047</v>
      </c>
      <c r="G996" s="217"/>
      <c r="H996" s="220">
        <v>9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162</v>
      </c>
      <c r="AU996" s="226" t="s">
        <v>85</v>
      </c>
      <c r="AV996" s="14" t="s">
        <v>85</v>
      </c>
      <c r="AW996" s="14" t="s">
        <v>31</v>
      </c>
      <c r="AX996" s="14" t="s">
        <v>75</v>
      </c>
      <c r="AY996" s="226" t="s">
        <v>153</v>
      </c>
    </row>
    <row r="997" spans="1:65" s="15" customFormat="1" ht="11.25">
      <c r="B997" s="227"/>
      <c r="C997" s="228"/>
      <c r="D997" s="207" t="s">
        <v>162</v>
      </c>
      <c r="E997" s="229" t="s">
        <v>1</v>
      </c>
      <c r="F997" s="230" t="s">
        <v>165</v>
      </c>
      <c r="G997" s="228"/>
      <c r="H997" s="231">
        <v>67.319999999999993</v>
      </c>
      <c r="I997" s="232"/>
      <c r="J997" s="228"/>
      <c r="K997" s="228"/>
      <c r="L997" s="233"/>
      <c r="M997" s="234"/>
      <c r="N997" s="235"/>
      <c r="O997" s="235"/>
      <c r="P997" s="235"/>
      <c r="Q997" s="235"/>
      <c r="R997" s="235"/>
      <c r="S997" s="235"/>
      <c r="T997" s="236"/>
      <c r="AT997" s="237" t="s">
        <v>162</v>
      </c>
      <c r="AU997" s="237" t="s">
        <v>85</v>
      </c>
      <c r="AV997" s="15" t="s">
        <v>160</v>
      </c>
      <c r="AW997" s="15" t="s">
        <v>31</v>
      </c>
      <c r="AX997" s="15" t="s">
        <v>83</v>
      </c>
      <c r="AY997" s="237" t="s">
        <v>153</v>
      </c>
    </row>
    <row r="998" spans="1:65" s="2" customFormat="1" ht="24.2" customHeight="1">
      <c r="A998" s="35"/>
      <c r="B998" s="36"/>
      <c r="C998" s="249" t="s">
        <v>1295</v>
      </c>
      <c r="D998" s="249" t="s">
        <v>263</v>
      </c>
      <c r="E998" s="250" t="s">
        <v>1296</v>
      </c>
      <c r="F998" s="251" t="s">
        <v>1297</v>
      </c>
      <c r="G998" s="252" t="s">
        <v>205</v>
      </c>
      <c r="H998" s="253">
        <v>6.3</v>
      </c>
      <c r="I998" s="254"/>
      <c r="J998" s="255">
        <f>ROUND(I998*H998,2)</f>
        <v>0</v>
      </c>
      <c r="K998" s="251" t="s">
        <v>159</v>
      </c>
      <c r="L998" s="256"/>
      <c r="M998" s="257" t="s">
        <v>1</v>
      </c>
      <c r="N998" s="258" t="s">
        <v>40</v>
      </c>
      <c r="O998" s="72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03" t="s">
        <v>360</v>
      </c>
      <c r="AT998" s="203" t="s">
        <v>263</v>
      </c>
      <c r="AU998" s="203" t="s">
        <v>85</v>
      </c>
      <c r="AY998" s="18" t="s">
        <v>153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8" t="s">
        <v>83</v>
      </c>
      <c r="BK998" s="204">
        <f>ROUND(I998*H998,2)</f>
        <v>0</v>
      </c>
      <c r="BL998" s="18" t="s">
        <v>252</v>
      </c>
      <c r="BM998" s="203" t="s">
        <v>1298</v>
      </c>
    </row>
    <row r="999" spans="1:65" s="14" customFormat="1" ht="11.25">
      <c r="B999" s="216"/>
      <c r="C999" s="217"/>
      <c r="D999" s="207" t="s">
        <v>162</v>
      </c>
      <c r="E999" s="218" t="s">
        <v>1</v>
      </c>
      <c r="F999" s="219" t="s">
        <v>1062</v>
      </c>
      <c r="G999" s="217"/>
      <c r="H999" s="220">
        <v>6.3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162</v>
      </c>
      <c r="AU999" s="226" t="s">
        <v>85</v>
      </c>
      <c r="AV999" s="14" t="s">
        <v>85</v>
      </c>
      <c r="AW999" s="14" t="s">
        <v>31</v>
      </c>
      <c r="AX999" s="14" t="s">
        <v>75</v>
      </c>
      <c r="AY999" s="226" t="s">
        <v>153</v>
      </c>
    </row>
    <row r="1000" spans="1:65" s="15" customFormat="1" ht="11.25">
      <c r="B1000" s="227"/>
      <c r="C1000" s="228"/>
      <c r="D1000" s="207" t="s">
        <v>162</v>
      </c>
      <c r="E1000" s="229" t="s">
        <v>1</v>
      </c>
      <c r="F1000" s="230" t="s">
        <v>165</v>
      </c>
      <c r="G1000" s="228"/>
      <c r="H1000" s="231">
        <v>6.3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162</v>
      </c>
      <c r="AU1000" s="237" t="s">
        <v>85</v>
      </c>
      <c r="AV1000" s="15" t="s">
        <v>160</v>
      </c>
      <c r="AW1000" s="15" t="s">
        <v>31</v>
      </c>
      <c r="AX1000" s="15" t="s">
        <v>83</v>
      </c>
      <c r="AY1000" s="237" t="s">
        <v>153</v>
      </c>
    </row>
    <row r="1001" spans="1:65" s="2" customFormat="1" ht="24.2" customHeight="1">
      <c r="A1001" s="35"/>
      <c r="B1001" s="36"/>
      <c r="C1001" s="249" t="s">
        <v>1299</v>
      </c>
      <c r="D1001" s="249" t="s">
        <v>263</v>
      </c>
      <c r="E1001" s="250" t="s">
        <v>1300</v>
      </c>
      <c r="F1001" s="251" t="s">
        <v>1301</v>
      </c>
      <c r="G1001" s="252" t="s">
        <v>205</v>
      </c>
      <c r="H1001" s="253">
        <v>17.295000000000002</v>
      </c>
      <c r="I1001" s="254"/>
      <c r="J1001" s="255">
        <f>ROUND(I1001*H1001,2)</f>
        <v>0</v>
      </c>
      <c r="K1001" s="251" t="s">
        <v>159</v>
      </c>
      <c r="L1001" s="256"/>
      <c r="M1001" s="257" t="s">
        <v>1</v>
      </c>
      <c r="N1001" s="258" t="s">
        <v>40</v>
      </c>
      <c r="O1001" s="72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03" t="s">
        <v>360</v>
      </c>
      <c r="AT1001" s="203" t="s">
        <v>263</v>
      </c>
      <c r="AU1001" s="203" t="s">
        <v>85</v>
      </c>
      <c r="AY1001" s="18" t="s">
        <v>153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8" t="s">
        <v>83</v>
      </c>
      <c r="BK1001" s="204">
        <f>ROUND(I1001*H1001,2)</f>
        <v>0</v>
      </c>
      <c r="BL1001" s="18" t="s">
        <v>252</v>
      </c>
      <c r="BM1001" s="203" t="s">
        <v>1302</v>
      </c>
    </row>
    <row r="1002" spans="1:65" s="14" customFormat="1" ht="11.25">
      <c r="B1002" s="216"/>
      <c r="C1002" s="217"/>
      <c r="D1002" s="207" t="s">
        <v>162</v>
      </c>
      <c r="E1002" s="218" t="s">
        <v>1</v>
      </c>
      <c r="F1002" s="219" t="s">
        <v>1303</v>
      </c>
      <c r="G1002" s="217"/>
      <c r="H1002" s="220">
        <v>6.72</v>
      </c>
      <c r="I1002" s="221"/>
      <c r="J1002" s="217"/>
      <c r="K1002" s="217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162</v>
      </c>
      <c r="AU1002" s="226" t="s">
        <v>85</v>
      </c>
      <c r="AV1002" s="14" t="s">
        <v>85</v>
      </c>
      <c r="AW1002" s="14" t="s">
        <v>31</v>
      </c>
      <c r="AX1002" s="14" t="s">
        <v>75</v>
      </c>
      <c r="AY1002" s="226" t="s">
        <v>153</v>
      </c>
    </row>
    <row r="1003" spans="1:65" s="14" customFormat="1" ht="11.25">
      <c r="B1003" s="216"/>
      <c r="C1003" s="217"/>
      <c r="D1003" s="207" t="s">
        <v>162</v>
      </c>
      <c r="E1003" s="218" t="s">
        <v>1</v>
      </c>
      <c r="F1003" s="219" t="s">
        <v>1304</v>
      </c>
      <c r="G1003" s="217"/>
      <c r="H1003" s="220">
        <v>3.375</v>
      </c>
      <c r="I1003" s="221"/>
      <c r="J1003" s="217"/>
      <c r="K1003" s="217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162</v>
      </c>
      <c r="AU1003" s="226" t="s">
        <v>85</v>
      </c>
      <c r="AV1003" s="14" t="s">
        <v>85</v>
      </c>
      <c r="AW1003" s="14" t="s">
        <v>31</v>
      </c>
      <c r="AX1003" s="14" t="s">
        <v>75</v>
      </c>
      <c r="AY1003" s="226" t="s">
        <v>153</v>
      </c>
    </row>
    <row r="1004" spans="1:65" s="14" customFormat="1" ht="11.25">
      <c r="B1004" s="216"/>
      <c r="C1004" s="217"/>
      <c r="D1004" s="207" t="s">
        <v>162</v>
      </c>
      <c r="E1004" s="218" t="s">
        <v>1</v>
      </c>
      <c r="F1004" s="219" t="s">
        <v>1049</v>
      </c>
      <c r="G1004" s="217"/>
      <c r="H1004" s="220">
        <v>7.2</v>
      </c>
      <c r="I1004" s="221"/>
      <c r="J1004" s="217"/>
      <c r="K1004" s="217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162</v>
      </c>
      <c r="AU1004" s="226" t="s">
        <v>85</v>
      </c>
      <c r="AV1004" s="14" t="s">
        <v>85</v>
      </c>
      <c r="AW1004" s="14" t="s">
        <v>31</v>
      </c>
      <c r="AX1004" s="14" t="s">
        <v>75</v>
      </c>
      <c r="AY1004" s="226" t="s">
        <v>153</v>
      </c>
    </row>
    <row r="1005" spans="1:65" s="15" customFormat="1" ht="11.25">
      <c r="B1005" s="227"/>
      <c r="C1005" s="228"/>
      <c r="D1005" s="207" t="s">
        <v>162</v>
      </c>
      <c r="E1005" s="229" t="s">
        <v>1</v>
      </c>
      <c r="F1005" s="230" t="s">
        <v>165</v>
      </c>
      <c r="G1005" s="228"/>
      <c r="H1005" s="231">
        <v>17.294999999999998</v>
      </c>
      <c r="I1005" s="232"/>
      <c r="J1005" s="228"/>
      <c r="K1005" s="228"/>
      <c r="L1005" s="233"/>
      <c r="M1005" s="234"/>
      <c r="N1005" s="235"/>
      <c r="O1005" s="235"/>
      <c r="P1005" s="235"/>
      <c r="Q1005" s="235"/>
      <c r="R1005" s="235"/>
      <c r="S1005" s="235"/>
      <c r="T1005" s="236"/>
      <c r="AT1005" s="237" t="s">
        <v>162</v>
      </c>
      <c r="AU1005" s="237" t="s">
        <v>85</v>
      </c>
      <c r="AV1005" s="15" t="s">
        <v>160</v>
      </c>
      <c r="AW1005" s="15" t="s">
        <v>31</v>
      </c>
      <c r="AX1005" s="15" t="s">
        <v>83</v>
      </c>
      <c r="AY1005" s="237" t="s">
        <v>153</v>
      </c>
    </row>
    <row r="1006" spans="1:65" s="2" customFormat="1" ht="44.25" customHeight="1">
      <c r="A1006" s="35"/>
      <c r="B1006" s="36"/>
      <c r="C1006" s="192" t="s">
        <v>1305</v>
      </c>
      <c r="D1006" s="192" t="s">
        <v>155</v>
      </c>
      <c r="E1006" s="193" t="s">
        <v>1306</v>
      </c>
      <c r="F1006" s="194" t="s">
        <v>1307</v>
      </c>
      <c r="G1006" s="195" t="s">
        <v>226</v>
      </c>
      <c r="H1006" s="196">
        <v>11</v>
      </c>
      <c r="I1006" s="197"/>
      <c r="J1006" s="198">
        <f>ROUND(I1006*H1006,2)</f>
        <v>0</v>
      </c>
      <c r="K1006" s="194" t="s">
        <v>159</v>
      </c>
      <c r="L1006" s="40"/>
      <c r="M1006" s="199" t="s">
        <v>1</v>
      </c>
      <c r="N1006" s="200" t="s">
        <v>40</v>
      </c>
      <c r="O1006" s="72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3" t="s">
        <v>252</v>
      </c>
      <c r="AT1006" s="203" t="s">
        <v>155</v>
      </c>
      <c r="AU1006" s="203" t="s">
        <v>85</v>
      </c>
      <c r="AY1006" s="18" t="s">
        <v>153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8" t="s">
        <v>83</v>
      </c>
      <c r="BK1006" s="204">
        <f>ROUND(I1006*H1006,2)</f>
        <v>0</v>
      </c>
      <c r="BL1006" s="18" t="s">
        <v>252</v>
      </c>
      <c r="BM1006" s="203" t="s">
        <v>1308</v>
      </c>
    </row>
    <row r="1007" spans="1:65" s="13" customFormat="1" ht="11.25">
      <c r="B1007" s="205"/>
      <c r="C1007" s="206"/>
      <c r="D1007" s="207" t="s">
        <v>162</v>
      </c>
      <c r="E1007" s="208" t="s">
        <v>1</v>
      </c>
      <c r="F1007" s="209" t="s">
        <v>1036</v>
      </c>
      <c r="G1007" s="206"/>
      <c r="H1007" s="208" t="s">
        <v>1</v>
      </c>
      <c r="I1007" s="210"/>
      <c r="J1007" s="206"/>
      <c r="K1007" s="206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162</v>
      </c>
      <c r="AU1007" s="215" t="s">
        <v>85</v>
      </c>
      <c r="AV1007" s="13" t="s">
        <v>83</v>
      </c>
      <c r="AW1007" s="13" t="s">
        <v>31</v>
      </c>
      <c r="AX1007" s="13" t="s">
        <v>75</v>
      </c>
      <c r="AY1007" s="215" t="s">
        <v>153</v>
      </c>
    </row>
    <row r="1008" spans="1:65" s="14" customFormat="1" ht="11.25">
      <c r="B1008" s="216"/>
      <c r="C1008" s="217"/>
      <c r="D1008" s="207" t="s">
        <v>162</v>
      </c>
      <c r="E1008" s="218" t="s">
        <v>1</v>
      </c>
      <c r="F1008" s="219" t="s">
        <v>1182</v>
      </c>
      <c r="G1008" s="217"/>
      <c r="H1008" s="220">
        <v>11</v>
      </c>
      <c r="I1008" s="221"/>
      <c r="J1008" s="217"/>
      <c r="K1008" s="217"/>
      <c r="L1008" s="222"/>
      <c r="M1008" s="223"/>
      <c r="N1008" s="224"/>
      <c r="O1008" s="224"/>
      <c r="P1008" s="224"/>
      <c r="Q1008" s="224"/>
      <c r="R1008" s="224"/>
      <c r="S1008" s="224"/>
      <c r="T1008" s="225"/>
      <c r="AT1008" s="226" t="s">
        <v>162</v>
      </c>
      <c r="AU1008" s="226" t="s">
        <v>85</v>
      </c>
      <c r="AV1008" s="14" t="s">
        <v>85</v>
      </c>
      <c r="AW1008" s="14" t="s">
        <v>31</v>
      </c>
      <c r="AX1008" s="14" t="s">
        <v>75</v>
      </c>
      <c r="AY1008" s="226" t="s">
        <v>153</v>
      </c>
    </row>
    <row r="1009" spans="1:65" s="15" customFormat="1" ht="11.25">
      <c r="B1009" s="227"/>
      <c r="C1009" s="228"/>
      <c r="D1009" s="207" t="s">
        <v>162</v>
      </c>
      <c r="E1009" s="229" t="s">
        <v>1</v>
      </c>
      <c r="F1009" s="230" t="s">
        <v>165</v>
      </c>
      <c r="G1009" s="228"/>
      <c r="H1009" s="231">
        <v>11</v>
      </c>
      <c r="I1009" s="232"/>
      <c r="J1009" s="228"/>
      <c r="K1009" s="228"/>
      <c r="L1009" s="233"/>
      <c r="M1009" s="234"/>
      <c r="N1009" s="235"/>
      <c r="O1009" s="235"/>
      <c r="P1009" s="235"/>
      <c r="Q1009" s="235"/>
      <c r="R1009" s="235"/>
      <c r="S1009" s="235"/>
      <c r="T1009" s="236"/>
      <c r="AT1009" s="237" t="s">
        <v>162</v>
      </c>
      <c r="AU1009" s="237" t="s">
        <v>85</v>
      </c>
      <c r="AV1009" s="15" t="s">
        <v>160</v>
      </c>
      <c r="AW1009" s="15" t="s">
        <v>31</v>
      </c>
      <c r="AX1009" s="15" t="s">
        <v>83</v>
      </c>
      <c r="AY1009" s="237" t="s">
        <v>153</v>
      </c>
    </row>
    <row r="1010" spans="1:65" s="2" customFormat="1" ht="24.2" customHeight="1">
      <c r="A1010" s="35"/>
      <c r="B1010" s="36"/>
      <c r="C1010" s="249" t="s">
        <v>1309</v>
      </c>
      <c r="D1010" s="249" t="s">
        <v>263</v>
      </c>
      <c r="E1010" s="250" t="s">
        <v>1310</v>
      </c>
      <c r="F1010" s="251" t="s">
        <v>1311</v>
      </c>
      <c r="G1010" s="252" t="s">
        <v>205</v>
      </c>
      <c r="H1010" s="253">
        <v>47.52</v>
      </c>
      <c r="I1010" s="254"/>
      <c r="J1010" s="255">
        <f>ROUND(I1010*H1010,2)</f>
        <v>0</v>
      </c>
      <c r="K1010" s="251" t="s">
        <v>159</v>
      </c>
      <c r="L1010" s="256"/>
      <c r="M1010" s="257" t="s">
        <v>1</v>
      </c>
      <c r="N1010" s="258" t="s">
        <v>40</v>
      </c>
      <c r="O1010" s="72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203" t="s">
        <v>360</v>
      </c>
      <c r="AT1010" s="203" t="s">
        <v>263</v>
      </c>
      <c r="AU1010" s="203" t="s">
        <v>85</v>
      </c>
      <c r="AY1010" s="18" t="s">
        <v>153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8" t="s">
        <v>83</v>
      </c>
      <c r="BK1010" s="204">
        <f>ROUND(I1010*H1010,2)</f>
        <v>0</v>
      </c>
      <c r="BL1010" s="18" t="s">
        <v>252</v>
      </c>
      <c r="BM1010" s="203" t="s">
        <v>1312</v>
      </c>
    </row>
    <row r="1011" spans="1:65" s="14" customFormat="1" ht="11.25">
      <c r="B1011" s="216"/>
      <c r="C1011" s="217"/>
      <c r="D1011" s="207" t="s">
        <v>162</v>
      </c>
      <c r="E1011" s="218" t="s">
        <v>1</v>
      </c>
      <c r="F1011" s="219" t="s">
        <v>1060</v>
      </c>
      <c r="G1011" s="217"/>
      <c r="H1011" s="220">
        <v>47.52</v>
      </c>
      <c r="I1011" s="221"/>
      <c r="J1011" s="217"/>
      <c r="K1011" s="217"/>
      <c r="L1011" s="222"/>
      <c r="M1011" s="223"/>
      <c r="N1011" s="224"/>
      <c r="O1011" s="224"/>
      <c r="P1011" s="224"/>
      <c r="Q1011" s="224"/>
      <c r="R1011" s="224"/>
      <c r="S1011" s="224"/>
      <c r="T1011" s="225"/>
      <c r="AT1011" s="226" t="s">
        <v>162</v>
      </c>
      <c r="AU1011" s="226" t="s">
        <v>85</v>
      </c>
      <c r="AV1011" s="14" t="s">
        <v>85</v>
      </c>
      <c r="AW1011" s="14" t="s">
        <v>31</v>
      </c>
      <c r="AX1011" s="14" t="s">
        <v>75</v>
      </c>
      <c r="AY1011" s="226" t="s">
        <v>153</v>
      </c>
    </row>
    <row r="1012" spans="1:65" s="15" customFormat="1" ht="11.25">
      <c r="B1012" s="227"/>
      <c r="C1012" s="228"/>
      <c r="D1012" s="207" t="s">
        <v>162</v>
      </c>
      <c r="E1012" s="229" t="s">
        <v>1</v>
      </c>
      <c r="F1012" s="230" t="s">
        <v>165</v>
      </c>
      <c r="G1012" s="228"/>
      <c r="H1012" s="231">
        <v>47.52</v>
      </c>
      <c r="I1012" s="232"/>
      <c r="J1012" s="228"/>
      <c r="K1012" s="228"/>
      <c r="L1012" s="233"/>
      <c r="M1012" s="234"/>
      <c r="N1012" s="235"/>
      <c r="O1012" s="235"/>
      <c r="P1012" s="235"/>
      <c r="Q1012" s="235"/>
      <c r="R1012" s="235"/>
      <c r="S1012" s="235"/>
      <c r="T1012" s="236"/>
      <c r="AT1012" s="237" t="s">
        <v>162</v>
      </c>
      <c r="AU1012" s="237" t="s">
        <v>85</v>
      </c>
      <c r="AV1012" s="15" t="s">
        <v>160</v>
      </c>
      <c r="AW1012" s="15" t="s">
        <v>31</v>
      </c>
      <c r="AX1012" s="15" t="s">
        <v>83</v>
      </c>
      <c r="AY1012" s="237" t="s">
        <v>153</v>
      </c>
    </row>
    <row r="1013" spans="1:65" s="2" customFormat="1" ht="44.25" customHeight="1">
      <c r="A1013" s="35"/>
      <c r="B1013" s="36"/>
      <c r="C1013" s="192" t="s">
        <v>1313</v>
      </c>
      <c r="D1013" s="192" t="s">
        <v>155</v>
      </c>
      <c r="E1013" s="193" t="s">
        <v>1314</v>
      </c>
      <c r="F1013" s="194" t="s">
        <v>1315</v>
      </c>
      <c r="G1013" s="195" t="s">
        <v>226</v>
      </c>
      <c r="H1013" s="196">
        <v>14</v>
      </c>
      <c r="I1013" s="197"/>
      <c r="J1013" s="198">
        <f>ROUND(I1013*H1013,2)</f>
        <v>0</v>
      </c>
      <c r="K1013" s="194" t="s">
        <v>159</v>
      </c>
      <c r="L1013" s="40"/>
      <c r="M1013" s="199" t="s">
        <v>1</v>
      </c>
      <c r="N1013" s="200" t="s">
        <v>40</v>
      </c>
      <c r="O1013" s="72"/>
      <c r="P1013" s="201">
        <f>O1013*H1013</f>
        <v>0</v>
      </c>
      <c r="Q1013" s="201">
        <v>0</v>
      </c>
      <c r="R1013" s="201">
        <f>Q1013*H1013</f>
        <v>0</v>
      </c>
      <c r="S1013" s="201">
        <v>0</v>
      </c>
      <c r="T1013" s="202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203" t="s">
        <v>252</v>
      </c>
      <c r="AT1013" s="203" t="s">
        <v>155</v>
      </c>
      <c r="AU1013" s="203" t="s">
        <v>85</v>
      </c>
      <c r="AY1013" s="18" t="s">
        <v>153</v>
      </c>
      <c r="BE1013" s="204">
        <f>IF(N1013="základní",J1013,0)</f>
        <v>0</v>
      </c>
      <c r="BF1013" s="204">
        <f>IF(N1013="snížená",J1013,0)</f>
        <v>0</v>
      </c>
      <c r="BG1013" s="204">
        <f>IF(N1013="zákl. přenesená",J1013,0)</f>
        <v>0</v>
      </c>
      <c r="BH1013" s="204">
        <f>IF(N1013="sníž. přenesená",J1013,0)</f>
        <v>0</v>
      </c>
      <c r="BI1013" s="204">
        <f>IF(N1013="nulová",J1013,0)</f>
        <v>0</v>
      </c>
      <c r="BJ1013" s="18" t="s">
        <v>83</v>
      </c>
      <c r="BK1013" s="204">
        <f>ROUND(I1013*H1013,2)</f>
        <v>0</v>
      </c>
      <c r="BL1013" s="18" t="s">
        <v>252</v>
      </c>
      <c r="BM1013" s="203" t="s">
        <v>1316</v>
      </c>
    </row>
    <row r="1014" spans="1:65" s="13" customFormat="1" ht="11.25">
      <c r="B1014" s="205"/>
      <c r="C1014" s="206"/>
      <c r="D1014" s="207" t="s">
        <v>162</v>
      </c>
      <c r="E1014" s="208" t="s">
        <v>1</v>
      </c>
      <c r="F1014" s="209" t="s">
        <v>1036</v>
      </c>
      <c r="G1014" s="206"/>
      <c r="H1014" s="208" t="s">
        <v>1</v>
      </c>
      <c r="I1014" s="210"/>
      <c r="J1014" s="206"/>
      <c r="K1014" s="206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162</v>
      </c>
      <c r="AU1014" s="215" t="s">
        <v>85</v>
      </c>
      <c r="AV1014" s="13" t="s">
        <v>83</v>
      </c>
      <c r="AW1014" s="13" t="s">
        <v>31</v>
      </c>
      <c r="AX1014" s="13" t="s">
        <v>75</v>
      </c>
      <c r="AY1014" s="215" t="s">
        <v>153</v>
      </c>
    </row>
    <row r="1015" spans="1:65" s="14" customFormat="1" ht="11.25">
      <c r="B1015" s="216"/>
      <c r="C1015" s="217"/>
      <c r="D1015" s="207" t="s">
        <v>162</v>
      </c>
      <c r="E1015" s="218" t="s">
        <v>1</v>
      </c>
      <c r="F1015" s="219" t="s">
        <v>1201</v>
      </c>
      <c r="G1015" s="217"/>
      <c r="H1015" s="220">
        <v>14</v>
      </c>
      <c r="I1015" s="221"/>
      <c r="J1015" s="217"/>
      <c r="K1015" s="217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162</v>
      </c>
      <c r="AU1015" s="226" t="s">
        <v>85</v>
      </c>
      <c r="AV1015" s="14" t="s">
        <v>85</v>
      </c>
      <c r="AW1015" s="14" t="s">
        <v>31</v>
      </c>
      <c r="AX1015" s="14" t="s">
        <v>75</v>
      </c>
      <c r="AY1015" s="226" t="s">
        <v>153</v>
      </c>
    </row>
    <row r="1016" spans="1:65" s="15" customFormat="1" ht="11.25">
      <c r="B1016" s="227"/>
      <c r="C1016" s="228"/>
      <c r="D1016" s="207" t="s">
        <v>162</v>
      </c>
      <c r="E1016" s="229" t="s">
        <v>1</v>
      </c>
      <c r="F1016" s="230" t="s">
        <v>165</v>
      </c>
      <c r="G1016" s="228"/>
      <c r="H1016" s="231">
        <v>14</v>
      </c>
      <c r="I1016" s="232"/>
      <c r="J1016" s="228"/>
      <c r="K1016" s="228"/>
      <c r="L1016" s="233"/>
      <c r="M1016" s="234"/>
      <c r="N1016" s="235"/>
      <c r="O1016" s="235"/>
      <c r="P1016" s="235"/>
      <c r="Q1016" s="235"/>
      <c r="R1016" s="235"/>
      <c r="S1016" s="235"/>
      <c r="T1016" s="236"/>
      <c r="AT1016" s="237" t="s">
        <v>162</v>
      </c>
      <c r="AU1016" s="237" t="s">
        <v>85</v>
      </c>
      <c r="AV1016" s="15" t="s">
        <v>160</v>
      </c>
      <c r="AW1016" s="15" t="s">
        <v>31</v>
      </c>
      <c r="AX1016" s="15" t="s">
        <v>83</v>
      </c>
      <c r="AY1016" s="237" t="s">
        <v>153</v>
      </c>
    </row>
    <row r="1017" spans="1:65" s="2" customFormat="1" ht="24.2" customHeight="1">
      <c r="A1017" s="35"/>
      <c r="B1017" s="36"/>
      <c r="C1017" s="249" t="s">
        <v>1317</v>
      </c>
      <c r="D1017" s="249" t="s">
        <v>263</v>
      </c>
      <c r="E1017" s="250" t="s">
        <v>1318</v>
      </c>
      <c r="F1017" s="251" t="s">
        <v>1319</v>
      </c>
      <c r="G1017" s="252" t="s">
        <v>205</v>
      </c>
      <c r="H1017" s="253">
        <v>90.72</v>
      </c>
      <c r="I1017" s="254"/>
      <c r="J1017" s="255">
        <f>ROUND(I1017*H1017,2)</f>
        <v>0</v>
      </c>
      <c r="K1017" s="251" t="s">
        <v>159</v>
      </c>
      <c r="L1017" s="256"/>
      <c r="M1017" s="257" t="s">
        <v>1</v>
      </c>
      <c r="N1017" s="258" t="s">
        <v>40</v>
      </c>
      <c r="O1017" s="72"/>
      <c r="P1017" s="201">
        <f>O1017*H1017</f>
        <v>0</v>
      </c>
      <c r="Q1017" s="201">
        <v>0</v>
      </c>
      <c r="R1017" s="201">
        <f>Q1017*H1017</f>
        <v>0</v>
      </c>
      <c r="S1017" s="201">
        <v>0</v>
      </c>
      <c r="T1017" s="202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203" t="s">
        <v>360</v>
      </c>
      <c r="AT1017" s="203" t="s">
        <v>263</v>
      </c>
      <c r="AU1017" s="203" t="s">
        <v>85</v>
      </c>
      <c r="AY1017" s="18" t="s">
        <v>153</v>
      </c>
      <c r="BE1017" s="204">
        <f>IF(N1017="základní",J1017,0)</f>
        <v>0</v>
      </c>
      <c r="BF1017" s="204">
        <f>IF(N1017="snížená",J1017,0)</f>
        <v>0</v>
      </c>
      <c r="BG1017" s="204">
        <f>IF(N1017="zákl. přenesená",J1017,0)</f>
        <v>0</v>
      </c>
      <c r="BH1017" s="204">
        <f>IF(N1017="sníž. přenesená",J1017,0)</f>
        <v>0</v>
      </c>
      <c r="BI1017" s="204">
        <f>IF(N1017="nulová",J1017,0)</f>
        <v>0</v>
      </c>
      <c r="BJ1017" s="18" t="s">
        <v>83</v>
      </c>
      <c r="BK1017" s="204">
        <f>ROUND(I1017*H1017,2)</f>
        <v>0</v>
      </c>
      <c r="BL1017" s="18" t="s">
        <v>252</v>
      </c>
      <c r="BM1017" s="203" t="s">
        <v>1320</v>
      </c>
    </row>
    <row r="1018" spans="1:65" s="14" customFormat="1" ht="11.25">
      <c r="B1018" s="216"/>
      <c r="C1018" s="217"/>
      <c r="D1018" s="207" t="s">
        <v>162</v>
      </c>
      <c r="E1018" s="218" t="s">
        <v>1</v>
      </c>
      <c r="F1018" s="219" t="s">
        <v>1061</v>
      </c>
      <c r="G1018" s="217"/>
      <c r="H1018" s="220">
        <v>90.72</v>
      </c>
      <c r="I1018" s="221"/>
      <c r="J1018" s="217"/>
      <c r="K1018" s="217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162</v>
      </c>
      <c r="AU1018" s="226" t="s">
        <v>85</v>
      </c>
      <c r="AV1018" s="14" t="s">
        <v>85</v>
      </c>
      <c r="AW1018" s="14" t="s">
        <v>31</v>
      </c>
      <c r="AX1018" s="14" t="s">
        <v>75</v>
      </c>
      <c r="AY1018" s="226" t="s">
        <v>153</v>
      </c>
    </row>
    <row r="1019" spans="1:65" s="15" customFormat="1" ht="11.25">
      <c r="B1019" s="227"/>
      <c r="C1019" s="228"/>
      <c r="D1019" s="207" t="s">
        <v>162</v>
      </c>
      <c r="E1019" s="229" t="s">
        <v>1</v>
      </c>
      <c r="F1019" s="230" t="s">
        <v>165</v>
      </c>
      <c r="G1019" s="228"/>
      <c r="H1019" s="231">
        <v>90.72</v>
      </c>
      <c r="I1019" s="232"/>
      <c r="J1019" s="228"/>
      <c r="K1019" s="228"/>
      <c r="L1019" s="233"/>
      <c r="M1019" s="234"/>
      <c r="N1019" s="235"/>
      <c r="O1019" s="235"/>
      <c r="P1019" s="235"/>
      <c r="Q1019" s="235"/>
      <c r="R1019" s="235"/>
      <c r="S1019" s="235"/>
      <c r="T1019" s="236"/>
      <c r="AT1019" s="237" t="s">
        <v>162</v>
      </c>
      <c r="AU1019" s="237" t="s">
        <v>85</v>
      </c>
      <c r="AV1019" s="15" t="s">
        <v>160</v>
      </c>
      <c r="AW1019" s="15" t="s">
        <v>31</v>
      </c>
      <c r="AX1019" s="15" t="s">
        <v>83</v>
      </c>
      <c r="AY1019" s="237" t="s">
        <v>153</v>
      </c>
    </row>
    <row r="1020" spans="1:65" s="2" customFormat="1" ht="21.75" customHeight="1">
      <c r="A1020" s="35"/>
      <c r="B1020" s="36"/>
      <c r="C1020" s="192" t="s">
        <v>1321</v>
      </c>
      <c r="D1020" s="192" t="s">
        <v>155</v>
      </c>
      <c r="E1020" s="193" t="s">
        <v>1322</v>
      </c>
      <c r="F1020" s="194" t="s">
        <v>1323</v>
      </c>
      <c r="G1020" s="195" t="s">
        <v>226</v>
      </c>
      <c r="H1020" s="196">
        <v>76</v>
      </c>
      <c r="I1020" s="197"/>
      <c r="J1020" s="198">
        <f>ROUND(I1020*H1020,2)</f>
        <v>0</v>
      </c>
      <c r="K1020" s="194" t="s">
        <v>159</v>
      </c>
      <c r="L1020" s="40"/>
      <c r="M1020" s="199" t="s">
        <v>1</v>
      </c>
      <c r="N1020" s="200" t="s">
        <v>40</v>
      </c>
      <c r="O1020" s="72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03" t="s">
        <v>252</v>
      </c>
      <c r="AT1020" s="203" t="s">
        <v>155</v>
      </c>
      <c r="AU1020" s="203" t="s">
        <v>85</v>
      </c>
      <c r="AY1020" s="18" t="s">
        <v>153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8" t="s">
        <v>83</v>
      </c>
      <c r="BK1020" s="204">
        <f>ROUND(I1020*H1020,2)</f>
        <v>0</v>
      </c>
      <c r="BL1020" s="18" t="s">
        <v>252</v>
      </c>
      <c r="BM1020" s="203" t="s">
        <v>1324</v>
      </c>
    </row>
    <row r="1021" spans="1:65" s="2" customFormat="1" ht="33" customHeight="1">
      <c r="A1021" s="35"/>
      <c r="B1021" s="36"/>
      <c r="C1021" s="249" t="s">
        <v>1325</v>
      </c>
      <c r="D1021" s="249" t="s">
        <v>263</v>
      </c>
      <c r="E1021" s="250" t="s">
        <v>1326</v>
      </c>
      <c r="F1021" s="251" t="s">
        <v>1327</v>
      </c>
      <c r="G1021" s="252" t="s">
        <v>226</v>
      </c>
      <c r="H1021" s="253">
        <v>1</v>
      </c>
      <c r="I1021" s="254"/>
      <c r="J1021" s="255">
        <f>ROUND(I1021*H1021,2)</f>
        <v>0</v>
      </c>
      <c r="K1021" s="251" t="s">
        <v>159</v>
      </c>
      <c r="L1021" s="256"/>
      <c r="M1021" s="257" t="s">
        <v>1</v>
      </c>
      <c r="N1021" s="258" t="s">
        <v>40</v>
      </c>
      <c r="O1021" s="72"/>
      <c r="P1021" s="201">
        <f>O1021*H1021</f>
        <v>0</v>
      </c>
      <c r="Q1021" s="201">
        <v>0</v>
      </c>
      <c r="R1021" s="201">
        <f>Q1021*H1021</f>
        <v>0</v>
      </c>
      <c r="S1021" s="201">
        <v>0</v>
      </c>
      <c r="T1021" s="202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203" t="s">
        <v>360</v>
      </c>
      <c r="AT1021" s="203" t="s">
        <v>263</v>
      </c>
      <c r="AU1021" s="203" t="s">
        <v>85</v>
      </c>
      <c r="AY1021" s="18" t="s">
        <v>153</v>
      </c>
      <c r="BE1021" s="204">
        <f>IF(N1021="základní",J1021,0)</f>
        <v>0</v>
      </c>
      <c r="BF1021" s="204">
        <f>IF(N1021="snížená",J1021,0)</f>
        <v>0</v>
      </c>
      <c r="BG1021" s="204">
        <f>IF(N1021="zákl. přenesená",J1021,0)</f>
        <v>0</v>
      </c>
      <c r="BH1021" s="204">
        <f>IF(N1021="sníž. přenesená",J1021,0)</f>
        <v>0</v>
      </c>
      <c r="BI1021" s="204">
        <f>IF(N1021="nulová",J1021,0)</f>
        <v>0</v>
      </c>
      <c r="BJ1021" s="18" t="s">
        <v>83</v>
      </c>
      <c r="BK1021" s="204">
        <f>ROUND(I1021*H1021,2)</f>
        <v>0</v>
      </c>
      <c r="BL1021" s="18" t="s">
        <v>252</v>
      </c>
      <c r="BM1021" s="203" t="s">
        <v>1328</v>
      </c>
    </row>
    <row r="1022" spans="1:65" s="14" customFormat="1" ht="11.25">
      <c r="B1022" s="216"/>
      <c r="C1022" s="217"/>
      <c r="D1022" s="207" t="s">
        <v>162</v>
      </c>
      <c r="E1022" s="218" t="s">
        <v>1</v>
      </c>
      <c r="F1022" s="219" t="s">
        <v>1085</v>
      </c>
      <c r="G1022" s="217"/>
      <c r="H1022" s="220">
        <v>1</v>
      </c>
      <c r="I1022" s="221"/>
      <c r="J1022" s="217"/>
      <c r="K1022" s="217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162</v>
      </c>
      <c r="AU1022" s="226" t="s">
        <v>85</v>
      </c>
      <c r="AV1022" s="14" t="s">
        <v>85</v>
      </c>
      <c r="AW1022" s="14" t="s">
        <v>31</v>
      </c>
      <c r="AX1022" s="14" t="s">
        <v>75</v>
      </c>
      <c r="AY1022" s="226" t="s">
        <v>153</v>
      </c>
    </row>
    <row r="1023" spans="1:65" s="15" customFormat="1" ht="11.25">
      <c r="B1023" s="227"/>
      <c r="C1023" s="228"/>
      <c r="D1023" s="207" t="s">
        <v>162</v>
      </c>
      <c r="E1023" s="229" t="s">
        <v>1</v>
      </c>
      <c r="F1023" s="230" t="s">
        <v>165</v>
      </c>
      <c r="G1023" s="228"/>
      <c r="H1023" s="231">
        <v>1</v>
      </c>
      <c r="I1023" s="232"/>
      <c r="J1023" s="228"/>
      <c r="K1023" s="228"/>
      <c r="L1023" s="233"/>
      <c r="M1023" s="234"/>
      <c r="N1023" s="235"/>
      <c r="O1023" s="235"/>
      <c r="P1023" s="235"/>
      <c r="Q1023" s="235"/>
      <c r="R1023" s="235"/>
      <c r="S1023" s="235"/>
      <c r="T1023" s="236"/>
      <c r="AT1023" s="237" t="s">
        <v>162</v>
      </c>
      <c r="AU1023" s="237" t="s">
        <v>85</v>
      </c>
      <c r="AV1023" s="15" t="s">
        <v>160</v>
      </c>
      <c r="AW1023" s="15" t="s">
        <v>31</v>
      </c>
      <c r="AX1023" s="15" t="s">
        <v>83</v>
      </c>
      <c r="AY1023" s="237" t="s">
        <v>153</v>
      </c>
    </row>
    <row r="1024" spans="1:65" s="2" customFormat="1" ht="33" customHeight="1">
      <c r="A1024" s="35"/>
      <c r="B1024" s="36"/>
      <c r="C1024" s="249" t="s">
        <v>1329</v>
      </c>
      <c r="D1024" s="249" t="s">
        <v>263</v>
      </c>
      <c r="E1024" s="250" t="s">
        <v>1330</v>
      </c>
      <c r="F1024" s="251" t="s">
        <v>1331</v>
      </c>
      <c r="G1024" s="252" t="s">
        <v>226</v>
      </c>
      <c r="H1024" s="253">
        <v>12</v>
      </c>
      <c r="I1024" s="254"/>
      <c r="J1024" s="255">
        <f>ROUND(I1024*H1024,2)</f>
        <v>0</v>
      </c>
      <c r="K1024" s="251" t="s">
        <v>159</v>
      </c>
      <c r="L1024" s="256"/>
      <c r="M1024" s="257" t="s">
        <v>1</v>
      </c>
      <c r="N1024" s="258" t="s">
        <v>40</v>
      </c>
      <c r="O1024" s="72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R1024" s="203" t="s">
        <v>360</v>
      </c>
      <c r="AT1024" s="203" t="s">
        <v>263</v>
      </c>
      <c r="AU1024" s="203" t="s">
        <v>85</v>
      </c>
      <c r="AY1024" s="18" t="s">
        <v>153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8" t="s">
        <v>83</v>
      </c>
      <c r="BK1024" s="204">
        <f>ROUND(I1024*H1024,2)</f>
        <v>0</v>
      </c>
      <c r="BL1024" s="18" t="s">
        <v>252</v>
      </c>
      <c r="BM1024" s="203" t="s">
        <v>1332</v>
      </c>
    </row>
    <row r="1025" spans="1:65" s="14" customFormat="1" ht="11.25">
      <c r="B1025" s="216"/>
      <c r="C1025" s="217"/>
      <c r="D1025" s="207" t="s">
        <v>162</v>
      </c>
      <c r="E1025" s="218" t="s">
        <v>1</v>
      </c>
      <c r="F1025" s="219" t="s">
        <v>1154</v>
      </c>
      <c r="G1025" s="217"/>
      <c r="H1025" s="220">
        <v>11</v>
      </c>
      <c r="I1025" s="221"/>
      <c r="J1025" s="217"/>
      <c r="K1025" s="217"/>
      <c r="L1025" s="222"/>
      <c r="M1025" s="223"/>
      <c r="N1025" s="224"/>
      <c r="O1025" s="224"/>
      <c r="P1025" s="224"/>
      <c r="Q1025" s="224"/>
      <c r="R1025" s="224"/>
      <c r="S1025" s="224"/>
      <c r="T1025" s="225"/>
      <c r="AT1025" s="226" t="s">
        <v>162</v>
      </c>
      <c r="AU1025" s="226" t="s">
        <v>85</v>
      </c>
      <c r="AV1025" s="14" t="s">
        <v>85</v>
      </c>
      <c r="AW1025" s="14" t="s">
        <v>31</v>
      </c>
      <c r="AX1025" s="14" t="s">
        <v>75</v>
      </c>
      <c r="AY1025" s="226" t="s">
        <v>153</v>
      </c>
    </row>
    <row r="1026" spans="1:65" s="14" customFormat="1" ht="11.25">
      <c r="B1026" s="216"/>
      <c r="C1026" s="217"/>
      <c r="D1026" s="207" t="s">
        <v>162</v>
      </c>
      <c r="E1026" s="218" t="s">
        <v>1</v>
      </c>
      <c r="F1026" s="219" t="s">
        <v>1155</v>
      </c>
      <c r="G1026" s="217"/>
      <c r="H1026" s="220">
        <v>1</v>
      </c>
      <c r="I1026" s="221"/>
      <c r="J1026" s="217"/>
      <c r="K1026" s="217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162</v>
      </c>
      <c r="AU1026" s="226" t="s">
        <v>85</v>
      </c>
      <c r="AV1026" s="14" t="s">
        <v>85</v>
      </c>
      <c r="AW1026" s="14" t="s">
        <v>31</v>
      </c>
      <c r="AX1026" s="14" t="s">
        <v>75</v>
      </c>
      <c r="AY1026" s="226" t="s">
        <v>153</v>
      </c>
    </row>
    <row r="1027" spans="1:65" s="15" customFormat="1" ht="11.25">
      <c r="B1027" s="227"/>
      <c r="C1027" s="228"/>
      <c r="D1027" s="207" t="s">
        <v>162</v>
      </c>
      <c r="E1027" s="229" t="s">
        <v>1</v>
      </c>
      <c r="F1027" s="230" t="s">
        <v>165</v>
      </c>
      <c r="G1027" s="228"/>
      <c r="H1027" s="231">
        <v>12</v>
      </c>
      <c r="I1027" s="232"/>
      <c r="J1027" s="228"/>
      <c r="K1027" s="228"/>
      <c r="L1027" s="233"/>
      <c r="M1027" s="234"/>
      <c r="N1027" s="235"/>
      <c r="O1027" s="235"/>
      <c r="P1027" s="235"/>
      <c r="Q1027" s="235"/>
      <c r="R1027" s="235"/>
      <c r="S1027" s="235"/>
      <c r="T1027" s="236"/>
      <c r="AT1027" s="237" t="s">
        <v>162</v>
      </c>
      <c r="AU1027" s="237" t="s">
        <v>85</v>
      </c>
      <c r="AV1027" s="15" t="s">
        <v>160</v>
      </c>
      <c r="AW1027" s="15" t="s">
        <v>31</v>
      </c>
      <c r="AX1027" s="15" t="s">
        <v>83</v>
      </c>
      <c r="AY1027" s="237" t="s">
        <v>153</v>
      </c>
    </row>
    <row r="1028" spans="1:65" s="2" customFormat="1" ht="37.9" customHeight="1">
      <c r="A1028" s="35"/>
      <c r="B1028" s="36"/>
      <c r="C1028" s="249" t="s">
        <v>1333</v>
      </c>
      <c r="D1028" s="249" t="s">
        <v>263</v>
      </c>
      <c r="E1028" s="250" t="s">
        <v>1334</v>
      </c>
      <c r="F1028" s="251" t="s">
        <v>1335</v>
      </c>
      <c r="G1028" s="252" t="s">
        <v>226</v>
      </c>
      <c r="H1028" s="253">
        <v>1</v>
      </c>
      <c r="I1028" s="254"/>
      <c r="J1028" s="255">
        <f>ROUND(I1028*H1028,2)</f>
        <v>0</v>
      </c>
      <c r="K1028" s="251" t="s">
        <v>159</v>
      </c>
      <c r="L1028" s="256"/>
      <c r="M1028" s="257" t="s">
        <v>1</v>
      </c>
      <c r="N1028" s="258" t="s">
        <v>40</v>
      </c>
      <c r="O1028" s="72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203" t="s">
        <v>360</v>
      </c>
      <c r="AT1028" s="203" t="s">
        <v>263</v>
      </c>
      <c r="AU1028" s="203" t="s">
        <v>85</v>
      </c>
      <c r="AY1028" s="18" t="s">
        <v>153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8" t="s">
        <v>83</v>
      </c>
      <c r="BK1028" s="204">
        <f>ROUND(I1028*H1028,2)</f>
        <v>0</v>
      </c>
      <c r="BL1028" s="18" t="s">
        <v>252</v>
      </c>
      <c r="BM1028" s="203" t="s">
        <v>1336</v>
      </c>
    </row>
    <row r="1029" spans="1:65" s="14" customFormat="1" ht="11.25">
      <c r="B1029" s="216"/>
      <c r="C1029" s="217"/>
      <c r="D1029" s="207" t="s">
        <v>162</v>
      </c>
      <c r="E1029" s="218" t="s">
        <v>1</v>
      </c>
      <c r="F1029" s="219" t="s">
        <v>1183</v>
      </c>
      <c r="G1029" s="217"/>
      <c r="H1029" s="220">
        <v>1</v>
      </c>
      <c r="I1029" s="221"/>
      <c r="J1029" s="217"/>
      <c r="K1029" s="217"/>
      <c r="L1029" s="222"/>
      <c r="M1029" s="223"/>
      <c r="N1029" s="224"/>
      <c r="O1029" s="224"/>
      <c r="P1029" s="224"/>
      <c r="Q1029" s="224"/>
      <c r="R1029" s="224"/>
      <c r="S1029" s="224"/>
      <c r="T1029" s="225"/>
      <c r="AT1029" s="226" t="s">
        <v>162</v>
      </c>
      <c r="AU1029" s="226" t="s">
        <v>85</v>
      </c>
      <c r="AV1029" s="14" t="s">
        <v>85</v>
      </c>
      <c r="AW1029" s="14" t="s">
        <v>31</v>
      </c>
      <c r="AX1029" s="14" t="s">
        <v>75</v>
      </c>
      <c r="AY1029" s="226" t="s">
        <v>153</v>
      </c>
    </row>
    <row r="1030" spans="1:65" s="15" customFormat="1" ht="11.25">
      <c r="B1030" s="227"/>
      <c r="C1030" s="228"/>
      <c r="D1030" s="207" t="s">
        <v>162</v>
      </c>
      <c r="E1030" s="229" t="s">
        <v>1</v>
      </c>
      <c r="F1030" s="230" t="s">
        <v>165</v>
      </c>
      <c r="G1030" s="228"/>
      <c r="H1030" s="231">
        <v>1</v>
      </c>
      <c r="I1030" s="232"/>
      <c r="J1030" s="228"/>
      <c r="K1030" s="228"/>
      <c r="L1030" s="233"/>
      <c r="M1030" s="234"/>
      <c r="N1030" s="235"/>
      <c r="O1030" s="235"/>
      <c r="P1030" s="235"/>
      <c r="Q1030" s="235"/>
      <c r="R1030" s="235"/>
      <c r="S1030" s="235"/>
      <c r="T1030" s="236"/>
      <c r="AT1030" s="237" t="s">
        <v>162</v>
      </c>
      <c r="AU1030" s="237" t="s">
        <v>85</v>
      </c>
      <c r="AV1030" s="15" t="s">
        <v>160</v>
      </c>
      <c r="AW1030" s="15" t="s">
        <v>31</v>
      </c>
      <c r="AX1030" s="15" t="s">
        <v>83</v>
      </c>
      <c r="AY1030" s="237" t="s">
        <v>153</v>
      </c>
    </row>
    <row r="1031" spans="1:65" s="2" customFormat="1" ht="33" customHeight="1">
      <c r="A1031" s="35"/>
      <c r="B1031" s="36"/>
      <c r="C1031" s="249" t="s">
        <v>1337</v>
      </c>
      <c r="D1031" s="249" t="s">
        <v>263</v>
      </c>
      <c r="E1031" s="250" t="s">
        <v>1338</v>
      </c>
      <c r="F1031" s="251" t="s">
        <v>1339</v>
      </c>
      <c r="G1031" s="252" t="s">
        <v>226</v>
      </c>
      <c r="H1031" s="253">
        <v>30</v>
      </c>
      <c r="I1031" s="254"/>
      <c r="J1031" s="255">
        <f>ROUND(I1031*H1031,2)</f>
        <v>0</v>
      </c>
      <c r="K1031" s="251" t="s">
        <v>159</v>
      </c>
      <c r="L1031" s="256"/>
      <c r="M1031" s="257" t="s">
        <v>1</v>
      </c>
      <c r="N1031" s="258" t="s">
        <v>40</v>
      </c>
      <c r="O1031" s="72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203" t="s">
        <v>360</v>
      </c>
      <c r="AT1031" s="203" t="s">
        <v>263</v>
      </c>
      <c r="AU1031" s="203" t="s">
        <v>85</v>
      </c>
      <c r="AY1031" s="18" t="s">
        <v>153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8" t="s">
        <v>83</v>
      </c>
      <c r="BK1031" s="204">
        <f>ROUND(I1031*H1031,2)</f>
        <v>0</v>
      </c>
      <c r="BL1031" s="18" t="s">
        <v>252</v>
      </c>
      <c r="BM1031" s="203" t="s">
        <v>1340</v>
      </c>
    </row>
    <row r="1032" spans="1:65" s="14" customFormat="1" ht="11.25">
      <c r="B1032" s="216"/>
      <c r="C1032" s="217"/>
      <c r="D1032" s="207" t="s">
        <v>162</v>
      </c>
      <c r="E1032" s="218" t="s">
        <v>1</v>
      </c>
      <c r="F1032" s="219" t="s">
        <v>1169</v>
      </c>
      <c r="G1032" s="217"/>
      <c r="H1032" s="220">
        <v>26</v>
      </c>
      <c r="I1032" s="221"/>
      <c r="J1032" s="217"/>
      <c r="K1032" s="217"/>
      <c r="L1032" s="222"/>
      <c r="M1032" s="223"/>
      <c r="N1032" s="224"/>
      <c r="O1032" s="224"/>
      <c r="P1032" s="224"/>
      <c r="Q1032" s="224"/>
      <c r="R1032" s="224"/>
      <c r="S1032" s="224"/>
      <c r="T1032" s="225"/>
      <c r="AT1032" s="226" t="s">
        <v>162</v>
      </c>
      <c r="AU1032" s="226" t="s">
        <v>85</v>
      </c>
      <c r="AV1032" s="14" t="s">
        <v>85</v>
      </c>
      <c r="AW1032" s="14" t="s">
        <v>31</v>
      </c>
      <c r="AX1032" s="14" t="s">
        <v>75</v>
      </c>
      <c r="AY1032" s="226" t="s">
        <v>153</v>
      </c>
    </row>
    <row r="1033" spans="1:65" s="14" customFormat="1" ht="11.25">
      <c r="B1033" s="216"/>
      <c r="C1033" s="217"/>
      <c r="D1033" s="207" t="s">
        <v>162</v>
      </c>
      <c r="E1033" s="218" t="s">
        <v>1</v>
      </c>
      <c r="F1033" s="219" t="s">
        <v>1170</v>
      </c>
      <c r="G1033" s="217"/>
      <c r="H1033" s="220">
        <v>4</v>
      </c>
      <c r="I1033" s="221"/>
      <c r="J1033" s="217"/>
      <c r="K1033" s="217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162</v>
      </c>
      <c r="AU1033" s="226" t="s">
        <v>85</v>
      </c>
      <c r="AV1033" s="14" t="s">
        <v>85</v>
      </c>
      <c r="AW1033" s="14" t="s">
        <v>31</v>
      </c>
      <c r="AX1033" s="14" t="s">
        <v>75</v>
      </c>
      <c r="AY1033" s="226" t="s">
        <v>153</v>
      </c>
    </row>
    <row r="1034" spans="1:65" s="15" customFormat="1" ht="11.25">
      <c r="B1034" s="227"/>
      <c r="C1034" s="228"/>
      <c r="D1034" s="207" t="s">
        <v>162</v>
      </c>
      <c r="E1034" s="229" t="s">
        <v>1</v>
      </c>
      <c r="F1034" s="230" t="s">
        <v>165</v>
      </c>
      <c r="G1034" s="228"/>
      <c r="H1034" s="231">
        <v>30</v>
      </c>
      <c r="I1034" s="232"/>
      <c r="J1034" s="228"/>
      <c r="K1034" s="228"/>
      <c r="L1034" s="233"/>
      <c r="M1034" s="234"/>
      <c r="N1034" s="235"/>
      <c r="O1034" s="235"/>
      <c r="P1034" s="235"/>
      <c r="Q1034" s="235"/>
      <c r="R1034" s="235"/>
      <c r="S1034" s="235"/>
      <c r="T1034" s="236"/>
      <c r="AT1034" s="237" t="s">
        <v>162</v>
      </c>
      <c r="AU1034" s="237" t="s">
        <v>85</v>
      </c>
      <c r="AV1034" s="15" t="s">
        <v>160</v>
      </c>
      <c r="AW1034" s="15" t="s">
        <v>31</v>
      </c>
      <c r="AX1034" s="15" t="s">
        <v>83</v>
      </c>
      <c r="AY1034" s="237" t="s">
        <v>153</v>
      </c>
    </row>
    <row r="1035" spans="1:65" s="2" customFormat="1" ht="33" customHeight="1">
      <c r="A1035" s="35"/>
      <c r="B1035" s="36"/>
      <c r="C1035" s="249" t="s">
        <v>1341</v>
      </c>
      <c r="D1035" s="249" t="s">
        <v>263</v>
      </c>
      <c r="E1035" s="250" t="s">
        <v>1342</v>
      </c>
      <c r="F1035" s="251" t="s">
        <v>1343</v>
      </c>
      <c r="G1035" s="252" t="s">
        <v>226</v>
      </c>
      <c r="H1035" s="253">
        <v>11</v>
      </c>
      <c r="I1035" s="254"/>
      <c r="J1035" s="255">
        <f>ROUND(I1035*H1035,2)</f>
        <v>0</v>
      </c>
      <c r="K1035" s="251" t="s">
        <v>159</v>
      </c>
      <c r="L1035" s="256"/>
      <c r="M1035" s="257" t="s">
        <v>1</v>
      </c>
      <c r="N1035" s="258" t="s">
        <v>40</v>
      </c>
      <c r="O1035" s="72"/>
      <c r="P1035" s="201">
        <f>O1035*H1035</f>
        <v>0</v>
      </c>
      <c r="Q1035" s="201">
        <v>0</v>
      </c>
      <c r="R1035" s="201">
        <f>Q1035*H1035</f>
        <v>0</v>
      </c>
      <c r="S1035" s="201">
        <v>0</v>
      </c>
      <c r="T1035" s="202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03" t="s">
        <v>360</v>
      </c>
      <c r="AT1035" s="203" t="s">
        <v>263</v>
      </c>
      <c r="AU1035" s="203" t="s">
        <v>85</v>
      </c>
      <c r="AY1035" s="18" t="s">
        <v>153</v>
      </c>
      <c r="BE1035" s="204">
        <f>IF(N1035="základní",J1035,0)</f>
        <v>0</v>
      </c>
      <c r="BF1035" s="204">
        <f>IF(N1035="snížená",J1035,0)</f>
        <v>0</v>
      </c>
      <c r="BG1035" s="204">
        <f>IF(N1035="zákl. přenesená",J1035,0)</f>
        <v>0</v>
      </c>
      <c r="BH1035" s="204">
        <f>IF(N1035="sníž. přenesená",J1035,0)</f>
        <v>0</v>
      </c>
      <c r="BI1035" s="204">
        <f>IF(N1035="nulová",J1035,0)</f>
        <v>0</v>
      </c>
      <c r="BJ1035" s="18" t="s">
        <v>83</v>
      </c>
      <c r="BK1035" s="204">
        <f>ROUND(I1035*H1035,2)</f>
        <v>0</v>
      </c>
      <c r="BL1035" s="18" t="s">
        <v>252</v>
      </c>
      <c r="BM1035" s="203" t="s">
        <v>1344</v>
      </c>
    </row>
    <row r="1036" spans="1:65" s="14" customFormat="1" ht="11.25">
      <c r="B1036" s="216"/>
      <c r="C1036" s="217"/>
      <c r="D1036" s="207" t="s">
        <v>162</v>
      </c>
      <c r="E1036" s="218" t="s">
        <v>1</v>
      </c>
      <c r="F1036" s="219" t="s">
        <v>1182</v>
      </c>
      <c r="G1036" s="217"/>
      <c r="H1036" s="220">
        <v>11</v>
      </c>
      <c r="I1036" s="221"/>
      <c r="J1036" s="217"/>
      <c r="K1036" s="217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162</v>
      </c>
      <c r="AU1036" s="226" t="s">
        <v>85</v>
      </c>
      <c r="AV1036" s="14" t="s">
        <v>85</v>
      </c>
      <c r="AW1036" s="14" t="s">
        <v>31</v>
      </c>
      <c r="AX1036" s="14" t="s">
        <v>75</v>
      </c>
      <c r="AY1036" s="226" t="s">
        <v>153</v>
      </c>
    </row>
    <row r="1037" spans="1:65" s="15" customFormat="1" ht="11.25">
      <c r="B1037" s="227"/>
      <c r="C1037" s="228"/>
      <c r="D1037" s="207" t="s">
        <v>162</v>
      </c>
      <c r="E1037" s="229" t="s">
        <v>1</v>
      </c>
      <c r="F1037" s="230" t="s">
        <v>165</v>
      </c>
      <c r="G1037" s="228"/>
      <c r="H1037" s="231">
        <v>11</v>
      </c>
      <c r="I1037" s="232"/>
      <c r="J1037" s="228"/>
      <c r="K1037" s="228"/>
      <c r="L1037" s="233"/>
      <c r="M1037" s="234"/>
      <c r="N1037" s="235"/>
      <c r="O1037" s="235"/>
      <c r="P1037" s="235"/>
      <c r="Q1037" s="235"/>
      <c r="R1037" s="235"/>
      <c r="S1037" s="235"/>
      <c r="T1037" s="236"/>
      <c r="AT1037" s="237" t="s">
        <v>162</v>
      </c>
      <c r="AU1037" s="237" t="s">
        <v>85</v>
      </c>
      <c r="AV1037" s="15" t="s">
        <v>160</v>
      </c>
      <c r="AW1037" s="15" t="s">
        <v>31</v>
      </c>
      <c r="AX1037" s="15" t="s">
        <v>83</v>
      </c>
      <c r="AY1037" s="237" t="s">
        <v>153</v>
      </c>
    </row>
    <row r="1038" spans="1:65" s="2" customFormat="1" ht="33" customHeight="1">
      <c r="A1038" s="35"/>
      <c r="B1038" s="36"/>
      <c r="C1038" s="249" t="s">
        <v>1345</v>
      </c>
      <c r="D1038" s="249" t="s">
        <v>263</v>
      </c>
      <c r="E1038" s="250" t="s">
        <v>1346</v>
      </c>
      <c r="F1038" s="251" t="s">
        <v>1347</v>
      </c>
      <c r="G1038" s="252" t="s">
        <v>226</v>
      </c>
      <c r="H1038" s="253">
        <v>14</v>
      </c>
      <c r="I1038" s="254"/>
      <c r="J1038" s="255">
        <f>ROUND(I1038*H1038,2)</f>
        <v>0</v>
      </c>
      <c r="K1038" s="251" t="s">
        <v>159</v>
      </c>
      <c r="L1038" s="256"/>
      <c r="M1038" s="257" t="s">
        <v>1</v>
      </c>
      <c r="N1038" s="258" t="s">
        <v>40</v>
      </c>
      <c r="O1038" s="72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3" t="s">
        <v>360</v>
      </c>
      <c r="AT1038" s="203" t="s">
        <v>263</v>
      </c>
      <c r="AU1038" s="203" t="s">
        <v>85</v>
      </c>
      <c r="AY1038" s="18" t="s">
        <v>153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8" t="s">
        <v>83</v>
      </c>
      <c r="BK1038" s="204">
        <f>ROUND(I1038*H1038,2)</f>
        <v>0</v>
      </c>
      <c r="BL1038" s="18" t="s">
        <v>252</v>
      </c>
      <c r="BM1038" s="203" t="s">
        <v>1348</v>
      </c>
    </row>
    <row r="1039" spans="1:65" s="14" customFormat="1" ht="11.25">
      <c r="B1039" s="216"/>
      <c r="C1039" s="217"/>
      <c r="D1039" s="207" t="s">
        <v>162</v>
      </c>
      <c r="E1039" s="218" t="s">
        <v>1</v>
      </c>
      <c r="F1039" s="219" t="s">
        <v>1201</v>
      </c>
      <c r="G1039" s="217"/>
      <c r="H1039" s="220">
        <v>14</v>
      </c>
      <c r="I1039" s="221"/>
      <c r="J1039" s="217"/>
      <c r="K1039" s="217"/>
      <c r="L1039" s="222"/>
      <c r="M1039" s="223"/>
      <c r="N1039" s="224"/>
      <c r="O1039" s="224"/>
      <c r="P1039" s="224"/>
      <c r="Q1039" s="224"/>
      <c r="R1039" s="224"/>
      <c r="S1039" s="224"/>
      <c r="T1039" s="225"/>
      <c r="AT1039" s="226" t="s">
        <v>162</v>
      </c>
      <c r="AU1039" s="226" t="s">
        <v>85</v>
      </c>
      <c r="AV1039" s="14" t="s">
        <v>85</v>
      </c>
      <c r="AW1039" s="14" t="s">
        <v>31</v>
      </c>
      <c r="AX1039" s="14" t="s">
        <v>75</v>
      </c>
      <c r="AY1039" s="226" t="s">
        <v>153</v>
      </c>
    </row>
    <row r="1040" spans="1:65" s="15" customFormat="1" ht="11.25">
      <c r="B1040" s="227"/>
      <c r="C1040" s="228"/>
      <c r="D1040" s="207" t="s">
        <v>162</v>
      </c>
      <c r="E1040" s="229" t="s">
        <v>1</v>
      </c>
      <c r="F1040" s="230" t="s">
        <v>165</v>
      </c>
      <c r="G1040" s="228"/>
      <c r="H1040" s="231">
        <v>14</v>
      </c>
      <c r="I1040" s="232"/>
      <c r="J1040" s="228"/>
      <c r="K1040" s="228"/>
      <c r="L1040" s="233"/>
      <c r="M1040" s="234"/>
      <c r="N1040" s="235"/>
      <c r="O1040" s="235"/>
      <c r="P1040" s="235"/>
      <c r="Q1040" s="235"/>
      <c r="R1040" s="235"/>
      <c r="S1040" s="235"/>
      <c r="T1040" s="236"/>
      <c r="AT1040" s="237" t="s">
        <v>162</v>
      </c>
      <c r="AU1040" s="237" t="s">
        <v>85</v>
      </c>
      <c r="AV1040" s="15" t="s">
        <v>160</v>
      </c>
      <c r="AW1040" s="15" t="s">
        <v>31</v>
      </c>
      <c r="AX1040" s="15" t="s">
        <v>83</v>
      </c>
      <c r="AY1040" s="237" t="s">
        <v>153</v>
      </c>
    </row>
    <row r="1041" spans="1:65" s="2" customFormat="1" ht="33" customHeight="1">
      <c r="A1041" s="35"/>
      <c r="B1041" s="36"/>
      <c r="C1041" s="249" t="s">
        <v>1349</v>
      </c>
      <c r="D1041" s="249" t="s">
        <v>263</v>
      </c>
      <c r="E1041" s="250" t="s">
        <v>1350</v>
      </c>
      <c r="F1041" s="251" t="s">
        <v>1351</v>
      </c>
      <c r="G1041" s="252" t="s">
        <v>226</v>
      </c>
      <c r="H1041" s="253">
        <v>5</v>
      </c>
      <c r="I1041" s="254"/>
      <c r="J1041" s="255">
        <f>ROUND(I1041*H1041,2)</f>
        <v>0</v>
      </c>
      <c r="K1041" s="251" t="s">
        <v>159</v>
      </c>
      <c r="L1041" s="256"/>
      <c r="M1041" s="257" t="s">
        <v>1</v>
      </c>
      <c r="N1041" s="258" t="s">
        <v>40</v>
      </c>
      <c r="O1041" s="72"/>
      <c r="P1041" s="201">
        <f>O1041*H1041</f>
        <v>0</v>
      </c>
      <c r="Q1041" s="201">
        <v>0</v>
      </c>
      <c r="R1041" s="201">
        <f>Q1041*H1041</f>
        <v>0</v>
      </c>
      <c r="S1041" s="201">
        <v>0</v>
      </c>
      <c r="T1041" s="202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03" t="s">
        <v>360</v>
      </c>
      <c r="AT1041" s="203" t="s">
        <v>263</v>
      </c>
      <c r="AU1041" s="203" t="s">
        <v>85</v>
      </c>
      <c r="AY1041" s="18" t="s">
        <v>153</v>
      </c>
      <c r="BE1041" s="204">
        <f>IF(N1041="základní",J1041,0)</f>
        <v>0</v>
      </c>
      <c r="BF1041" s="204">
        <f>IF(N1041="snížená",J1041,0)</f>
        <v>0</v>
      </c>
      <c r="BG1041" s="204">
        <f>IF(N1041="zákl. přenesená",J1041,0)</f>
        <v>0</v>
      </c>
      <c r="BH1041" s="204">
        <f>IF(N1041="sníž. přenesená",J1041,0)</f>
        <v>0</v>
      </c>
      <c r="BI1041" s="204">
        <f>IF(N1041="nulová",J1041,0)</f>
        <v>0</v>
      </c>
      <c r="BJ1041" s="18" t="s">
        <v>83</v>
      </c>
      <c r="BK1041" s="204">
        <f>ROUND(I1041*H1041,2)</f>
        <v>0</v>
      </c>
      <c r="BL1041" s="18" t="s">
        <v>252</v>
      </c>
      <c r="BM1041" s="203" t="s">
        <v>1352</v>
      </c>
    </row>
    <row r="1042" spans="1:65" s="14" customFormat="1" ht="11.25">
      <c r="B1042" s="216"/>
      <c r="C1042" s="217"/>
      <c r="D1042" s="207" t="s">
        <v>162</v>
      </c>
      <c r="E1042" s="218" t="s">
        <v>1</v>
      </c>
      <c r="F1042" s="219" t="s">
        <v>1171</v>
      </c>
      <c r="G1042" s="217"/>
      <c r="H1042" s="220">
        <v>2</v>
      </c>
      <c r="I1042" s="221"/>
      <c r="J1042" s="217"/>
      <c r="K1042" s="217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162</v>
      </c>
      <c r="AU1042" s="226" t="s">
        <v>85</v>
      </c>
      <c r="AV1042" s="14" t="s">
        <v>85</v>
      </c>
      <c r="AW1042" s="14" t="s">
        <v>31</v>
      </c>
      <c r="AX1042" s="14" t="s">
        <v>75</v>
      </c>
      <c r="AY1042" s="226" t="s">
        <v>153</v>
      </c>
    </row>
    <row r="1043" spans="1:65" s="14" customFormat="1" ht="11.25">
      <c r="B1043" s="216"/>
      <c r="C1043" s="217"/>
      <c r="D1043" s="207" t="s">
        <v>162</v>
      </c>
      <c r="E1043" s="218" t="s">
        <v>1</v>
      </c>
      <c r="F1043" s="219" t="s">
        <v>1099</v>
      </c>
      <c r="G1043" s="217"/>
      <c r="H1043" s="220">
        <v>2</v>
      </c>
      <c r="I1043" s="221"/>
      <c r="J1043" s="217"/>
      <c r="K1043" s="217"/>
      <c r="L1043" s="222"/>
      <c r="M1043" s="223"/>
      <c r="N1043" s="224"/>
      <c r="O1043" s="224"/>
      <c r="P1043" s="224"/>
      <c r="Q1043" s="224"/>
      <c r="R1043" s="224"/>
      <c r="S1043" s="224"/>
      <c r="T1043" s="225"/>
      <c r="AT1043" s="226" t="s">
        <v>162</v>
      </c>
      <c r="AU1043" s="226" t="s">
        <v>85</v>
      </c>
      <c r="AV1043" s="14" t="s">
        <v>85</v>
      </c>
      <c r="AW1043" s="14" t="s">
        <v>31</v>
      </c>
      <c r="AX1043" s="14" t="s">
        <v>75</v>
      </c>
      <c r="AY1043" s="226" t="s">
        <v>153</v>
      </c>
    </row>
    <row r="1044" spans="1:65" s="14" customFormat="1" ht="11.25">
      <c r="B1044" s="216"/>
      <c r="C1044" s="217"/>
      <c r="D1044" s="207" t="s">
        <v>162</v>
      </c>
      <c r="E1044" s="218" t="s">
        <v>1</v>
      </c>
      <c r="F1044" s="219" t="s">
        <v>1100</v>
      </c>
      <c r="G1044" s="217"/>
      <c r="H1044" s="220">
        <v>1</v>
      </c>
      <c r="I1044" s="221"/>
      <c r="J1044" s="217"/>
      <c r="K1044" s="217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162</v>
      </c>
      <c r="AU1044" s="226" t="s">
        <v>85</v>
      </c>
      <c r="AV1044" s="14" t="s">
        <v>85</v>
      </c>
      <c r="AW1044" s="14" t="s">
        <v>31</v>
      </c>
      <c r="AX1044" s="14" t="s">
        <v>75</v>
      </c>
      <c r="AY1044" s="226" t="s">
        <v>153</v>
      </c>
    </row>
    <row r="1045" spans="1:65" s="15" customFormat="1" ht="11.25">
      <c r="B1045" s="227"/>
      <c r="C1045" s="228"/>
      <c r="D1045" s="207" t="s">
        <v>162</v>
      </c>
      <c r="E1045" s="229" t="s">
        <v>1</v>
      </c>
      <c r="F1045" s="230" t="s">
        <v>165</v>
      </c>
      <c r="G1045" s="228"/>
      <c r="H1045" s="231">
        <v>5</v>
      </c>
      <c r="I1045" s="232"/>
      <c r="J1045" s="228"/>
      <c r="K1045" s="228"/>
      <c r="L1045" s="233"/>
      <c r="M1045" s="234"/>
      <c r="N1045" s="235"/>
      <c r="O1045" s="235"/>
      <c r="P1045" s="235"/>
      <c r="Q1045" s="235"/>
      <c r="R1045" s="235"/>
      <c r="S1045" s="235"/>
      <c r="T1045" s="236"/>
      <c r="AT1045" s="237" t="s">
        <v>162</v>
      </c>
      <c r="AU1045" s="237" t="s">
        <v>85</v>
      </c>
      <c r="AV1045" s="15" t="s">
        <v>160</v>
      </c>
      <c r="AW1045" s="15" t="s">
        <v>31</v>
      </c>
      <c r="AX1045" s="15" t="s">
        <v>83</v>
      </c>
      <c r="AY1045" s="237" t="s">
        <v>153</v>
      </c>
    </row>
    <row r="1046" spans="1:65" s="2" customFormat="1" ht="33" customHeight="1">
      <c r="A1046" s="35"/>
      <c r="B1046" s="36"/>
      <c r="C1046" s="249" t="s">
        <v>1353</v>
      </c>
      <c r="D1046" s="249" t="s">
        <v>263</v>
      </c>
      <c r="E1046" s="250" t="s">
        <v>1354</v>
      </c>
      <c r="F1046" s="251" t="s">
        <v>1355</v>
      </c>
      <c r="G1046" s="252" t="s">
        <v>226</v>
      </c>
      <c r="H1046" s="253">
        <v>2</v>
      </c>
      <c r="I1046" s="254"/>
      <c r="J1046" s="255">
        <f>ROUND(I1046*H1046,2)</f>
        <v>0</v>
      </c>
      <c r="K1046" s="251" t="s">
        <v>159</v>
      </c>
      <c r="L1046" s="256"/>
      <c r="M1046" s="257" t="s">
        <v>1</v>
      </c>
      <c r="N1046" s="258" t="s">
        <v>40</v>
      </c>
      <c r="O1046" s="72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203" t="s">
        <v>360</v>
      </c>
      <c r="AT1046" s="203" t="s">
        <v>263</v>
      </c>
      <c r="AU1046" s="203" t="s">
        <v>85</v>
      </c>
      <c r="AY1046" s="18" t="s">
        <v>153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8" t="s">
        <v>83</v>
      </c>
      <c r="BK1046" s="204">
        <f>ROUND(I1046*H1046,2)</f>
        <v>0</v>
      </c>
      <c r="BL1046" s="18" t="s">
        <v>252</v>
      </c>
      <c r="BM1046" s="203" t="s">
        <v>1356</v>
      </c>
    </row>
    <row r="1047" spans="1:65" s="14" customFormat="1" ht="11.25">
      <c r="B1047" s="216"/>
      <c r="C1047" s="217"/>
      <c r="D1047" s="207" t="s">
        <v>162</v>
      </c>
      <c r="E1047" s="218" t="s">
        <v>1</v>
      </c>
      <c r="F1047" s="219" t="s">
        <v>1188</v>
      </c>
      <c r="G1047" s="217"/>
      <c r="H1047" s="220">
        <v>2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162</v>
      </c>
      <c r="AU1047" s="226" t="s">
        <v>85</v>
      </c>
      <c r="AV1047" s="14" t="s">
        <v>85</v>
      </c>
      <c r="AW1047" s="14" t="s">
        <v>31</v>
      </c>
      <c r="AX1047" s="14" t="s">
        <v>75</v>
      </c>
      <c r="AY1047" s="226" t="s">
        <v>153</v>
      </c>
    </row>
    <row r="1048" spans="1:65" s="15" customFormat="1" ht="11.25">
      <c r="B1048" s="227"/>
      <c r="C1048" s="228"/>
      <c r="D1048" s="207" t="s">
        <v>162</v>
      </c>
      <c r="E1048" s="229" t="s">
        <v>1</v>
      </c>
      <c r="F1048" s="230" t="s">
        <v>165</v>
      </c>
      <c r="G1048" s="228"/>
      <c r="H1048" s="231">
        <v>2</v>
      </c>
      <c r="I1048" s="232"/>
      <c r="J1048" s="228"/>
      <c r="K1048" s="228"/>
      <c r="L1048" s="233"/>
      <c r="M1048" s="234"/>
      <c r="N1048" s="235"/>
      <c r="O1048" s="235"/>
      <c r="P1048" s="235"/>
      <c r="Q1048" s="235"/>
      <c r="R1048" s="235"/>
      <c r="S1048" s="235"/>
      <c r="T1048" s="236"/>
      <c r="AT1048" s="237" t="s">
        <v>162</v>
      </c>
      <c r="AU1048" s="237" t="s">
        <v>85</v>
      </c>
      <c r="AV1048" s="15" t="s">
        <v>160</v>
      </c>
      <c r="AW1048" s="15" t="s">
        <v>31</v>
      </c>
      <c r="AX1048" s="15" t="s">
        <v>83</v>
      </c>
      <c r="AY1048" s="237" t="s">
        <v>153</v>
      </c>
    </row>
    <row r="1049" spans="1:65" s="2" customFormat="1" ht="24.2" customHeight="1">
      <c r="A1049" s="35"/>
      <c r="B1049" s="36"/>
      <c r="C1049" s="192" t="s">
        <v>1357</v>
      </c>
      <c r="D1049" s="192" t="s">
        <v>155</v>
      </c>
      <c r="E1049" s="193" t="s">
        <v>1358</v>
      </c>
      <c r="F1049" s="194" t="s">
        <v>1359</v>
      </c>
      <c r="G1049" s="195" t="s">
        <v>226</v>
      </c>
      <c r="H1049" s="196">
        <v>39</v>
      </c>
      <c r="I1049" s="197"/>
      <c r="J1049" s="198">
        <f>ROUND(I1049*H1049,2)</f>
        <v>0</v>
      </c>
      <c r="K1049" s="194" t="s">
        <v>159</v>
      </c>
      <c r="L1049" s="40"/>
      <c r="M1049" s="199" t="s">
        <v>1</v>
      </c>
      <c r="N1049" s="200" t="s">
        <v>40</v>
      </c>
      <c r="O1049" s="72"/>
      <c r="P1049" s="201">
        <f>O1049*H1049</f>
        <v>0</v>
      </c>
      <c r="Q1049" s="201">
        <v>0</v>
      </c>
      <c r="R1049" s="201">
        <f>Q1049*H1049</f>
        <v>0</v>
      </c>
      <c r="S1049" s="201">
        <v>0</v>
      </c>
      <c r="T1049" s="202">
        <f>S1049*H1049</f>
        <v>0</v>
      </c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R1049" s="203" t="s">
        <v>252</v>
      </c>
      <c r="AT1049" s="203" t="s">
        <v>155</v>
      </c>
      <c r="AU1049" s="203" t="s">
        <v>85</v>
      </c>
      <c r="AY1049" s="18" t="s">
        <v>153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8" t="s">
        <v>83</v>
      </c>
      <c r="BK1049" s="204">
        <f>ROUND(I1049*H1049,2)</f>
        <v>0</v>
      </c>
      <c r="BL1049" s="18" t="s">
        <v>252</v>
      </c>
      <c r="BM1049" s="203" t="s">
        <v>1360</v>
      </c>
    </row>
    <row r="1050" spans="1:65" s="13" customFormat="1" ht="11.25">
      <c r="B1050" s="205"/>
      <c r="C1050" s="206"/>
      <c r="D1050" s="207" t="s">
        <v>162</v>
      </c>
      <c r="E1050" s="208" t="s">
        <v>1</v>
      </c>
      <c r="F1050" s="209" t="s">
        <v>1036</v>
      </c>
      <c r="G1050" s="206"/>
      <c r="H1050" s="208" t="s">
        <v>1</v>
      </c>
      <c r="I1050" s="210"/>
      <c r="J1050" s="206"/>
      <c r="K1050" s="206"/>
      <c r="L1050" s="211"/>
      <c r="M1050" s="212"/>
      <c r="N1050" s="213"/>
      <c r="O1050" s="213"/>
      <c r="P1050" s="213"/>
      <c r="Q1050" s="213"/>
      <c r="R1050" s="213"/>
      <c r="S1050" s="213"/>
      <c r="T1050" s="214"/>
      <c r="AT1050" s="215" t="s">
        <v>162</v>
      </c>
      <c r="AU1050" s="215" t="s">
        <v>85</v>
      </c>
      <c r="AV1050" s="13" t="s">
        <v>83</v>
      </c>
      <c r="AW1050" s="13" t="s">
        <v>31</v>
      </c>
      <c r="AX1050" s="13" t="s">
        <v>75</v>
      </c>
      <c r="AY1050" s="215" t="s">
        <v>153</v>
      </c>
    </row>
    <row r="1051" spans="1:65" s="14" customFormat="1" ht="11.25">
      <c r="B1051" s="216"/>
      <c r="C1051" s="217"/>
      <c r="D1051" s="207" t="s">
        <v>162</v>
      </c>
      <c r="E1051" s="218" t="s">
        <v>1</v>
      </c>
      <c r="F1051" s="219" t="s">
        <v>1154</v>
      </c>
      <c r="G1051" s="217"/>
      <c r="H1051" s="220">
        <v>11</v>
      </c>
      <c r="I1051" s="221"/>
      <c r="J1051" s="217"/>
      <c r="K1051" s="217"/>
      <c r="L1051" s="222"/>
      <c r="M1051" s="223"/>
      <c r="N1051" s="224"/>
      <c r="O1051" s="224"/>
      <c r="P1051" s="224"/>
      <c r="Q1051" s="224"/>
      <c r="R1051" s="224"/>
      <c r="S1051" s="224"/>
      <c r="T1051" s="225"/>
      <c r="AT1051" s="226" t="s">
        <v>162</v>
      </c>
      <c r="AU1051" s="226" t="s">
        <v>85</v>
      </c>
      <c r="AV1051" s="14" t="s">
        <v>85</v>
      </c>
      <c r="AW1051" s="14" t="s">
        <v>31</v>
      </c>
      <c r="AX1051" s="14" t="s">
        <v>75</v>
      </c>
      <c r="AY1051" s="226" t="s">
        <v>153</v>
      </c>
    </row>
    <row r="1052" spans="1:65" s="14" customFormat="1" ht="11.25">
      <c r="B1052" s="216"/>
      <c r="C1052" s="217"/>
      <c r="D1052" s="207" t="s">
        <v>162</v>
      </c>
      <c r="E1052" s="218" t="s">
        <v>1</v>
      </c>
      <c r="F1052" s="219" t="s">
        <v>1169</v>
      </c>
      <c r="G1052" s="217"/>
      <c r="H1052" s="220">
        <v>26</v>
      </c>
      <c r="I1052" s="221"/>
      <c r="J1052" s="217"/>
      <c r="K1052" s="217"/>
      <c r="L1052" s="222"/>
      <c r="M1052" s="223"/>
      <c r="N1052" s="224"/>
      <c r="O1052" s="224"/>
      <c r="P1052" s="224"/>
      <c r="Q1052" s="224"/>
      <c r="R1052" s="224"/>
      <c r="S1052" s="224"/>
      <c r="T1052" s="225"/>
      <c r="AT1052" s="226" t="s">
        <v>162</v>
      </c>
      <c r="AU1052" s="226" t="s">
        <v>85</v>
      </c>
      <c r="AV1052" s="14" t="s">
        <v>85</v>
      </c>
      <c r="AW1052" s="14" t="s">
        <v>31</v>
      </c>
      <c r="AX1052" s="14" t="s">
        <v>75</v>
      </c>
      <c r="AY1052" s="226" t="s">
        <v>153</v>
      </c>
    </row>
    <row r="1053" spans="1:65" s="14" customFormat="1" ht="11.25">
      <c r="B1053" s="216"/>
      <c r="C1053" s="217"/>
      <c r="D1053" s="207" t="s">
        <v>162</v>
      </c>
      <c r="E1053" s="218" t="s">
        <v>1</v>
      </c>
      <c r="F1053" s="219" t="s">
        <v>1155</v>
      </c>
      <c r="G1053" s="217"/>
      <c r="H1053" s="220">
        <v>1</v>
      </c>
      <c r="I1053" s="221"/>
      <c r="J1053" s="217"/>
      <c r="K1053" s="217"/>
      <c r="L1053" s="222"/>
      <c r="M1053" s="223"/>
      <c r="N1053" s="224"/>
      <c r="O1053" s="224"/>
      <c r="P1053" s="224"/>
      <c r="Q1053" s="224"/>
      <c r="R1053" s="224"/>
      <c r="S1053" s="224"/>
      <c r="T1053" s="225"/>
      <c r="AT1053" s="226" t="s">
        <v>162</v>
      </c>
      <c r="AU1053" s="226" t="s">
        <v>85</v>
      </c>
      <c r="AV1053" s="14" t="s">
        <v>85</v>
      </c>
      <c r="AW1053" s="14" t="s">
        <v>31</v>
      </c>
      <c r="AX1053" s="14" t="s">
        <v>75</v>
      </c>
      <c r="AY1053" s="226" t="s">
        <v>153</v>
      </c>
    </row>
    <row r="1054" spans="1:65" s="14" customFormat="1" ht="11.25">
      <c r="B1054" s="216"/>
      <c r="C1054" s="217"/>
      <c r="D1054" s="207" t="s">
        <v>162</v>
      </c>
      <c r="E1054" s="218" t="s">
        <v>1</v>
      </c>
      <c r="F1054" s="219" t="s">
        <v>1085</v>
      </c>
      <c r="G1054" s="217"/>
      <c r="H1054" s="220">
        <v>1</v>
      </c>
      <c r="I1054" s="221"/>
      <c r="J1054" s="217"/>
      <c r="K1054" s="217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162</v>
      </c>
      <c r="AU1054" s="226" t="s">
        <v>85</v>
      </c>
      <c r="AV1054" s="14" t="s">
        <v>85</v>
      </c>
      <c r="AW1054" s="14" t="s">
        <v>31</v>
      </c>
      <c r="AX1054" s="14" t="s">
        <v>75</v>
      </c>
      <c r="AY1054" s="226" t="s">
        <v>153</v>
      </c>
    </row>
    <row r="1055" spans="1:65" s="15" customFormat="1" ht="11.25">
      <c r="B1055" s="227"/>
      <c r="C1055" s="228"/>
      <c r="D1055" s="207" t="s">
        <v>162</v>
      </c>
      <c r="E1055" s="229" t="s">
        <v>1</v>
      </c>
      <c r="F1055" s="230" t="s">
        <v>165</v>
      </c>
      <c r="G1055" s="228"/>
      <c r="H1055" s="231">
        <v>39</v>
      </c>
      <c r="I1055" s="232"/>
      <c r="J1055" s="228"/>
      <c r="K1055" s="228"/>
      <c r="L1055" s="233"/>
      <c r="M1055" s="234"/>
      <c r="N1055" s="235"/>
      <c r="O1055" s="235"/>
      <c r="P1055" s="235"/>
      <c r="Q1055" s="235"/>
      <c r="R1055" s="235"/>
      <c r="S1055" s="235"/>
      <c r="T1055" s="236"/>
      <c r="AT1055" s="237" t="s">
        <v>162</v>
      </c>
      <c r="AU1055" s="237" t="s">
        <v>85</v>
      </c>
      <c r="AV1055" s="15" t="s">
        <v>160</v>
      </c>
      <c r="AW1055" s="15" t="s">
        <v>31</v>
      </c>
      <c r="AX1055" s="15" t="s">
        <v>83</v>
      </c>
      <c r="AY1055" s="237" t="s">
        <v>153</v>
      </c>
    </row>
    <row r="1056" spans="1:65" s="2" customFormat="1" ht="33" customHeight="1">
      <c r="A1056" s="35"/>
      <c r="B1056" s="36"/>
      <c r="C1056" s="249" t="s">
        <v>1361</v>
      </c>
      <c r="D1056" s="249" t="s">
        <v>263</v>
      </c>
      <c r="E1056" s="250" t="s">
        <v>1362</v>
      </c>
      <c r="F1056" s="251" t="s">
        <v>1363</v>
      </c>
      <c r="G1056" s="252" t="s">
        <v>226</v>
      </c>
      <c r="H1056" s="253">
        <v>12</v>
      </c>
      <c r="I1056" s="254"/>
      <c r="J1056" s="255">
        <f>ROUND(I1056*H1056,2)</f>
        <v>0</v>
      </c>
      <c r="K1056" s="251" t="s">
        <v>159</v>
      </c>
      <c r="L1056" s="256"/>
      <c r="M1056" s="257" t="s">
        <v>1</v>
      </c>
      <c r="N1056" s="258" t="s">
        <v>40</v>
      </c>
      <c r="O1056" s="72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03" t="s">
        <v>360</v>
      </c>
      <c r="AT1056" s="203" t="s">
        <v>263</v>
      </c>
      <c r="AU1056" s="203" t="s">
        <v>85</v>
      </c>
      <c r="AY1056" s="18" t="s">
        <v>153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8" t="s">
        <v>83</v>
      </c>
      <c r="BK1056" s="204">
        <f>ROUND(I1056*H1056,2)</f>
        <v>0</v>
      </c>
      <c r="BL1056" s="18" t="s">
        <v>252</v>
      </c>
      <c r="BM1056" s="203" t="s">
        <v>1364</v>
      </c>
    </row>
    <row r="1057" spans="1:65" s="14" customFormat="1" ht="11.25">
      <c r="B1057" s="216"/>
      <c r="C1057" s="217"/>
      <c r="D1057" s="207" t="s">
        <v>162</v>
      </c>
      <c r="E1057" s="218" t="s">
        <v>1</v>
      </c>
      <c r="F1057" s="219" t="s">
        <v>1154</v>
      </c>
      <c r="G1057" s="217"/>
      <c r="H1057" s="220">
        <v>11</v>
      </c>
      <c r="I1057" s="221"/>
      <c r="J1057" s="217"/>
      <c r="K1057" s="217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162</v>
      </c>
      <c r="AU1057" s="226" t="s">
        <v>85</v>
      </c>
      <c r="AV1057" s="14" t="s">
        <v>85</v>
      </c>
      <c r="AW1057" s="14" t="s">
        <v>31</v>
      </c>
      <c r="AX1057" s="14" t="s">
        <v>75</v>
      </c>
      <c r="AY1057" s="226" t="s">
        <v>153</v>
      </c>
    </row>
    <row r="1058" spans="1:65" s="14" customFormat="1" ht="11.25">
      <c r="B1058" s="216"/>
      <c r="C1058" s="217"/>
      <c r="D1058" s="207" t="s">
        <v>162</v>
      </c>
      <c r="E1058" s="218" t="s">
        <v>1</v>
      </c>
      <c r="F1058" s="219" t="s">
        <v>1155</v>
      </c>
      <c r="G1058" s="217"/>
      <c r="H1058" s="220">
        <v>1</v>
      </c>
      <c r="I1058" s="221"/>
      <c r="J1058" s="217"/>
      <c r="K1058" s="217"/>
      <c r="L1058" s="222"/>
      <c r="M1058" s="223"/>
      <c r="N1058" s="224"/>
      <c r="O1058" s="224"/>
      <c r="P1058" s="224"/>
      <c r="Q1058" s="224"/>
      <c r="R1058" s="224"/>
      <c r="S1058" s="224"/>
      <c r="T1058" s="225"/>
      <c r="AT1058" s="226" t="s">
        <v>162</v>
      </c>
      <c r="AU1058" s="226" t="s">
        <v>85</v>
      </c>
      <c r="AV1058" s="14" t="s">
        <v>85</v>
      </c>
      <c r="AW1058" s="14" t="s">
        <v>31</v>
      </c>
      <c r="AX1058" s="14" t="s">
        <v>75</v>
      </c>
      <c r="AY1058" s="226" t="s">
        <v>153</v>
      </c>
    </row>
    <row r="1059" spans="1:65" s="15" customFormat="1" ht="11.25">
      <c r="B1059" s="227"/>
      <c r="C1059" s="228"/>
      <c r="D1059" s="207" t="s">
        <v>162</v>
      </c>
      <c r="E1059" s="229" t="s">
        <v>1</v>
      </c>
      <c r="F1059" s="230" t="s">
        <v>165</v>
      </c>
      <c r="G1059" s="228"/>
      <c r="H1059" s="231">
        <v>12</v>
      </c>
      <c r="I1059" s="232"/>
      <c r="J1059" s="228"/>
      <c r="K1059" s="228"/>
      <c r="L1059" s="233"/>
      <c r="M1059" s="234"/>
      <c r="N1059" s="235"/>
      <c r="O1059" s="235"/>
      <c r="P1059" s="235"/>
      <c r="Q1059" s="235"/>
      <c r="R1059" s="235"/>
      <c r="S1059" s="235"/>
      <c r="T1059" s="236"/>
      <c r="AT1059" s="237" t="s">
        <v>162</v>
      </c>
      <c r="AU1059" s="237" t="s">
        <v>85</v>
      </c>
      <c r="AV1059" s="15" t="s">
        <v>160</v>
      </c>
      <c r="AW1059" s="15" t="s">
        <v>31</v>
      </c>
      <c r="AX1059" s="15" t="s">
        <v>83</v>
      </c>
      <c r="AY1059" s="237" t="s">
        <v>153</v>
      </c>
    </row>
    <row r="1060" spans="1:65" s="2" customFormat="1" ht="33" customHeight="1">
      <c r="A1060" s="35"/>
      <c r="B1060" s="36"/>
      <c r="C1060" s="249" t="s">
        <v>1365</v>
      </c>
      <c r="D1060" s="249" t="s">
        <v>263</v>
      </c>
      <c r="E1060" s="250" t="s">
        <v>1366</v>
      </c>
      <c r="F1060" s="251" t="s">
        <v>1367</v>
      </c>
      <c r="G1060" s="252" t="s">
        <v>226</v>
      </c>
      <c r="H1060" s="253">
        <v>26</v>
      </c>
      <c r="I1060" s="254"/>
      <c r="J1060" s="255">
        <f>ROUND(I1060*H1060,2)</f>
        <v>0</v>
      </c>
      <c r="K1060" s="251" t="s">
        <v>159</v>
      </c>
      <c r="L1060" s="256"/>
      <c r="M1060" s="257" t="s">
        <v>1</v>
      </c>
      <c r="N1060" s="258" t="s">
        <v>40</v>
      </c>
      <c r="O1060" s="72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203" t="s">
        <v>360</v>
      </c>
      <c r="AT1060" s="203" t="s">
        <v>263</v>
      </c>
      <c r="AU1060" s="203" t="s">
        <v>85</v>
      </c>
      <c r="AY1060" s="18" t="s">
        <v>153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8" t="s">
        <v>83</v>
      </c>
      <c r="BK1060" s="204">
        <f>ROUND(I1060*H1060,2)</f>
        <v>0</v>
      </c>
      <c r="BL1060" s="18" t="s">
        <v>252</v>
      </c>
      <c r="BM1060" s="203" t="s">
        <v>1368</v>
      </c>
    </row>
    <row r="1061" spans="1:65" s="14" customFormat="1" ht="11.25">
      <c r="B1061" s="216"/>
      <c r="C1061" s="217"/>
      <c r="D1061" s="207" t="s">
        <v>162</v>
      </c>
      <c r="E1061" s="218" t="s">
        <v>1</v>
      </c>
      <c r="F1061" s="219" t="s">
        <v>1169</v>
      </c>
      <c r="G1061" s="217"/>
      <c r="H1061" s="220">
        <v>26</v>
      </c>
      <c r="I1061" s="221"/>
      <c r="J1061" s="217"/>
      <c r="K1061" s="217"/>
      <c r="L1061" s="222"/>
      <c r="M1061" s="223"/>
      <c r="N1061" s="224"/>
      <c r="O1061" s="224"/>
      <c r="P1061" s="224"/>
      <c r="Q1061" s="224"/>
      <c r="R1061" s="224"/>
      <c r="S1061" s="224"/>
      <c r="T1061" s="225"/>
      <c r="AT1061" s="226" t="s">
        <v>162</v>
      </c>
      <c r="AU1061" s="226" t="s">
        <v>85</v>
      </c>
      <c r="AV1061" s="14" t="s">
        <v>85</v>
      </c>
      <c r="AW1061" s="14" t="s">
        <v>31</v>
      </c>
      <c r="AX1061" s="14" t="s">
        <v>75</v>
      </c>
      <c r="AY1061" s="226" t="s">
        <v>153</v>
      </c>
    </row>
    <row r="1062" spans="1:65" s="15" customFormat="1" ht="11.25">
      <c r="B1062" s="227"/>
      <c r="C1062" s="228"/>
      <c r="D1062" s="207" t="s">
        <v>162</v>
      </c>
      <c r="E1062" s="229" t="s">
        <v>1</v>
      </c>
      <c r="F1062" s="230" t="s">
        <v>165</v>
      </c>
      <c r="G1062" s="228"/>
      <c r="H1062" s="231">
        <v>26</v>
      </c>
      <c r="I1062" s="232"/>
      <c r="J1062" s="228"/>
      <c r="K1062" s="228"/>
      <c r="L1062" s="233"/>
      <c r="M1062" s="234"/>
      <c r="N1062" s="235"/>
      <c r="O1062" s="235"/>
      <c r="P1062" s="235"/>
      <c r="Q1062" s="235"/>
      <c r="R1062" s="235"/>
      <c r="S1062" s="235"/>
      <c r="T1062" s="236"/>
      <c r="AT1062" s="237" t="s">
        <v>162</v>
      </c>
      <c r="AU1062" s="237" t="s">
        <v>85</v>
      </c>
      <c r="AV1062" s="15" t="s">
        <v>160</v>
      </c>
      <c r="AW1062" s="15" t="s">
        <v>31</v>
      </c>
      <c r="AX1062" s="15" t="s">
        <v>83</v>
      </c>
      <c r="AY1062" s="237" t="s">
        <v>153</v>
      </c>
    </row>
    <row r="1063" spans="1:65" s="2" customFormat="1" ht="33" customHeight="1">
      <c r="A1063" s="35"/>
      <c r="B1063" s="36"/>
      <c r="C1063" s="249" t="s">
        <v>1369</v>
      </c>
      <c r="D1063" s="249" t="s">
        <v>263</v>
      </c>
      <c r="E1063" s="250" t="s">
        <v>1370</v>
      </c>
      <c r="F1063" s="251" t="s">
        <v>1371</v>
      </c>
      <c r="G1063" s="252" t="s">
        <v>226</v>
      </c>
      <c r="H1063" s="253">
        <v>1</v>
      </c>
      <c r="I1063" s="254"/>
      <c r="J1063" s="255">
        <f>ROUND(I1063*H1063,2)</f>
        <v>0</v>
      </c>
      <c r="K1063" s="251" t="s">
        <v>159</v>
      </c>
      <c r="L1063" s="256"/>
      <c r="M1063" s="257" t="s">
        <v>1</v>
      </c>
      <c r="N1063" s="258" t="s">
        <v>40</v>
      </c>
      <c r="O1063" s="72"/>
      <c r="P1063" s="201">
        <f>O1063*H1063</f>
        <v>0</v>
      </c>
      <c r="Q1063" s="201">
        <v>0</v>
      </c>
      <c r="R1063" s="201">
        <f>Q1063*H1063</f>
        <v>0</v>
      </c>
      <c r="S1063" s="201">
        <v>0</v>
      </c>
      <c r="T1063" s="202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03" t="s">
        <v>360</v>
      </c>
      <c r="AT1063" s="203" t="s">
        <v>263</v>
      </c>
      <c r="AU1063" s="203" t="s">
        <v>85</v>
      </c>
      <c r="AY1063" s="18" t="s">
        <v>153</v>
      </c>
      <c r="BE1063" s="204">
        <f>IF(N1063="základní",J1063,0)</f>
        <v>0</v>
      </c>
      <c r="BF1063" s="204">
        <f>IF(N1063="snížená",J1063,0)</f>
        <v>0</v>
      </c>
      <c r="BG1063" s="204">
        <f>IF(N1063="zákl. přenesená",J1063,0)</f>
        <v>0</v>
      </c>
      <c r="BH1063" s="204">
        <f>IF(N1063="sníž. přenesená",J1063,0)</f>
        <v>0</v>
      </c>
      <c r="BI1063" s="204">
        <f>IF(N1063="nulová",J1063,0)</f>
        <v>0</v>
      </c>
      <c r="BJ1063" s="18" t="s">
        <v>83</v>
      </c>
      <c r="BK1063" s="204">
        <f>ROUND(I1063*H1063,2)</f>
        <v>0</v>
      </c>
      <c r="BL1063" s="18" t="s">
        <v>252</v>
      </c>
      <c r="BM1063" s="203" t="s">
        <v>1372</v>
      </c>
    </row>
    <row r="1064" spans="1:65" s="14" customFormat="1" ht="11.25">
      <c r="B1064" s="216"/>
      <c r="C1064" s="217"/>
      <c r="D1064" s="207" t="s">
        <v>162</v>
      </c>
      <c r="E1064" s="218" t="s">
        <v>1</v>
      </c>
      <c r="F1064" s="219" t="s">
        <v>1085</v>
      </c>
      <c r="G1064" s="217"/>
      <c r="H1064" s="220">
        <v>1</v>
      </c>
      <c r="I1064" s="221"/>
      <c r="J1064" s="217"/>
      <c r="K1064" s="217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162</v>
      </c>
      <c r="AU1064" s="226" t="s">
        <v>85</v>
      </c>
      <c r="AV1064" s="14" t="s">
        <v>85</v>
      </c>
      <c r="AW1064" s="14" t="s">
        <v>31</v>
      </c>
      <c r="AX1064" s="14" t="s">
        <v>75</v>
      </c>
      <c r="AY1064" s="226" t="s">
        <v>153</v>
      </c>
    </row>
    <row r="1065" spans="1:65" s="15" customFormat="1" ht="11.25">
      <c r="B1065" s="227"/>
      <c r="C1065" s="228"/>
      <c r="D1065" s="207" t="s">
        <v>162</v>
      </c>
      <c r="E1065" s="229" t="s">
        <v>1</v>
      </c>
      <c r="F1065" s="230" t="s">
        <v>165</v>
      </c>
      <c r="G1065" s="228"/>
      <c r="H1065" s="231">
        <v>1</v>
      </c>
      <c r="I1065" s="232"/>
      <c r="J1065" s="228"/>
      <c r="K1065" s="228"/>
      <c r="L1065" s="233"/>
      <c r="M1065" s="234"/>
      <c r="N1065" s="235"/>
      <c r="O1065" s="235"/>
      <c r="P1065" s="235"/>
      <c r="Q1065" s="235"/>
      <c r="R1065" s="235"/>
      <c r="S1065" s="235"/>
      <c r="T1065" s="236"/>
      <c r="AT1065" s="237" t="s">
        <v>162</v>
      </c>
      <c r="AU1065" s="237" t="s">
        <v>85</v>
      </c>
      <c r="AV1065" s="15" t="s">
        <v>160</v>
      </c>
      <c r="AW1065" s="15" t="s">
        <v>31</v>
      </c>
      <c r="AX1065" s="15" t="s">
        <v>83</v>
      </c>
      <c r="AY1065" s="237" t="s">
        <v>153</v>
      </c>
    </row>
    <row r="1066" spans="1:65" s="2" customFormat="1" ht="24.2" customHeight="1">
      <c r="A1066" s="35"/>
      <c r="B1066" s="36"/>
      <c r="C1066" s="192" t="s">
        <v>1373</v>
      </c>
      <c r="D1066" s="192" t="s">
        <v>155</v>
      </c>
      <c r="E1066" s="193" t="s">
        <v>1374</v>
      </c>
      <c r="F1066" s="194" t="s">
        <v>1375</v>
      </c>
      <c r="G1066" s="195" t="s">
        <v>226</v>
      </c>
      <c r="H1066" s="196">
        <v>23</v>
      </c>
      <c r="I1066" s="197"/>
      <c r="J1066" s="198">
        <f>ROUND(I1066*H1066,2)</f>
        <v>0</v>
      </c>
      <c r="K1066" s="194" t="s">
        <v>159</v>
      </c>
      <c r="L1066" s="40"/>
      <c r="M1066" s="199" t="s">
        <v>1</v>
      </c>
      <c r="N1066" s="200" t="s">
        <v>40</v>
      </c>
      <c r="O1066" s="72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03" t="s">
        <v>252</v>
      </c>
      <c r="AT1066" s="203" t="s">
        <v>155</v>
      </c>
      <c r="AU1066" s="203" t="s">
        <v>85</v>
      </c>
      <c r="AY1066" s="18" t="s">
        <v>153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8" t="s">
        <v>83</v>
      </c>
      <c r="BK1066" s="204">
        <f>ROUND(I1066*H1066,2)</f>
        <v>0</v>
      </c>
      <c r="BL1066" s="18" t="s">
        <v>252</v>
      </c>
      <c r="BM1066" s="203" t="s">
        <v>1376</v>
      </c>
    </row>
    <row r="1067" spans="1:65" s="13" customFormat="1" ht="11.25">
      <c r="B1067" s="205"/>
      <c r="C1067" s="206"/>
      <c r="D1067" s="207" t="s">
        <v>162</v>
      </c>
      <c r="E1067" s="208" t="s">
        <v>1</v>
      </c>
      <c r="F1067" s="209" t="s">
        <v>1036</v>
      </c>
      <c r="G1067" s="206"/>
      <c r="H1067" s="208" t="s">
        <v>1</v>
      </c>
      <c r="I1067" s="210"/>
      <c r="J1067" s="206"/>
      <c r="K1067" s="206"/>
      <c r="L1067" s="211"/>
      <c r="M1067" s="212"/>
      <c r="N1067" s="213"/>
      <c r="O1067" s="213"/>
      <c r="P1067" s="213"/>
      <c r="Q1067" s="213"/>
      <c r="R1067" s="213"/>
      <c r="S1067" s="213"/>
      <c r="T1067" s="214"/>
      <c r="AT1067" s="215" t="s">
        <v>162</v>
      </c>
      <c r="AU1067" s="215" t="s">
        <v>85</v>
      </c>
      <c r="AV1067" s="13" t="s">
        <v>83</v>
      </c>
      <c r="AW1067" s="13" t="s">
        <v>31</v>
      </c>
      <c r="AX1067" s="13" t="s">
        <v>75</v>
      </c>
      <c r="AY1067" s="215" t="s">
        <v>153</v>
      </c>
    </row>
    <row r="1068" spans="1:65" s="14" customFormat="1" ht="11.25">
      <c r="B1068" s="216"/>
      <c r="C1068" s="217"/>
      <c r="D1068" s="207" t="s">
        <v>162</v>
      </c>
      <c r="E1068" s="218" t="s">
        <v>1</v>
      </c>
      <c r="F1068" s="219" t="s">
        <v>1182</v>
      </c>
      <c r="G1068" s="217"/>
      <c r="H1068" s="220">
        <v>11</v>
      </c>
      <c r="I1068" s="221"/>
      <c r="J1068" s="217"/>
      <c r="K1068" s="217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162</v>
      </c>
      <c r="AU1068" s="226" t="s">
        <v>85</v>
      </c>
      <c r="AV1068" s="14" t="s">
        <v>85</v>
      </c>
      <c r="AW1068" s="14" t="s">
        <v>31</v>
      </c>
      <c r="AX1068" s="14" t="s">
        <v>75</v>
      </c>
      <c r="AY1068" s="226" t="s">
        <v>153</v>
      </c>
    </row>
    <row r="1069" spans="1:65" s="14" customFormat="1" ht="11.25">
      <c r="B1069" s="216"/>
      <c r="C1069" s="217"/>
      <c r="D1069" s="207" t="s">
        <v>162</v>
      </c>
      <c r="E1069" s="218" t="s">
        <v>1</v>
      </c>
      <c r="F1069" s="219" t="s">
        <v>1170</v>
      </c>
      <c r="G1069" s="217"/>
      <c r="H1069" s="220">
        <v>4</v>
      </c>
      <c r="I1069" s="221"/>
      <c r="J1069" s="217"/>
      <c r="K1069" s="217"/>
      <c r="L1069" s="222"/>
      <c r="M1069" s="223"/>
      <c r="N1069" s="224"/>
      <c r="O1069" s="224"/>
      <c r="P1069" s="224"/>
      <c r="Q1069" s="224"/>
      <c r="R1069" s="224"/>
      <c r="S1069" s="224"/>
      <c r="T1069" s="225"/>
      <c r="AT1069" s="226" t="s">
        <v>162</v>
      </c>
      <c r="AU1069" s="226" t="s">
        <v>85</v>
      </c>
      <c r="AV1069" s="14" t="s">
        <v>85</v>
      </c>
      <c r="AW1069" s="14" t="s">
        <v>31</v>
      </c>
      <c r="AX1069" s="14" t="s">
        <v>75</v>
      </c>
      <c r="AY1069" s="226" t="s">
        <v>153</v>
      </c>
    </row>
    <row r="1070" spans="1:65" s="14" customFormat="1" ht="11.25">
      <c r="B1070" s="216"/>
      <c r="C1070" s="217"/>
      <c r="D1070" s="207" t="s">
        <v>162</v>
      </c>
      <c r="E1070" s="218" t="s">
        <v>1</v>
      </c>
      <c r="F1070" s="219" t="s">
        <v>1171</v>
      </c>
      <c r="G1070" s="217"/>
      <c r="H1070" s="220">
        <v>2</v>
      </c>
      <c r="I1070" s="221"/>
      <c r="J1070" s="217"/>
      <c r="K1070" s="217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162</v>
      </c>
      <c r="AU1070" s="226" t="s">
        <v>85</v>
      </c>
      <c r="AV1070" s="14" t="s">
        <v>85</v>
      </c>
      <c r="AW1070" s="14" t="s">
        <v>31</v>
      </c>
      <c r="AX1070" s="14" t="s">
        <v>75</v>
      </c>
      <c r="AY1070" s="226" t="s">
        <v>153</v>
      </c>
    </row>
    <row r="1071" spans="1:65" s="14" customFormat="1" ht="11.25">
      <c r="B1071" s="216"/>
      <c r="C1071" s="217"/>
      <c r="D1071" s="207" t="s">
        <v>162</v>
      </c>
      <c r="E1071" s="218" t="s">
        <v>1</v>
      </c>
      <c r="F1071" s="219" t="s">
        <v>1183</v>
      </c>
      <c r="G1071" s="217"/>
      <c r="H1071" s="220">
        <v>1</v>
      </c>
      <c r="I1071" s="221"/>
      <c r="J1071" s="217"/>
      <c r="K1071" s="217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162</v>
      </c>
      <c r="AU1071" s="226" t="s">
        <v>85</v>
      </c>
      <c r="AV1071" s="14" t="s">
        <v>85</v>
      </c>
      <c r="AW1071" s="14" t="s">
        <v>31</v>
      </c>
      <c r="AX1071" s="14" t="s">
        <v>75</v>
      </c>
      <c r="AY1071" s="226" t="s">
        <v>153</v>
      </c>
    </row>
    <row r="1072" spans="1:65" s="14" customFormat="1" ht="11.25">
      <c r="B1072" s="216"/>
      <c r="C1072" s="217"/>
      <c r="D1072" s="207" t="s">
        <v>162</v>
      </c>
      <c r="E1072" s="218" t="s">
        <v>1</v>
      </c>
      <c r="F1072" s="219" t="s">
        <v>1099</v>
      </c>
      <c r="G1072" s="217"/>
      <c r="H1072" s="220">
        <v>2</v>
      </c>
      <c r="I1072" s="221"/>
      <c r="J1072" s="217"/>
      <c r="K1072" s="217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162</v>
      </c>
      <c r="AU1072" s="226" t="s">
        <v>85</v>
      </c>
      <c r="AV1072" s="14" t="s">
        <v>85</v>
      </c>
      <c r="AW1072" s="14" t="s">
        <v>31</v>
      </c>
      <c r="AX1072" s="14" t="s">
        <v>75</v>
      </c>
      <c r="AY1072" s="226" t="s">
        <v>153</v>
      </c>
    </row>
    <row r="1073" spans="1:65" s="14" customFormat="1" ht="11.25">
      <c r="B1073" s="216"/>
      <c r="C1073" s="217"/>
      <c r="D1073" s="207" t="s">
        <v>162</v>
      </c>
      <c r="E1073" s="218" t="s">
        <v>1</v>
      </c>
      <c r="F1073" s="219" t="s">
        <v>1100</v>
      </c>
      <c r="G1073" s="217"/>
      <c r="H1073" s="220">
        <v>1</v>
      </c>
      <c r="I1073" s="221"/>
      <c r="J1073" s="217"/>
      <c r="K1073" s="217"/>
      <c r="L1073" s="222"/>
      <c r="M1073" s="223"/>
      <c r="N1073" s="224"/>
      <c r="O1073" s="224"/>
      <c r="P1073" s="224"/>
      <c r="Q1073" s="224"/>
      <c r="R1073" s="224"/>
      <c r="S1073" s="224"/>
      <c r="T1073" s="225"/>
      <c r="AT1073" s="226" t="s">
        <v>162</v>
      </c>
      <c r="AU1073" s="226" t="s">
        <v>85</v>
      </c>
      <c r="AV1073" s="14" t="s">
        <v>85</v>
      </c>
      <c r="AW1073" s="14" t="s">
        <v>31</v>
      </c>
      <c r="AX1073" s="14" t="s">
        <v>75</v>
      </c>
      <c r="AY1073" s="226" t="s">
        <v>153</v>
      </c>
    </row>
    <row r="1074" spans="1:65" s="14" customFormat="1" ht="11.25">
      <c r="B1074" s="216"/>
      <c r="C1074" s="217"/>
      <c r="D1074" s="207" t="s">
        <v>162</v>
      </c>
      <c r="E1074" s="218" t="s">
        <v>1</v>
      </c>
      <c r="F1074" s="219" t="s">
        <v>1188</v>
      </c>
      <c r="G1074" s="217"/>
      <c r="H1074" s="220">
        <v>2</v>
      </c>
      <c r="I1074" s="221"/>
      <c r="J1074" s="217"/>
      <c r="K1074" s="217"/>
      <c r="L1074" s="222"/>
      <c r="M1074" s="223"/>
      <c r="N1074" s="224"/>
      <c r="O1074" s="224"/>
      <c r="P1074" s="224"/>
      <c r="Q1074" s="224"/>
      <c r="R1074" s="224"/>
      <c r="S1074" s="224"/>
      <c r="T1074" s="225"/>
      <c r="AT1074" s="226" t="s">
        <v>162</v>
      </c>
      <c r="AU1074" s="226" t="s">
        <v>85</v>
      </c>
      <c r="AV1074" s="14" t="s">
        <v>85</v>
      </c>
      <c r="AW1074" s="14" t="s">
        <v>31</v>
      </c>
      <c r="AX1074" s="14" t="s">
        <v>75</v>
      </c>
      <c r="AY1074" s="226" t="s">
        <v>153</v>
      </c>
    </row>
    <row r="1075" spans="1:65" s="15" customFormat="1" ht="11.25">
      <c r="B1075" s="227"/>
      <c r="C1075" s="228"/>
      <c r="D1075" s="207" t="s">
        <v>162</v>
      </c>
      <c r="E1075" s="229" t="s">
        <v>1</v>
      </c>
      <c r="F1075" s="230" t="s">
        <v>165</v>
      </c>
      <c r="G1075" s="228"/>
      <c r="H1075" s="231">
        <v>23</v>
      </c>
      <c r="I1075" s="232"/>
      <c r="J1075" s="228"/>
      <c r="K1075" s="228"/>
      <c r="L1075" s="233"/>
      <c r="M1075" s="234"/>
      <c r="N1075" s="235"/>
      <c r="O1075" s="235"/>
      <c r="P1075" s="235"/>
      <c r="Q1075" s="235"/>
      <c r="R1075" s="235"/>
      <c r="S1075" s="235"/>
      <c r="T1075" s="236"/>
      <c r="AT1075" s="237" t="s">
        <v>162</v>
      </c>
      <c r="AU1075" s="237" t="s">
        <v>85</v>
      </c>
      <c r="AV1075" s="15" t="s">
        <v>160</v>
      </c>
      <c r="AW1075" s="15" t="s">
        <v>31</v>
      </c>
      <c r="AX1075" s="15" t="s">
        <v>83</v>
      </c>
      <c r="AY1075" s="237" t="s">
        <v>153</v>
      </c>
    </row>
    <row r="1076" spans="1:65" s="2" customFormat="1" ht="33" customHeight="1">
      <c r="A1076" s="35"/>
      <c r="B1076" s="36"/>
      <c r="C1076" s="249" t="s">
        <v>1377</v>
      </c>
      <c r="D1076" s="249" t="s">
        <v>263</v>
      </c>
      <c r="E1076" s="250" t="s">
        <v>1378</v>
      </c>
      <c r="F1076" s="251" t="s">
        <v>1379</v>
      </c>
      <c r="G1076" s="252" t="s">
        <v>226</v>
      </c>
      <c r="H1076" s="253">
        <v>11</v>
      </c>
      <c r="I1076" s="254"/>
      <c r="J1076" s="255">
        <f>ROUND(I1076*H1076,2)</f>
        <v>0</v>
      </c>
      <c r="K1076" s="251" t="s">
        <v>159</v>
      </c>
      <c r="L1076" s="256"/>
      <c r="M1076" s="257" t="s">
        <v>1</v>
      </c>
      <c r="N1076" s="258" t="s">
        <v>40</v>
      </c>
      <c r="O1076" s="72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203" t="s">
        <v>360</v>
      </c>
      <c r="AT1076" s="203" t="s">
        <v>263</v>
      </c>
      <c r="AU1076" s="203" t="s">
        <v>85</v>
      </c>
      <c r="AY1076" s="18" t="s">
        <v>153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8" t="s">
        <v>83</v>
      </c>
      <c r="BK1076" s="204">
        <f>ROUND(I1076*H1076,2)</f>
        <v>0</v>
      </c>
      <c r="BL1076" s="18" t="s">
        <v>252</v>
      </c>
      <c r="BM1076" s="203" t="s">
        <v>1380</v>
      </c>
    </row>
    <row r="1077" spans="1:65" s="14" customFormat="1" ht="11.25">
      <c r="B1077" s="216"/>
      <c r="C1077" s="217"/>
      <c r="D1077" s="207" t="s">
        <v>162</v>
      </c>
      <c r="E1077" s="218" t="s">
        <v>1</v>
      </c>
      <c r="F1077" s="219" t="s">
        <v>1182</v>
      </c>
      <c r="G1077" s="217"/>
      <c r="H1077" s="220">
        <v>11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162</v>
      </c>
      <c r="AU1077" s="226" t="s">
        <v>85</v>
      </c>
      <c r="AV1077" s="14" t="s">
        <v>85</v>
      </c>
      <c r="AW1077" s="14" t="s">
        <v>31</v>
      </c>
      <c r="AX1077" s="14" t="s">
        <v>75</v>
      </c>
      <c r="AY1077" s="226" t="s">
        <v>153</v>
      </c>
    </row>
    <row r="1078" spans="1:65" s="15" customFormat="1" ht="11.25">
      <c r="B1078" s="227"/>
      <c r="C1078" s="228"/>
      <c r="D1078" s="207" t="s">
        <v>162</v>
      </c>
      <c r="E1078" s="229" t="s">
        <v>1</v>
      </c>
      <c r="F1078" s="230" t="s">
        <v>165</v>
      </c>
      <c r="G1078" s="228"/>
      <c r="H1078" s="231">
        <v>11</v>
      </c>
      <c r="I1078" s="232"/>
      <c r="J1078" s="228"/>
      <c r="K1078" s="228"/>
      <c r="L1078" s="233"/>
      <c r="M1078" s="234"/>
      <c r="N1078" s="235"/>
      <c r="O1078" s="235"/>
      <c r="P1078" s="235"/>
      <c r="Q1078" s="235"/>
      <c r="R1078" s="235"/>
      <c r="S1078" s="235"/>
      <c r="T1078" s="236"/>
      <c r="AT1078" s="237" t="s">
        <v>162</v>
      </c>
      <c r="AU1078" s="237" t="s">
        <v>85</v>
      </c>
      <c r="AV1078" s="15" t="s">
        <v>160</v>
      </c>
      <c r="AW1078" s="15" t="s">
        <v>31</v>
      </c>
      <c r="AX1078" s="15" t="s">
        <v>83</v>
      </c>
      <c r="AY1078" s="237" t="s">
        <v>153</v>
      </c>
    </row>
    <row r="1079" spans="1:65" s="2" customFormat="1" ht="33" customHeight="1">
      <c r="A1079" s="35"/>
      <c r="B1079" s="36"/>
      <c r="C1079" s="249" t="s">
        <v>1381</v>
      </c>
      <c r="D1079" s="249" t="s">
        <v>263</v>
      </c>
      <c r="E1079" s="250" t="s">
        <v>1366</v>
      </c>
      <c r="F1079" s="251" t="s">
        <v>1367</v>
      </c>
      <c r="G1079" s="252" t="s">
        <v>226</v>
      </c>
      <c r="H1079" s="253">
        <v>4</v>
      </c>
      <c r="I1079" s="254"/>
      <c r="J1079" s="255">
        <f>ROUND(I1079*H1079,2)</f>
        <v>0</v>
      </c>
      <c r="K1079" s="251" t="s">
        <v>159</v>
      </c>
      <c r="L1079" s="256"/>
      <c r="M1079" s="257" t="s">
        <v>1</v>
      </c>
      <c r="N1079" s="258" t="s">
        <v>40</v>
      </c>
      <c r="O1079" s="72"/>
      <c r="P1079" s="201">
        <f>O1079*H1079</f>
        <v>0</v>
      </c>
      <c r="Q1079" s="201">
        <v>0</v>
      </c>
      <c r="R1079" s="201">
        <f>Q1079*H1079</f>
        <v>0</v>
      </c>
      <c r="S1079" s="201">
        <v>0</v>
      </c>
      <c r="T1079" s="202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3" t="s">
        <v>360</v>
      </c>
      <c r="AT1079" s="203" t="s">
        <v>263</v>
      </c>
      <c r="AU1079" s="203" t="s">
        <v>85</v>
      </c>
      <c r="AY1079" s="18" t="s">
        <v>153</v>
      </c>
      <c r="BE1079" s="204">
        <f>IF(N1079="základní",J1079,0)</f>
        <v>0</v>
      </c>
      <c r="BF1079" s="204">
        <f>IF(N1079="snížená",J1079,0)</f>
        <v>0</v>
      </c>
      <c r="BG1079" s="204">
        <f>IF(N1079="zákl. přenesená",J1079,0)</f>
        <v>0</v>
      </c>
      <c r="BH1079" s="204">
        <f>IF(N1079="sníž. přenesená",J1079,0)</f>
        <v>0</v>
      </c>
      <c r="BI1079" s="204">
        <f>IF(N1079="nulová",J1079,0)</f>
        <v>0</v>
      </c>
      <c r="BJ1079" s="18" t="s">
        <v>83</v>
      </c>
      <c r="BK1079" s="204">
        <f>ROUND(I1079*H1079,2)</f>
        <v>0</v>
      </c>
      <c r="BL1079" s="18" t="s">
        <v>252</v>
      </c>
      <c r="BM1079" s="203" t="s">
        <v>1382</v>
      </c>
    </row>
    <row r="1080" spans="1:65" s="14" customFormat="1" ht="11.25">
      <c r="B1080" s="216"/>
      <c r="C1080" s="217"/>
      <c r="D1080" s="207" t="s">
        <v>162</v>
      </c>
      <c r="E1080" s="218" t="s">
        <v>1</v>
      </c>
      <c r="F1080" s="219" t="s">
        <v>1170</v>
      </c>
      <c r="G1080" s="217"/>
      <c r="H1080" s="220">
        <v>4</v>
      </c>
      <c r="I1080" s="221"/>
      <c r="J1080" s="217"/>
      <c r="K1080" s="217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162</v>
      </c>
      <c r="AU1080" s="226" t="s">
        <v>85</v>
      </c>
      <c r="AV1080" s="14" t="s">
        <v>85</v>
      </c>
      <c r="AW1080" s="14" t="s">
        <v>31</v>
      </c>
      <c r="AX1080" s="14" t="s">
        <v>75</v>
      </c>
      <c r="AY1080" s="226" t="s">
        <v>153</v>
      </c>
    </row>
    <row r="1081" spans="1:65" s="15" customFormat="1" ht="11.25">
      <c r="B1081" s="227"/>
      <c r="C1081" s="228"/>
      <c r="D1081" s="207" t="s">
        <v>162</v>
      </c>
      <c r="E1081" s="229" t="s">
        <v>1</v>
      </c>
      <c r="F1081" s="230" t="s">
        <v>165</v>
      </c>
      <c r="G1081" s="228"/>
      <c r="H1081" s="231">
        <v>4</v>
      </c>
      <c r="I1081" s="232"/>
      <c r="J1081" s="228"/>
      <c r="K1081" s="228"/>
      <c r="L1081" s="233"/>
      <c r="M1081" s="234"/>
      <c r="N1081" s="235"/>
      <c r="O1081" s="235"/>
      <c r="P1081" s="235"/>
      <c r="Q1081" s="235"/>
      <c r="R1081" s="235"/>
      <c r="S1081" s="235"/>
      <c r="T1081" s="236"/>
      <c r="AT1081" s="237" t="s">
        <v>162</v>
      </c>
      <c r="AU1081" s="237" t="s">
        <v>85</v>
      </c>
      <c r="AV1081" s="15" t="s">
        <v>160</v>
      </c>
      <c r="AW1081" s="15" t="s">
        <v>31</v>
      </c>
      <c r="AX1081" s="15" t="s">
        <v>83</v>
      </c>
      <c r="AY1081" s="237" t="s">
        <v>153</v>
      </c>
    </row>
    <row r="1082" spans="1:65" s="2" customFormat="1" ht="33" customHeight="1">
      <c r="A1082" s="35"/>
      <c r="B1082" s="36"/>
      <c r="C1082" s="249" t="s">
        <v>1383</v>
      </c>
      <c r="D1082" s="249" t="s">
        <v>263</v>
      </c>
      <c r="E1082" s="250" t="s">
        <v>1384</v>
      </c>
      <c r="F1082" s="251" t="s">
        <v>1385</v>
      </c>
      <c r="G1082" s="252" t="s">
        <v>226</v>
      </c>
      <c r="H1082" s="253">
        <v>5</v>
      </c>
      <c r="I1082" s="254"/>
      <c r="J1082" s="255">
        <f>ROUND(I1082*H1082,2)</f>
        <v>0</v>
      </c>
      <c r="K1082" s="251" t="s">
        <v>159</v>
      </c>
      <c r="L1082" s="256"/>
      <c r="M1082" s="257" t="s">
        <v>1</v>
      </c>
      <c r="N1082" s="258" t="s">
        <v>40</v>
      </c>
      <c r="O1082" s="72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203" t="s">
        <v>360</v>
      </c>
      <c r="AT1082" s="203" t="s">
        <v>263</v>
      </c>
      <c r="AU1082" s="203" t="s">
        <v>85</v>
      </c>
      <c r="AY1082" s="18" t="s">
        <v>153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8" t="s">
        <v>83</v>
      </c>
      <c r="BK1082" s="204">
        <f>ROUND(I1082*H1082,2)</f>
        <v>0</v>
      </c>
      <c r="BL1082" s="18" t="s">
        <v>252</v>
      </c>
      <c r="BM1082" s="203" t="s">
        <v>1386</v>
      </c>
    </row>
    <row r="1083" spans="1:65" s="14" customFormat="1" ht="11.25">
      <c r="B1083" s="216"/>
      <c r="C1083" s="217"/>
      <c r="D1083" s="207" t="s">
        <v>162</v>
      </c>
      <c r="E1083" s="218" t="s">
        <v>1</v>
      </c>
      <c r="F1083" s="219" t="s">
        <v>1171</v>
      </c>
      <c r="G1083" s="217"/>
      <c r="H1083" s="220">
        <v>2</v>
      </c>
      <c r="I1083" s="221"/>
      <c r="J1083" s="217"/>
      <c r="K1083" s="217"/>
      <c r="L1083" s="222"/>
      <c r="M1083" s="223"/>
      <c r="N1083" s="224"/>
      <c r="O1083" s="224"/>
      <c r="P1083" s="224"/>
      <c r="Q1083" s="224"/>
      <c r="R1083" s="224"/>
      <c r="S1083" s="224"/>
      <c r="T1083" s="225"/>
      <c r="AT1083" s="226" t="s">
        <v>162</v>
      </c>
      <c r="AU1083" s="226" t="s">
        <v>85</v>
      </c>
      <c r="AV1083" s="14" t="s">
        <v>85</v>
      </c>
      <c r="AW1083" s="14" t="s">
        <v>31</v>
      </c>
      <c r="AX1083" s="14" t="s">
        <v>75</v>
      </c>
      <c r="AY1083" s="226" t="s">
        <v>153</v>
      </c>
    </row>
    <row r="1084" spans="1:65" s="14" customFormat="1" ht="11.25">
      <c r="B1084" s="216"/>
      <c r="C1084" s="217"/>
      <c r="D1084" s="207" t="s">
        <v>162</v>
      </c>
      <c r="E1084" s="218" t="s">
        <v>1</v>
      </c>
      <c r="F1084" s="219" t="s">
        <v>1099</v>
      </c>
      <c r="G1084" s="217"/>
      <c r="H1084" s="220">
        <v>2</v>
      </c>
      <c r="I1084" s="221"/>
      <c r="J1084" s="217"/>
      <c r="K1084" s="217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162</v>
      </c>
      <c r="AU1084" s="226" t="s">
        <v>85</v>
      </c>
      <c r="AV1084" s="14" t="s">
        <v>85</v>
      </c>
      <c r="AW1084" s="14" t="s">
        <v>31</v>
      </c>
      <c r="AX1084" s="14" t="s">
        <v>75</v>
      </c>
      <c r="AY1084" s="226" t="s">
        <v>153</v>
      </c>
    </row>
    <row r="1085" spans="1:65" s="14" customFormat="1" ht="11.25">
      <c r="B1085" s="216"/>
      <c r="C1085" s="217"/>
      <c r="D1085" s="207" t="s">
        <v>162</v>
      </c>
      <c r="E1085" s="218" t="s">
        <v>1</v>
      </c>
      <c r="F1085" s="219" t="s">
        <v>1100</v>
      </c>
      <c r="G1085" s="217"/>
      <c r="H1085" s="220">
        <v>1</v>
      </c>
      <c r="I1085" s="221"/>
      <c r="J1085" s="217"/>
      <c r="K1085" s="217"/>
      <c r="L1085" s="222"/>
      <c r="M1085" s="223"/>
      <c r="N1085" s="224"/>
      <c r="O1085" s="224"/>
      <c r="P1085" s="224"/>
      <c r="Q1085" s="224"/>
      <c r="R1085" s="224"/>
      <c r="S1085" s="224"/>
      <c r="T1085" s="225"/>
      <c r="AT1085" s="226" t="s">
        <v>162</v>
      </c>
      <c r="AU1085" s="226" t="s">
        <v>85</v>
      </c>
      <c r="AV1085" s="14" t="s">
        <v>85</v>
      </c>
      <c r="AW1085" s="14" t="s">
        <v>31</v>
      </c>
      <c r="AX1085" s="14" t="s">
        <v>75</v>
      </c>
      <c r="AY1085" s="226" t="s">
        <v>153</v>
      </c>
    </row>
    <row r="1086" spans="1:65" s="15" customFormat="1" ht="11.25">
      <c r="B1086" s="227"/>
      <c r="C1086" s="228"/>
      <c r="D1086" s="207" t="s">
        <v>162</v>
      </c>
      <c r="E1086" s="229" t="s">
        <v>1</v>
      </c>
      <c r="F1086" s="230" t="s">
        <v>165</v>
      </c>
      <c r="G1086" s="228"/>
      <c r="H1086" s="231">
        <v>5</v>
      </c>
      <c r="I1086" s="232"/>
      <c r="J1086" s="228"/>
      <c r="K1086" s="228"/>
      <c r="L1086" s="233"/>
      <c r="M1086" s="234"/>
      <c r="N1086" s="235"/>
      <c r="O1086" s="235"/>
      <c r="P1086" s="235"/>
      <c r="Q1086" s="235"/>
      <c r="R1086" s="235"/>
      <c r="S1086" s="235"/>
      <c r="T1086" s="236"/>
      <c r="AT1086" s="237" t="s">
        <v>162</v>
      </c>
      <c r="AU1086" s="237" t="s">
        <v>85</v>
      </c>
      <c r="AV1086" s="15" t="s">
        <v>160</v>
      </c>
      <c r="AW1086" s="15" t="s">
        <v>31</v>
      </c>
      <c r="AX1086" s="15" t="s">
        <v>83</v>
      </c>
      <c r="AY1086" s="237" t="s">
        <v>153</v>
      </c>
    </row>
    <row r="1087" spans="1:65" s="2" customFormat="1" ht="33" customHeight="1">
      <c r="A1087" s="35"/>
      <c r="B1087" s="36"/>
      <c r="C1087" s="249" t="s">
        <v>1387</v>
      </c>
      <c r="D1087" s="249" t="s">
        <v>263</v>
      </c>
      <c r="E1087" s="250" t="s">
        <v>1388</v>
      </c>
      <c r="F1087" s="251" t="s">
        <v>1389</v>
      </c>
      <c r="G1087" s="252" t="s">
        <v>226</v>
      </c>
      <c r="H1087" s="253">
        <v>2</v>
      </c>
      <c r="I1087" s="254"/>
      <c r="J1087" s="255">
        <f>ROUND(I1087*H1087,2)</f>
        <v>0</v>
      </c>
      <c r="K1087" s="251" t="s">
        <v>159</v>
      </c>
      <c r="L1087" s="256"/>
      <c r="M1087" s="257" t="s">
        <v>1</v>
      </c>
      <c r="N1087" s="258" t="s">
        <v>40</v>
      </c>
      <c r="O1087" s="72"/>
      <c r="P1087" s="201">
        <f>O1087*H1087</f>
        <v>0</v>
      </c>
      <c r="Q1087" s="201">
        <v>0</v>
      </c>
      <c r="R1087" s="201">
        <f>Q1087*H1087</f>
        <v>0</v>
      </c>
      <c r="S1087" s="201">
        <v>0</v>
      </c>
      <c r="T1087" s="202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203" t="s">
        <v>360</v>
      </c>
      <c r="AT1087" s="203" t="s">
        <v>263</v>
      </c>
      <c r="AU1087" s="203" t="s">
        <v>85</v>
      </c>
      <c r="AY1087" s="18" t="s">
        <v>153</v>
      </c>
      <c r="BE1087" s="204">
        <f>IF(N1087="základní",J1087,0)</f>
        <v>0</v>
      </c>
      <c r="BF1087" s="204">
        <f>IF(N1087="snížená",J1087,0)</f>
        <v>0</v>
      </c>
      <c r="BG1087" s="204">
        <f>IF(N1087="zákl. přenesená",J1087,0)</f>
        <v>0</v>
      </c>
      <c r="BH1087" s="204">
        <f>IF(N1087="sníž. přenesená",J1087,0)</f>
        <v>0</v>
      </c>
      <c r="BI1087" s="204">
        <f>IF(N1087="nulová",J1087,0)</f>
        <v>0</v>
      </c>
      <c r="BJ1087" s="18" t="s">
        <v>83</v>
      </c>
      <c r="BK1087" s="204">
        <f>ROUND(I1087*H1087,2)</f>
        <v>0</v>
      </c>
      <c r="BL1087" s="18" t="s">
        <v>252</v>
      </c>
      <c r="BM1087" s="203" t="s">
        <v>1390</v>
      </c>
    </row>
    <row r="1088" spans="1:65" s="14" customFormat="1" ht="11.25">
      <c r="B1088" s="216"/>
      <c r="C1088" s="217"/>
      <c r="D1088" s="207" t="s">
        <v>162</v>
      </c>
      <c r="E1088" s="218" t="s">
        <v>1</v>
      </c>
      <c r="F1088" s="219" t="s">
        <v>1188</v>
      </c>
      <c r="G1088" s="217"/>
      <c r="H1088" s="220">
        <v>2</v>
      </c>
      <c r="I1088" s="221"/>
      <c r="J1088" s="217"/>
      <c r="K1088" s="217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162</v>
      </c>
      <c r="AU1088" s="226" t="s">
        <v>85</v>
      </c>
      <c r="AV1088" s="14" t="s">
        <v>85</v>
      </c>
      <c r="AW1088" s="14" t="s">
        <v>31</v>
      </c>
      <c r="AX1088" s="14" t="s">
        <v>75</v>
      </c>
      <c r="AY1088" s="226" t="s">
        <v>153</v>
      </c>
    </row>
    <row r="1089" spans="1:65" s="15" customFormat="1" ht="11.25">
      <c r="B1089" s="227"/>
      <c r="C1089" s="228"/>
      <c r="D1089" s="207" t="s">
        <v>162</v>
      </c>
      <c r="E1089" s="229" t="s">
        <v>1</v>
      </c>
      <c r="F1089" s="230" t="s">
        <v>165</v>
      </c>
      <c r="G1089" s="228"/>
      <c r="H1089" s="231">
        <v>2</v>
      </c>
      <c r="I1089" s="232"/>
      <c r="J1089" s="228"/>
      <c r="K1089" s="228"/>
      <c r="L1089" s="233"/>
      <c r="M1089" s="234"/>
      <c r="N1089" s="235"/>
      <c r="O1089" s="235"/>
      <c r="P1089" s="235"/>
      <c r="Q1089" s="235"/>
      <c r="R1089" s="235"/>
      <c r="S1089" s="235"/>
      <c r="T1089" s="236"/>
      <c r="AT1089" s="237" t="s">
        <v>162</v>
      </c>
      <c r="AU1089" s="237" t="s">
        <v>85</v>
      </c>
      <c r="AV1089" s="15" t="s">
        <v>160</v>
      </c>
      <c r="AW1089" s="15" t="s">
        <v>31</v>
      </c>
      <c r="AX1089" s="15" t="s">
        <v>83</v>
      </c>
      <c r="AY1089" s="237" t="s">
        <v>153</v>
      </c>
    </row>
    <row r="1090" spans="1:65" s="2" customFormat="1" ht="33" customHeight="1">
      <c r="A1090" s="35"/>
      <c r="B1090" s="36"/>
      <c r="C1090" s="249" t="s">
        <v>1391</v>
      </c>
      <c r="D1090" s="249" t="s">
        <v>263</v>
      </c>
      <c r="E1090" s="250" t="s">
        <v>1392</v>
      </c>
      <c r="F1090" s="251" t="s">
        <v>1393</v>
      </c>
      <c r="G1090" s="252" t="s">
        <v>226</v>
      </c>
      <c r="H1090" s="253">
        <v>1</v>
      </c>
      <c r="I1090" s="254"/>
      <c r="J1090" s="255">
        <f>ROUND(I1090*H1090,2)</f>
        <v>0</v>
      </c>
      <c r="K1090" s="251" t="s">
        <v>159</v>
      </c>
      <c r="L1090" s="256"/>
      <c r="M1090" s="257" t="s">
        <v>1</v>
      </c>
      <c r="N1090" s="258" t="s">
        <v>40</v>
      </c>
      <c r="O1090" s="72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3" t="s">
        <v>360</v>
      </c>
      <c r="AT1090" s="203" t="s">
        <v>263</v>
      </c>
      <c r="AU1090" s="203" t="s">
        <v>85</v>
      </c>
      <c r="AY1090" s="18" t="s">
        <v>153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8" t="s">
        <v>83</v>
      </c>
      <c r="BK1090" s="204">
        <f>ROUND(I1090*H1090,2)</f>
        <v>0</v>
      </c>
      <c r="BL1090" s="18" t="s">
        <v>252</v>
      </c>
      <c r="BM1090" s="203" t="s">
        <v>1394</v>
      </c>
    </row>
    <row r="1091" spans="1:65" s="14" customFormat="1" ht="11.25">
      <c r="B1091" s="216"/>
      <c r="C1091" s="217"/>
      <c r="D1091" s="207" t="s">
        <v>162</v>
      </c>
      <c r="E1091" s="218" t="s">
        <v>1</v>
      </c>
      <c r="F1091" s="219" t="s">
        <v>1183</v>
      </c>
      <c r="G1091" s="217"/>
      <c r="H1091" s="220">
        <v>1</v>
      </c>
      <c r="I1091" s="221"/>
      <c r="J1091" s="217"/>
      <c r="K1091" s="217"/>
      <c r="L1091" s="222"/>
      <c r="M1091" s="223"/>
      <c r="N1091" s="224"/>
      <c r="O1091" s="224"/>
      <c r="P1091" s="224"/>
      <c r="Q1091" s="224"/>
      <c r="R1091" s="224"/>
      <c r="S1091" s="224"/>
      <c r="T1091" s="225"/>
      <c r="AT1091" s="226" t="s">
        <v>162</v>
      </c>
      <c r="AU1091" s="226" t="s">
        <v>85</v>
      </c>
      <c r="AV1091" s="14" t="s">
        <v>85</v>
      </c>
      <c r="AW1091" s="14" t="s">
        <v>31</v>
      </c>
      <c r="AX1091" s="14" t="s">
        <v>75</v>
      </c>
      <c r="AY1091" s="226" t="s">
        <v>153</v>
      </c>
    </row>
    <row r="1092" spans="1:65" s="15" customFormat="1" ht="11.25">
      <c r="B1092" s="227"/>
      <c r="C1092" s="228"/>
      <c r="D1092" s="207" t="s">
        <v>162</v>
      </c>
      <c r="E1092" s="229" t="s">
        <v>1</v>
      </c>
      <c r="F1092" s="230" t="s">
        <v>165</v>
      </c>
      <c r="G1092" s="228"/>
      <c r="H1092" s="231">
        <v>1</v>
      </c>
      <c r="I1092" s="232"/>
      <c r="J1092" s="228"/>
      <c r="K1092" s="228"/>
      <c r="L1092" s="233"/>
      <c r="M1092" s="234"/>
      <c r="N1092" s="235"/>
      <c r="O1092" s="235"/>
      <c r="P1092" s="235"/>
      <c r="Q1092" s="235"/>
      <c r="R1092" s="235"/>
      <c r="S1092" s="235"/>
      <c r="T1092" s="236"/>
      <c r="AT1092" s="237" t="s">
        <v>162</v>
      </c>
      <c r="AU1092" s="237" t="s">
        <v>85</v>
      </c>
      <c r="AV1092" s="15" t="s">
        <v>160</v>
      </c>
      <c r="AW1092" s="15" t="s">
        <v>31</v>
      </c>
      <c r="AX1092" s="15" t="s">
        <v>83</v>
      </c>
      <c r="AY1092" s="237" t="s">
        <v>153</v>
      </c>
    </row>
    <row r="1093" spans="1:65" s="2" customFormat="1" ht="24.2" customHeight="1">
      <c r="A1093" s="35"/>
      <c r="B1093" s="36"/>
      <c r="C1093" s="192" t="s">
        <v>1395</v>
      </c>
      <c r="D1093" s="192" t="s">
        <v>155</v>
      </c>
      <c r="E1093" s="193" t="s">
        <v>1396</v>
      </c>
      <c r="F1093" s="194" t="s">
        <v>1397</v>
      </c>
      <c r="G1093" s="195" t="s">
        <v>226</v>
      </c>
      <c r="H1093" s="196">
        <v>14</v>
      </c>
      <c r="I1093" s="197"/>
      <c r="J1093" s="198">
        <f>ROUND(I1093*H1093,2)</f>
        <v>0</v>
      </c>
      <c r="K1093" s="194" t="s">
        <v>159</v>
      </c>
      <c r="L1093" s="40"/>
      <c r="M1093" s="199" t="s">
        <v>1</v>
      </c>
      <c r="N1093" s="200" t="s">
        <v>40</v>
      </c>
      <c r="O1093" s="72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3" t="s">
        <v>252</v>
      </c>
      <c r="AT1093" s="203" t="s">
        <v>155</v>
      </c>
      <c r="AU1093" s="203" t="s">
        <v>85</v>
      </c>
      <c r="AY1093" s="18" t="s">
        <v>153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8" t="s">
        <v>83</v>
      </c>
      <c r="BK1093" s="204">
        <f>ROUND(I1093*H1093,2)</f>
        <v>0</v>
      </c>
      <c r="BL1093" s="18" t="s">
        <v>252</v>
      </c>
      <c r="BM1093" s="203" t="s">
        <v>1398</v>
      </c>
    </row>
    <row r="1094" spans="1:65" s="13" customFormat="1" ht="11.25">
      <c r="B1094" s="205"/>
      <c r="C1094" s="206"/>
      <c r="D1094" s="207" t="s">
        <v>162</v>
      </c>
      <c r="E1094" s="208" t="s">
        <v>1</v>
      </c>
      <c r="F1094" s="209" t="s">
        <v>1036</v>
      </c>
      <c r="G1094" s="206"/>
      <c r="H1094" s="208" t="s">
        <v>1</v>
      </c>
      <c r="I1094" s="210"/>
      <c r="J1094" s="206"/>
      <c r="K1094" s="206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162</v>
      </c>
      <c r="AU1094" s="215" t="s">
        <v>85</v>
      </c>
      <c r="AV1094" s="13" t="s">
        <v>83</v>
      </c>
      <c r="AW1094" s="13" t="s">
        <v>31</v>
      </c>
      <c r="AX1094" s="13" t="s">
        <v>75</v>
      </c>
      <c r="AY1094" s="215" t="s">
        <v>153</v>
      </c>
    </row>
    <row r="1095" spans="1:65" s="14" customFormat="1" ht="11.25">
      <c r="B1095" s="216"/>
      <c r="C1095" s="217"/>
      <c r="D1095" s="207" t="s">
        <v>162</v>
      </c>
      <c r="E1095" s="218" t="s">
        <v>1</v>
      </c>
      <c r="F1095" s="219" t="s">
        <v>1201</v>
      </c>
      <c r="G1095" s="217"/>
      <c r="H1095" s="220">
        <v>14</v>
      </c>
      <c r="I1095" s="221"/>
      <c r="J1095" s="217"/>
      <c r="K1095" s="217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162</v>
      </c>
      <c r="AU1095" s="226" t="s">
        <v>85</v>
      </c>
      <c r="AV1095" s="14" t="s">
        <v>85</v>
      </c>
      <c r="AW1095" s="14" t="s">
        <v>31</v>
      </c>
      <c r="AX1095" s="14" t="s">
        <v>75</v>
      </c>
      <c r="AY1095" s="226" t="s">
        <v>153</v>
      </c>
    </row>
    <row r="1096" spans="1:65" s="15" customFormat="1" ht="11.25">
      <c r="B1096" s="227"/>
      <c r="C1096" s="228"/>
      <c r="D1096" s="207" t="s">
        <v>162</v>
      </c>
      <c r="E1096" s="229" t="s">
        <v>1</v>
      </c>
      <c r="F1096" s="230" t="s">
        <v>165</v>
      </c>
      <c r="G1096" s="228"/>
      <c r="H1096" s="231">
        <v>14</v>
      </c>
      <c r="I1096" s="232"/>
      <c r="J1096" s="228"/>
      <c r="K1096" s="228"/>
      <c r="L1096" s="233"/>
      <c r="M1096" s="234"/>
      <c r="N1096" s="235"/>
      <c r="O1096" s="235"/>
      <c r="P1096" s="235"/>
      <c r="Q1096" s="235"/>
      <c r="R1096" s="235"/>
      <c r="S1096" s="235"/>
      <c r="T1096" s="236"/>
      <c r="AT1096" s="237" t="s">
        <v>162</v>
      </c>
      <c r="AU1096" s="237" t="s">
        <v>85</v>
      </c>
      <c r="AV1096" s="15" t="s">
        <v>160</v>
      </c>
      <c r="AW1096" s="15" t="s">
        <v>31</v>
      </c>
      <c r="AX1096" s="15" t="s">
        <v>83</v>
      </c>
      <c r="AY1096" s="237" t="s">
        <v>153</v>
      </c>
    </row>
    <row r="1097" spans="1:65" s="2" customFormat="1" ht="33" customHeight="1">
      <c r="A1097" s="35"/>
      <c r="B1097" s="36"/>
      <c r="C1097" s="249" t="s">
        <v>1399</v>
      </c>
      <c r="D1097" s="249" t="s">
        <v>263</v>
      </c>
      <c r="E1097" s="250" t="s">
        <v>1400</v>
      </c>
      <c r="F1097" s="251" t="s">
        <v>1401</v>
      </c>
      <c r="G1097" s="252" t="s">
        <v>226</v>
      </c>
      <c r="H1097" s="253">
        <v>14</v>
      </c>
      <c r="I1097" s="254"/>
      <c r="J1097" s="255">
        <f>ROUND(I1097*H1097,2)</f>
        <v>0</v>
      </c>
      <c r="K1097" s="251" t="s">
        <v>159</v>
      </c>
      <c r="L1097" s="256"/>
      <c r="M1097" s="257" t="s">
        <v>1</v>
      </c>
      <c r="N1097" s="258" t="s">
        <v>40</v>
      </c>
      <c r="O1097" s="72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03" t="s">
        <v>360</v>
      </c>
      <c r="AT1097" s="203" t="s">
        <v>263</v>
      </c>
      <c r="AU1097" s="203" t="s">
        <v>85</v>
      </c>
      <c r="AY1097" s="18" t="s">
        <v>153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8" t="s">
        <v>83</v>
      </c>
      <c r="BK1097" s="204">
        <f>ROUND(I1097*H1097,2)</f>
        <v>0</v>
      </c>
      <c r="BL1097" s="18" t="s">
        <v>252</v>
      </c>
      <c r="BM1097" s="203" t="s">
        <v>1402</v>
      </c>
    </row>
    <row r="1098" spans="1:65" s="14" customFormat="1" ht="11.25">
      <c r="B1098" s="216"/>
      <c r="C1098" s="217"/>
      <c r="D1098" s="207" t="s">
        <v>162</v>
      </c>
      <c r="E1098" s="218" t="s">
        <v>1</v>
      </c>
      <c r="F1098" s="219" t="s">
        <v>1201</v>
      </c>
      <c r="G1098" s="217"/>
      <c r="H1098" s="220">
        <v>14</v>
      </c>
      <c r="I1098" s="221"/>
      <c r="J1098" s="217"/>
      <c r="K1098" s="217"/>
      <c r="L1098" s="222"/>
      <c r="M1098" s="223"/>
      <c r="N1098" s="224"/>
      <c r="O1098" s="224"/>
      <c r="P1098" s="224"/>
      <c r="Q1098" s="224"/>
      <c r="R1098" s="224"/>
      <c r="S1098" s="224"/>
      <c r="T1098" s="225"/>
      <c r="AT1098" s="226" t="s">
        <v>162</v>
      </c>
      <c r="AU1098" s="226" t="s">
        <v>85</v>
      </c>
      <c r="AV1098" s="14" t="s">
        <v>85</v>
      </c>
      <c r="AW1098" s="14" t="s">
        <v>31</v>
      </c>
      <c r="AX1098" s="14" t="s">
        <v>75</v>
      </c>
      <c r="AY1098" s="226" t="s">
        <v>153</v>
      </c>
    </row>
    <row r="1099" spans="1:65" s="15" customFormat="1" ht="11.25">
      <c r="B1099" s="227"/>
      <c r="C1099" s="228"/>
      <c r="D1099" s="207" t="s">
        <v>162</v>
      </c>
      <c r="E1099" s="229" t="s">
        <v>1</v>
      </c>
      <c r="F1099" s="230" t="s">
        <v>165</v>
      </c>
      <c r="G1099" s="228"/>
      <c r="H1099" s="231">
        <v>14</v>
      </c>
      <c r="I1099" s="232"/>
      <c r="J1099" s="228"/>
      <c r="K1099" s="228"/>
      <c r="L1099" s="233"/>
      <c r="M1099" s="234"/>
      <c r="N1099" s="235"/>
      <c r="O1099" s="235"/>
      <c r="P1099" s="235"/>
      <c r="Q1099" s="235"/>
      <c r="R1099" s="235"/>
      <c r="S1099" s="235"/>
      <c r="T1099" s="236"/>
      <c r="AT1099" s="237" t="s">
        <v>162</v>
      </c>
      <c r="AU1099" s="237" t="s">
        <v>85</v>
      </c>
      <c r="AV1099" s="15" t="s">
        <v>160</v>
      </c>
      <c r="AW1099" s="15" t="s">
        <v>31</v>
      </c>
      <c r="AX1099" s="15" t="s">
        <v>83</v>
      </c>
      <c r="AY1099" s="237" t="s">
        <v>153</v>
      </c>
    </row>
    <row r="1100" spans="1:65" s="2" customFormat="1" ht="49.15" customHeight="1">
      <c r="A1100" s="35"/>
      <c r="B1100" s="36"/>
      <c r="C1100" s="192" t="s">
        <v>1403</v>
      </c>
      <c r="D1100" s="192" t="s">
        <v>155</v>
      </c>
      <c r="E1100" s="193" t="s">
        <v>1404</v>
      </c>
      <c r="F1100" s="194" t="s">
        <v>1405</v>
      </c>
      <c r="G1100" s="195" t="s">
        <v>189</v>
      </c>
      <c r="H1100" s="196">
        <v>0.40600000000000003</v>
      </c>
      <c r="I1100" s="197"/>
      <c r="J1100" s="198">
        <f>ROUND(I1100*H1100,2)</f>
        <v>0</v>
      </c>
      <c r="K1100" s="194" t="s">
        <v>159</v>
      </c>
      <c r="L1100" s="40"/>
      <c r="M1100" s="199" t="s">
        <v>1</v>
      </c>
      <c r="N1100" s="200" t="s">
        <v>40</v>
      </c>
      <c r="O1100" s="72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03" t="s">
        <v>252</v>
      </c>
      <c r="AT1100" s="203" t="s">
        <v>155</v>
      </c>
      <c r="AU1100" s="203" t="s">
        <v>85</v>
      </c>
      <c r="AY1100" s="18" t="s">
        <v>153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8" t="s">
        <v>83</v>
      </c>
      <c r="BK1100" s="204">
        <f>ROUND(I1100*H1100,2)</f>
        <v>0</v>
      </c>
      <c r="BL1100" s="18" t="s">
        <v>252</v>
      </c>
      <c r="BM1100" s="203" t="s">
        <v>1406</v>
      </c>
    </row>
    <row r="1101" spans="1:65" s="2" customFormat="1" ht="55.5" customHeight="1">
      <c r="A1101" s="35"/>
      <c r="B1101" s="36"/>
      <c r="C1101" s="192" t="s">
        <v>1407</v>
      </c>
      <c r="D1101" s="192" t="s">
        <v>155</v>
      </c>
      <c r="E1101" s="193" t="s">
        <v>1408</v>
      </c>
      <c r="F1101" s="194" t="s">
        <v>1409</v>
      </c>
      <c r="G1101" s="195" t="s">
        <v>189</v>
      </c>
      <c r="H1101" s="196">
        <v>0.40600000000000003</v>
      </c>
      <c r="I1101" s="197"/>
      <c r="J1101" s="198">
        <f>ROUND(I1101*H1101,2)</f>
        <v>0</v>
      </c>
      <c r="K1101" s="194" t="s">
        <v>159</v>
      </c>
      <c r="L1101" s="40"/>
      <c r="M1101" s="199" t="s">
        <v>1</v>
      </c>
      <c r="N1101" s="200" t="s">
        <v>40</v>
      </c>
      <c r="O1101" s="72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03" t="s">
        <v>252</v>
      </c>
      <c r="AT1101" s="203" t="s">
        <v>155</v>
      </c>
      <c r="AU1101" s="203" t="s">
        <v>85</v>
      </c>
      <c r="AY1101" s="18" t="s">
        <v>153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8" t="s">
        <v>83</v>
      </c>
      <c r="BK1101" s="204">
        <f>ROUND(I1101*H1101,2)</f>
        <v>0</v>
      </c>
      <c r="BL1101" s="18" t="s">
        <v>252</v>
      </c>
      <c r="BM1101" s="203" t="s">
        <v>1410</v>
      </c>
    </row>
    <row r="1102" spans="1:65" s="12" customFormat="1" ht="25.9" customHeight="1">
      <c r="B1102" s="176"/>
      <c r="C1102" s="177"/>
      <c r="D1102" s="178" t="s">
        <v>74</v>
      </c>
      <c r="E1102" s="179" t="s">
        <v>1411</v>
      </c>
      <c r="F1102" s="179" t="s">
        <v>1412</v>
      </c>
      <c r="G1102" s="177"/>
      <c r="H1102" s="177"/>
      <c r="I1102" s="180"/>
      <c r="J1102" s="181">
        <f>BK1102</f>
        <v>0</v>
      </c>
      <c r="K1102" s="177"/>
      <c r="L1102" s="182"/>
      <c r="M1102" s="183"/>
      <c r="N1102" s="184"/>
      <c r="O1102" s="184"/>
      <c r="P1102" s="185">
        <f>SUM(P1103:P1112)</f>
        <v>0</v>
      </c>
      <c r="Q1102" s="184"/>
      <c r="R1102" s="185">
        <f>SUM(R1103:R1112)</f>
        <v>0</v>
      </c>
      <c r="S1102" s="184"/>
      <c r="T1102" s="186">
        <f>SUM(T1103:T1112)</f>
        <v>0</v>
      </c>
      <c r="AR1102" s="187" t="s">
        <v>160</v>
      </c>
      <c r="AT1102" s="188" t="s">
        <v>74</v>
      </c>
      <c r="AU1102" s="188" t="s">
        <v>75</v>
      </c>
      <c r="AY1102" s="187" t="s">
        <v>153</v>
      </c>
      <c r="BK1102" s="189">
        <f>SUM(BK1103:BK1112)</f>
        <v>0</v>
      </c>
    </row>
    <row r="1103" spans="1:65" s="2" customFormat="1" ht="24.2" customHeight="1">
      <c r="A1103" s="35"/>
      <c r="B1103" s="36"/>
      <c r="C1103" s="192" t="s">
        <v>1413</v>
      </c>
      <c r="D1103" s="192" t="s">
        <v>155</v>
      </c>
      <c r="E1103" s="193" t="s">
        <v>1414</v>
      </c>
      <c r="F1103" s="194" t="s">
        <v>1415</v>
      </c>
      <c r="G1103" s="195" t="s">
        <v>596</v>
      </c>
      <c r="H1103" s="196">
        <v>400</v>
      </c>
      <c r="I1103" s="197"/>
      <c r="J1103" s="198">
        <f>ROUND(I1103*H1103,2)</f>
        <v>0</v>
      </c>
      <c r="K1103" s="194" t="s">
        <v>159</v>
      </c>
      <c r="L1103" s="40"/>
      <c r="M1103" s="199" t="s">
        <v>1</v>
      </c>
      <c r="N1103" s="200" t="s">
        <v>40</v>
      </c>
      <c r="O1103" s="72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3" t="s">
        <v>1416</v>
      </c>
      <c r="AT1103" s="203" t="s">
        <v>155</v>
      </c>
      <c r="AU1103" s="203" t="s">
        <v>83</v>
      </c>
      <c r="AY1103" s="18" t="s">
        <v>153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8" t="s">
        <v>83</v>
      </c>
      <c r="BK1103" s="204">
        <f>ROUND(I1103*H1103,2)</f>
        <v>0</v>
      </c>
      <c r="BL1103" s="18" t="s">
        <v>1416</v>
      </c>
      <c r="BM1103" s="203" t="s">
        <v>1417</v>
      </c>
    </row>
    <row r="1104" spans="1:65" s="14" customFormat="1" ht="11.25">
      <c r="B1104" s="216"/>
      <c r="C1104" s="217"/>
      <c r="D1104" s="207" t="s">
        <v>162</v>
      </c>
      <c r="E1104" s="218" t="s">
        <v>1</v>
      </c>
      <c r="F1104" s="219" t="s">
        <v>1418</v>
      </c>
      <c r="G1104" s="217"/>
      <c r="H1104" s="220">
        <v>100</v>
      </c>
      <c r="I1104" s="221"/>
      <c r="J1104" s="217"/>
      <c r="K1104" s="217"/>
      <c r="L1104" s="222"/>
      <c r="M1104" s="223"/>
      <c r="N1104" s="224"/>
      <c r="O1104" s="224"/>
      <c r="P1104" s="224"/>
      <c r="Q1104" s="224"/>
      <c r="R1104" s="224"/>
      <c r="S1104" s="224"/>
      <c r="T1104" s="225"/>
      <c r="AT1104" s="226" t="s">
        <v>162</v>
      </c>
      <c r="AU1104" s="226" t="s">
        <v>83</v>
      </c>
      <c r="AV1104" s="14" t="s">
        <v>85</v>
      </c>
      <c r="AW1104" s="14" t="s">
        <v>31</v>
      </c>
      <c r="AX1104" s="14" t="s">
        <v>75</v>
      </c>
      <c r="AY1104" s="226" t="s">
        <v>153</v>
      </c>
    </row>
    <row r="1105" spans="1:65" s="14" customFormat="1" ht="11.25">
      <c r="B1105" s="216"/>
      <c r="C1105" s="217"/>
      <c r="D1105" s="207" t="s">
        <v>162</v>
      </c>
      <c r="E1105" s="218" t="s">
        <v>1</v>
      </c>
      <c r="F1105" s="219" t="s">
        <v>1419</v>
      </c>
      <c r="G1105" s="217"/>
      <c r="H1105" s="220">
        <v>300</v>
      </c>
      <c r="I1105" s="221"/>
      <c r="J1105" s="217"/>
      <c r="K1105" s="217"/>
      <c r="L1105" s="222"/>
      <c r="M1105" s="223"/>
      <c r="N1105" s="224"/>
      <c r="O1105" s="224"/>
      <c r="P1105" s="224"/>
      <c r="Q1105" s="224"/>
      <c r="R1105" s="224"/>
      <c r="S1105" s="224"/>
      <c r="T1105" s="225"/>
      <c r="AT1105" s="226" t="s">
        <v>162</v>
      </c>
      <c r="AU1105" s="226" t="s">
        <v>83</v>
      </c>
      <c r="AV1105" s="14" t="s">
        <v>85</v>
      </c>
      <c r="AW1105" s="14" t="s">
        <v>31</v>
      </c>
      <c r="AX1105" s="14" t="s">
        <v>75</v>
      </c>
      <c r="AY1105" s="226" t="s">
        <v>153</v>
      </c>
    </row>
    <row r="1106" spans="1:65" s="15" customFormat="1" ht="11.25">
      <c r="B1106" s="227"/>
      <c r="C1106" s="228"/>
      <c r="D1106" s="207" t="s">
        <v>162</v>
      </c>
      <c r="E1106" s="229" t="s">
        <v>1</v>
      </c>
      <c r="F1106" s="230" t="s">
        <v>165</v>
      </c>
      <c r="G1106" s="228"/>
      <c r="H1106" s="231">
        <v>400</v>
      </c>
      <c r="I1106" s="232"/>
      <c r="J1106" s="228"/>
      <c r="K1106" s="228"/>
      <c r="L1106" s="233"/>
      <c r="M1106" s="234"/>
      <c r="N1106" s="235"/>
      <c r="O1106" s="235"/>
      <c r="P1106" s="235"/>
      <c r="Q1106" s="235"/>
      <c r="R1106" s="235"/>
      <c r="S1106" s="235"/>
      <c r="T1106" s="236"/>
      <c r="AT1106" s="237" t="s">
        <v>162</v>
      </c>
      <c r="AU1106" s="237" t="s">
        <v>83</v>
      </c>
      <c r="AV1106" s="15" t="s">
        <v>160</v>
      </c>
      <c r="AW1106" s="15" t="s">
        <v>31</v>
      </c>
      <c r="AX1106" s="15" t="s">
        <v>83</v>
      </c>
      <c r="AY1106" s="237" t="s">
        <v>153</v>
      </c>
    </row>
    <row r="1107" spans="1:65" s="2" customFormat="1" ht="24.2" customHeight="1">
      <c r="A1107" s="35"/>
      <c r="B1107" s="36"/>
      <c r="C1107" s="192" t="s">
        <v>1420</v>
      </c>
      <c r="D1107" s="192" t="s">
        <v>155</v>
      </c>
      <c r="E1107" s="193" t="s">
        <v>1421</v>
      </c>
      <c r="F1107" s="194" t="s">
        <v>1422</v>
      </c>
      <c r="G1107" s="195" t="s">
        <v>596</v>
      </c>
      <c r="H1107" s="196">
        <v>40</v>
      </c>
      <c r="I1107" s="197"/>
      <c r="J1107" s="198">
        <f>ROUND(I1107*H1107,2)</f>
        <v>0</v>
      </c>
      <c r="K1107" s="194" t="s">
        <v>159</v>
      </c>
      <c r="L1107" s="40"/>
      <c r="M1107" s="199" t="s">
        <v>1</v>
      </c>
      <c r="N1107" s="200" t="s">
        <v>40</v>
      </c>
      <c r="O1107" s="72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203" t="s">
        <v>1416</v>
      </c>
      <c r="AT1107" s="203" t="s">
        <v>155</v>
      </c>
      <c r="AU1107" s="203" t="s">
        <v>83</v>
      </c>
      <c r="AY1107" s="18" t="s">
        <v>153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8" t="s">
        <v>83</v>
      </c>
      <c r="BK1107" s="204">
        <f>ROUND(I1107*H1107,2)</f>
        <v>0</v>
      </c>
      <c r="BL1107" s="18" t="s">
        <v>1416</v>
      </c>
      <c r="BM1107" s="203" t="s">
        <v>1423</v>
      </c>
    </row>
    <row r="1108" spans="1:65" s="14" customFormat="1" ht="11.25">
      <c r="B1108" s="216"/>
      <c r="C1108" s="217"/>
      <c r="D1108" s="207" t="s">
        <v>162</v>
      </c>
      <c r="E1108" s="218" t="s">
        <v>1</v>
      </c>
      <c r="F1108" s="219" t="s">
        <v>1424</v>
      </c>
      <c r="G1108" s="217"/>
      <c r="H1108" s="220">
        <v>40</v>
      </c>
      <c r="I1108" s="221"/>
      <c r="J1108" s="217"/>
      <c r="K1108" s="217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162</v>
      </c>
      <c r="AU1108" s="226" t="s">
        <v>83</v>
      </c>
      <c r="AV1108" s="14" t="s">
        <v>85</v>
      </c>
      <c r="AW1108" s="14" t="s">
        <v>31</v>
      </c>
      <c r="AX1108" s="14" t="s">
        <v>75</v>
      </c>
      <c r="AY1108" s="226" t="s">
        <v>153</v>
      </c>
    </row>
    <row r="1109" spans="1:65" s="15" customFormat="1" ht="11.25">
      <c r="B1109" s="227"/>
      <c r="C1109" s="228"/>
      <c r="D1109" s="207" t="s">
        <v>162</v>
      </c>
      <c r="E1109" s="229" t="s">
        <v>1</v>
      </c>
      <c r="F1109" s="230" t="s">
        <v>165</v>
      </c>
      <c r="G1109" s="228"/>
      <c r="H1109" s="231">
        <v>40</v>
      </c>
      <c r="I1109" s="232"/>
      <c r="J1109" s="228"/>
      <c r="K1109" s="228"/>
      <c r="L1109" s="233"/>
      <c r="M1109" s="234"/>
      <c r="N1109" s="235"/>
      <c r="O1109" s="235"/>
      <c r="P1109" s="235"/>
      <c r="Q1109" s="235"/>
      <c r="R1109" s="235"/>
      <c r="S1109" s="235"/>
      <c r="T1109" s="236"/>
      <c r="AT1109" s="237" t="s">
        <v>162</v>
      </c>
      <c r="AU1109" s="237" t="s">
        <v>83</v>
      </c>
      <c r="AV1109" s="15" t="s">
        <v>160</v>
      </c>
      <c r="AW1109" s="15" t="s">
        <v>31</v>
      </c>
      <c r="AX1109" s="15" t="s">
        <v>83</v>
      </c>
      <c r="AY1109" s="237" t="s">
        <v>153</v>
      </c>
    </row>
    <row r="1110" spans="1:65" s="2" customFormat="1" ht="37.9" customHeight="1">
      <c r="A1110" s="35"/>
      <c r="B1110" s="36"/>
      <c r="C1110" s="192" t="s">
        <v>1425</v>
      </c>
      <c r="D1110" s="192" t="s">
        <v>155</v>
      </c>
      <c r="E1110" s="193" t="s">
        <v>1426</v>
      </c>
      <c r="F1110" s="194" t="s">
        <v>1427</v>
      </c>
      <c r="G1110" s="195" t="s">
        <v>596</v>
      </c>
      <c r="H1110" s="196">
        <v>200</v>
      </c>
      <c r="I1110" s="197"/>
      <c r="J1110" s="198">
        <f>ROUND(I1110*H1110,2)</f>
        <v>0</v>
      </c>
      <c r="K1110" s="194" t="s">
        <v>159</v>
      </c>
      <c r="L1110" s="40"/>
      <c r="M1110" s="199" t="s">
        <v>1</v>
      </c>
      <c r="N1110" s="200" t="s">
        <v>40</v>
      </c>
      <c r="O1110" s="72"/>
      <c r="P1110" s="201">
        <f>O1110*H1110</f>
        <v>0</v>
      </c>
      <c r="Q1110" s="201">
        <v>0</v>
      </c>
      <c r="R1110" s="201">
        <f>Q1110*H1110</f>
        <v>0</v>
      </c>
      <c r="S1110" s="201">
        <v>0</v>
      </c>
      <c r="T1110" s="202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03" t="s">
        <v>1416</v>
      </c>
      <c r="AT1110" s="203" t="s">
        <v>155</v>
      </c>
      <c r="AU1110" s="203" t="s">
        <v>83</v>
      </c>
      <c r="AY1110" s="18" t="s">
        <v>153</v>
      </c>
      <c r="BE1110" s="204">
        <f>IF(N1110="základní",J1110,0)</f>
        <v>0</v>
      </c>
      <c r="BF1110" s="204">
        <f>IF(N1110="snížená",J1110,0)</f>
        <v>0</v>
      </c>
      <c r="BG1110" s="204">
        <f>IF(N1110="zákl. přenesená",J1110,0)</f>
        <v>0</v>
      </c>
      <c r="BH1110" s="204">
        <f>IF(N1110="sníž. přenesená",J1110,0)</f>
        <v>0</v>
      </c>
      <c r="BI1110" s="204">
        <f>IF(N1110="nulová",J1110,0)</f>
        <v>0</v>
      </c>
      <c r="BJ1110" s="18" t="s">
        <v>83</v>
      </c>
      <c r="BK1110" s="204">
        <f>ROUND(I1110*H1110,2)</f>
        <v>0</v>
      </c>
      <c r="BL1110" s="18" t="s">
        <v>1416</v>
      </c>
      <c r="BM1110" s="203" t="s">
        <v>1428</v>
      </c>
    </row>
    <row r="1111" spans="1:65" s="14" customFormat="1" ht="11.25">
      <c r="B1111" s="216"/>
      <c r="C1111" s="217"/>
      <c r="D1111" s="207" t="s">
        <v>162</v>
      </c>
      <c r="E1111" s="218" t="s">
        <v>1</v>
      </c>
      <c r="F1111" s="219" t="s">
        <v>1429</v>
      </c>
      <c r="G1111" s="217"/>
      <c r="H1111" s="220">
        <v>200</v>
      </c>
      <c r="I1111" s="221"/>
      <c r="J1111" s="217"/>
      <c r="K1111" s="217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162</v>
      </c>
      <c r="AU1111" s="226" t="s">
        <v>83</v>
      </c>
      <c r="AV1111" s="14" t="s">
        <v>85</v>
      </c>
      <c r="AW1111" s="14" t="s">
        <v>31</v>
      </c>
      <c r="AX1111" s="14" t="s">
        <v>75</v>
      </c>
      <c r="AY1111" s="226" t="s">
        <v>153</v>
      </c>
    </row>
    <row r="1112" spans="1:65" s="15" customFormat="1" ht="11.25">
      <c r="B1112" s="227"/>
      <c r="C1112" s="228"/>
      <c r="D1112" s="207" t="s">
        <v>162</v>
      </c>
      <c r="E1112" s="229" t="s">
        <v>1</v>
      </c>
      <c r="F1112" s="230" t="s">
        <v>165</v>
      </c>
      <c r="G1112" s="228"/>
      <c r="H1112" s="231">
        <v>200</v>
      </c>
      <c r="I1112" s="232"/>
      <c r="J1112" s="228"/>
      <c r="K1112" s="228"/>
      <c r="L1112" s="233"/>
      <c r="M1112" s="263"/>
      <c r="N1112" s="264"/>
      <c r="O1112" s="264"/>
      <c r="P1112" s="264"/>
      <c r="Q1112" s="264"/>
      <c r="R1112" s="264"/>
      <c r="S1112" s="264"/>
      <c r="T1112" s="265"/>
      <c r="AT1112" s="237" t="s">
        <v>162</v>
      </c>
      <c r="AU1112" s="237" t="s">
        <v>83</v>
      </c>
      <c r="AV1112" s="15" t="s">
        <v>160</v>
      </c>
      <c r="AW1112" s="15" t="s">
        <v>31</v>
      </c>
      <c r="AX1112" s="15" t="s">
        <v>83</v>
      </c>
      <c r="AY1112" s="237" t="s">
        <v>153</v>
      </c>
    </row>
    <row r="1113" spans="1:65" s="2" customFormat="1" ht="6.95" customHeight="1">
      <c r="A1113" s="35"/>
      <c r="B1113" s="55"/>
      <c r="C1113" s="56"/>
      <c r="D1113" s="56"/>
      <c r="E1113" s="56"/>
      <c r="F1113" s="56"/>
      <c r="G1113" s="56"/>
      <c r="H1113" s="56"/>
      <c r="I1113" s="56"/>
      <c r="J1113" s="56"/>
      <c r="K1113" s="56"/>
      <c r="L1113" s="40"/>
      <c r="M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</row>
  </sheetData>
  <sheetProtection algorithmName="SHA-512" hashValue="GARVCXBdQNVTo4wNwNvfEu+sDDslIvRzgbTBvc+Mk6/veHlP4Duw8ciak4g3jTNgVCLXBbgHuX3lpWyty48nJQ==" saltValue="kYNtmGmjkM5AVWOwoseOw1khXEMfJZyIQSuU7e8TBb1pfsTLATf2bLMgYEP4ZZKc9iCMzV7qZukca1pEHRXh/Q==" spinCount="100000" sheet="1" objects="1" scenarios="1" formatColumns="0" formatRows="0" autoFilter="0"/>
  <autoFilter ref="C137:K1112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1" customFormat="1" ht="12" customHeight="1">
      <c r="B8" s="21"/>
      <c r="D8" s="120" t="s">
        <v>109</v>
      </c>
      <c r="L8" s="21"/>
    </row>
    <row r="9" spans="1:46" s="2" customFormat="1" ht="16.5" customHeight="1">
      <c r="A9" s="35"/>
      <c r="B9" s="40"/>
      <c r="C9" s="35"/>
      <c r="D9" s="35"/>
      <c r="E9" s="316" t="s">
        <v>1430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1431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8" t="s">
        <v>1432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Vyplň údaj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33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ROUND((SUM(BE127:BE155)),  2)</f>
        <v>0</v>
      </c>
      <c r="G35" s="35"/>
      <c r="H35" s="35"/>
      <c r="I35" s="131">
        <v>0.21</v>
      </c>
      <c r="J35" s="130">
        <f>ROUND(((SUM(BE127:BE155))*I35),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ROUND((SUM(BF127:BF155)),  2)</f>
        <v>0</v>
      </c>
      <c r="G36" s="35"/>
      <c r="H36" s="35"/>
      <c r="I36" s="131">
        <v>0.12</v>
      </c>
      <c r="J36" s="130">
        <f>ROUND(((SUM(BF127:BF155))*I36),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ROUND((SUM(BG127:BG155)),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ROUND((SUM(BH127:BH155)),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ROUND((SUM(BI127:BI155)),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1430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1431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1" t="str">
        <f>E11</f>
        <v>02_1 - EL SLN - osvětlení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Trojdílná 1117/18</v>
      </c>
      <c r="G91" s="37"/>
      <c r="H91" s="37"/>
      <c r="I91" s="30" t="s">
        <v>22</v>
      </c>
      <c r="J91" s="67" t="str">
        <f>IF(J14="","",J14)</f>
        <v>Vyplň údaj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23</v>
      </c>
      <c r="D93" s="37"/>
      <c r="E93" s="37"/>
      <c r="F93" s="28" t="str">
        <f>E17</f>
        <v>Městská část Praha 5</v>
      </c>
      <c r="G93" s="37"/>
      <c r="H93" s="37"/>
      <c r="I93" s="30" t="s">
        <v>29</v>
      </c>
      <c r="J93" s="33" t="str">
        <f>E23</f>
        <v>RH-ARCHITEKTI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112</v>
      </c>
      <c r="D96" s="151"/>
      <c r="E96" s="151"/>
      <c r="F96" s="151"/>
      <c r="G96" s="151"/>
      <c r="H96" s="151"/>
      <c r="I96" s="151"/>
      <c r="J96" s="152" t="s">
        <v>113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114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115</v>
      </c>
    </row>
    <row r="99" spans="1:47" s="9" customFormat="1" ht="24.95" customHeight="1">
      <c r="B99" s="154"/>
      <c r="C99" s="155"/>
      <c r="D99" s="156" t="s">
        <v>116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1433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9" customFormat="1" ht="24.95" customHeight="1">
      <c r="B101" s="154"/>
      <c r="C101" s="155"/>
      <c r="D101" s="156" t="s">
        <v>123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1434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1435</v>
      </c>
      <c r="E103" s="162"/>
      <c r="F103" s="162"/>
      <c r="G103" s="162"/>
      <c r="H103" s="162"/>
      <c r="I103" s="162"/>
      <c r="J103" s="163">
        <f>J136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1436</v>
      </c>
      <c r="E104" s="157"/>
      <c r="F104" s="157"/>
      <c r="G104" s="157"/>
      <c r="H104" s="157"/>
      <c r="I104" s="157"/>
      <c r="J104" s="158">
        <f>J152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1437</v>
      </c>
      <c r="E105" s="162"/>
      <c r="F105" s="162"/>
      <c r="G105" s="162"/>
      <c r="H105" s="162"/>
      <c r="I105" s="162"/>
      <c r="J105" s="163">
        <f>J153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138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3" t="str">
        <f>E7</f>
        <v>Snížení energetické náročnosti objektu MŠ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109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1430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1431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1" t="str">
        <f>E11</f>
        <v>02_1 - EL SLN - osvětlení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Trojdílná 1117/18</v>
      </c>
      <c r="G121" s="37"/>
      <c r="H121" s="37"/>
      <c r="I121" s="30" t="s">
        <v>22</v>
      </c>
      <c r="J121" s="67" t="str">
        <f>IF(J14="","",J14)</f>
        <v>Vyplň údaj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23</v>
      </c>
      <c r="D123" s="37"/>
      <c r="E123" s="37"/>
      <c r="F123" s="28" t="str">
        <f>E17</f>
        <v>Městská část Praha 5</v>
      </c>
      <c r="G123" s="37"/>
      <c r="H123" s="37"/>
      <c r="I123" s="30" t="s">
        <v>29</v>
      </c>
      <c r="J123" s="33" t="str">
        <f>E23</f>
        <v>RH-ARCHITEKTI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IF(E20="","",E20)</f>
        <v>Vyplň údaj</v>
      </c>
      <c r="G124" s="37"/>
      <c r="H124" s="37"/>
      <c r="I124" s="30" t="s">
        <v>32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139</v>
      </c>
      <c r="D126" s="168" t="s">
        <v>60</v>
      </c>
      <c r="E126" s="168" t="s">
        <v>56</v>
      </c>
      <c r="F126" s="168" t="s">
        <v>57</v>
      </c>
      <c r="G126" s="168" t="s">
        <v>140</v>
      </c>
      <c r="H126" s="168" t="s">
        <v>141</v>
      </c>
      <c r="I126" s="168" t="s">
        <v>142</v>
      </c>
      <c r="J126" s="168" t="s">
        <v>113</v>
      </c>
      <c r="K126" s="169" t="s">
        <v>143</v>
      </c>
      <c r="L126" s="170"/>
      <c r="M126" s="76" t="s">
        <v>1</v>
      </c>
      <c r="N126" s="77" t="s">
        <v>39</v>
      </c>
      <c r="O126" s="77" t="s">
        <v>144</v>
      </c>
      <c r="P126" s="77" t="s">
        <v>145</v>
      </c>
      <c r="Q126" s="77" t="s">
        <v>146</v>
      </c>
      <c r="R126" s="77" t="s">
        <v>147</v>
      </c>
      <c r="S126" s="77" t="s">
        <v>148</v>
      </c>
      <c r="T126" s="78" t="s">
        <v>149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150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P128+P133+P152</f>
        <v>0</v>
      </c>
      <c r="Q127" s="80"/>
      <c r="R127" s="173">
        <f>R128+R133+R152</f>
        <v>0</v>
      </c>
      <c r="S127" s="80"/>
      <c r="T127" s="174">
        <f>T128+T133+T152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115</v>
      </c>
      <c r="BK127" s="175">
        <f>BK128+BK133+BK152</f>
        <v>0</v>
      </c>
    </row>
    <row r="128" spans="1:63" s="12" customFormat="1" ht="25.9" customHeight="1">
      <c r="B128" s="176"/>
      <c r="C128" s="177"/>
      <c r="D128" s="178" t="s">
        <v>74</v>
      </c>
      <c r="E128" s="179" t="s">
        <v>151</v>
      </c>
      <c r="F128" s="179" t="s">
        <v>152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</f>
        <v>0</v>
      </c>
      <c r="Q128" s="184"/>
      <c r="R128" s="185">
        <f>R129</f>
        <v>0</v>
      </c>
      <c r="S128" s="184"/>
      <c r="T128" s="186">
        <f>T129</f>
        <v>0</v>
      </c>
      <c r="AR128" s="187" t="s">
        <v>83</v>
      </c>
      <c r="AT128" s="188" t="s">
        <v>74</v>
      </c>
      <c r="AU128" s="188" t="s">
        <v>75</v>
      </c>
      <c r="AY128" s="187" t="s">
        <v>153</v>
      </c>
      <c r="BK128" s="189">
        <f>BK129</f>
        <v>0</v>
      </c>
    </row>
    <row r="129" spans="1:65" s="12" customFormat="1" ht="22.9" customHeight="1">
      <c r="B129" s="176"/>
      <c r="C129" s="177"/>
      <c r="D129" s="178" t="s">
        <v>74</v>
      </c>
      <c r="E129" s="190" t="s">
        <v>74</v>
      </c>
      <c r="F129" s="190" t="s">
        <v>1438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SUM(P130:P132)</f>
        <v>0</v>
      </c>
      <c r="Q129" s="184"/>
      <c r="R129" s="185">
        <f>SUM(R130:R132)</f>
        <v>0</v>
      </c>
      <c r="S129" s="184"/>
      <c r="T129" s="186">
        <f>SUM(T130:T132)</f>
        <v>0</v>
      </c>
      <c r="AR129" s="187" t="s">
        <v>83</v>
      </c>
      <c r="AT129" s="188" t="s">
        <v>74</v>
      </c>
      <c r="AU129" s="188" t="s">
        <v>83</v>
      </c>
      <c r="AY129" s="187" t="s">
        <v>153</v>
      </c>
      <c r="BK129" s="189">
        <f>SUM(BK130:BK132)</f>
        <v>0</v>
      </c>
    </row>
    <row r="130" spans="1:65" s="2" customFormat="1" ht="16.5" customHeight="1">
      <c r="A130" s="35"/>
      <c r="B130" s="36"/>
      <c r="C130" s="192" t="s">
        <v>83</v>
      </c>
      <c r="D130" s="192" t="s">
        <v>155</v>
      </c>
      <c r="E130" s="193" t="s">
        <v>1439</v>
      </c>
      <c r="F130" s="194" t="s">
        <v>1440</v>
      </c>
      <c r="G130" s="195" t="s">
        <v>596</v>
      </c>
      <c r="H130" s="196">
        <v>100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160</v>
      </c>
      <c r="BM130" s="203" t="s">
        <v>1441</v>
      </c>
    </row>
    <row r="131" spans="1:65" s="2" customFormat="1" ht="16.5" customHeight="1">
      <c r="A131" s="35"/>
      <c r="B131" s="36"/>
      <c r="C131" s="192" t="s">
        <v>85</v>
      </c>
      <c r="D131" s="192" t="s">
        <v>155</v>
      </c>
      <c r="E131" s="193" t="s">
        <v>1442</v>
      </c>
      <c r="F131" s="194" t="s">
        <v>1443</v>
      </c>
      <c r="G131" s="195" t="s">
        <v>596</v>
      </c>
      <c r="H131" s="196">
        <v>200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85</v>
      </c>
      <c r="AY131" s="18" t="s">
        <v>153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160</v>
      </c>
      <c r="BM131" s="203" t="s">
        <v>1444</v>
      </c>
    </row>
    <row r="132" spans="1:65" s="2" customFormat="1" ht="24.2" customHeight="1">
      <c r="A132" s="35"/>
      <c r="B132" s="36"/>
      <c r="C132" s="192" t="s">
        <v>171</v>
      </c>
      <c r="D132" s="192" t="s">
        <v>155</v>
      </c>
      <c r="E132" s="193" t="s">
        <v>1445</v>
      </c>
      <c r="F132" s="194" t="s">
        <v>1446</v>
      </c>
      <c r="G132" s="195" t="s">
        <v>1447</v>
      </c>
      <c r="H132" s="196">
        <v>1.5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85</v>
      </c>
      <c r="AY132" s="18" t="s">
        <v>153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160</v>
      </c>
      <c r="BM132" s="203" t="s">
        <v>1448</v>
      </c>
    </row>
    <row r="133" spans="1:65" s="12" customFormat="1" ht="25.9" customHeight="1">
      <c r="B133" s="176"/>
      <c r="C133" s="177"/>
      <c r="D133" s="178" t="s">
        <v>74</v>
      </c>
      <c r="E133" s="179" t="s">
        <v>651</v>
      </c>
      <c r="F133" s="179" t="s">
        <v>652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P134+P136</f>
        <v>0</v>
      </c>
      <c r="Q133" s="184"/>
      <c r="R133" s="185">
        <f>R134+R136</f>
        <v>0</v>
      </c>
      <c r="S133" s="184"/>
      <c r="T133" s="186">
        <f>T134+T136</f>
        <v>0</v>
      </c>
      <c r="AR133" s="187" t="s">
        <v>85</v>
      </c>
      <c r="AT133" s="188" t="s">
        <v>74</v>
      </c>
      <c r="AU133" s="188" t="s">
        <v>75</v>
      </c>
      <c r="AY133" s="187" t="s">
        <v>153</v>
      </c>
      <c r="BK133" s="189">
        <f>BK134+BK136</f>
        <v>0</v>
      </c>
    </row>
    <row r="134" spans="1:65" s="12" customFormat="1" ht="22.9" customHeight="1">
      <c r="B134" s="176"/>
      <c r="C134" s="177"/>
      <c r="D134" s="178" t="s">
        <v>74</v>
      </c>
      <c r="E134" s="190" t="s">
        <v>1449</v>
      </c>
      <c r="F134" s="190" t="s">
        <v>1450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85</v>
      </c>
      <c r="AT134" s="188" t="s">
        <v>74</v>
      </c>
      <c r="AU134" s="188" t="s">
        <v>83</v>
      </c>
      <c r="AY134" s="187" t="s">
        <v>153</v>
      </c>
      <c r="BK134" s="189">
        <f>BK135</f>
        <v>0</v>
      </c>
    </row>
    <row r="135" spans="1:65" s="2" customFormat="1" ht="44.25" customHeight="1">
      <c r="A135" s="35"/>
      <c r="B135" s="36"/>
      <c r="C135" s="192" t="s">
        <v>160</v>
      </c>
      <c r="D135" s="192" t="s">
        <v>155</v>
      </c>
      <c r="E135" s="193" t="s">
        <v>1451</v>
      </c>
      <c r="F135" s="194" t="s">
        <v>1452</v>
      </c>
      <c r="G135" s="195" t="s">
        <v>226</v>
      </c>
      <c r="H135" s="196">
        <v>5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252</v>
      </c>
      <c r="AT135" s="203" t="s">
        <v>155</v>
      </c>
      <c r="AU135" s="203" t="s">
        <v>85</v>
      </c>
      <c r="AY135" s="18" t="s">
        <v>153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252</v>
      </c>
      <c r="BM135" s="203" t="s">
        <v>1453</v>
      </c>
    </row>
    <row r="136" spans="1:65" s="12" customFormat="1" ht="22.9" customHeight="1">
      <c r="B136" s="176"/>
      <c r="C136" s="177"/>
      <c r="D136" s="178" t="s">
        <v>74</v>
      </c>
      <c r="E136" s="190" t="s">
        <v>933</v>
      </c>
      <c r="F136" s="190" t="s">
        <v>1454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SUM(P137:P151)</f>
        <v>0</v>
      </c>
      <c r="Q136" s="184"/>
      <c r="R136" s="185">
        <f>SUM(R137:R151)</f>
        <v>0</v>
      </c>
      <c r="S136" s="184"/>
      <c r="T136" s="186">
        <f>SUM(T137:T151)</f>
        <v>0</v>
      </c>
      <c r="AR136" s="187" t="s">
        <v>85</v>
      </c>
      <c r="AT136" s="188" t="s">
        <v>74</v>
      </c>
      <c r="AU136" s="188" t="s">
        <v>83</v>
      </c>
      <c r="AY136" s="187" t="s">
        <v>153</v>
      </c>
      <c r="BK136" s="189">
        <f>SUM(BK137:BK151)</f>
        <v>0</v>
      </c>
    </row>
    <row r="137" spans="1:65" s="2" customFormat="1" ht="44.25" customHeight="1">
      <c r="A137" s="35"/>
      <c r="B137" s="36"/>
      <c r="C137" s="192" t="s">
        <v>180</v>
      </c>
      <c r="D137" s="192" t="s">
        <v>155</v>
      </c>
      <c r="E137" s="193" t="s">
        <v>1455</v>
      </c>
      <c r="F137" s="194" t="s">
        <v>1456</v>
      </c>
      <c r="G137" s="195" t="s">
        <v>226</v>
      </c>
      <c r="H137" s="196">
        <v>361</v>
      </c>
      <c r="I137" s="197"/>
      <c r="J137" s="198">
        <f t="shared" ref="J137:J151" si="0">ROUND(I137*H137,2)</f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ref="P137:P151" si="1">O137*H137</f>
        <v>0</v>
      </c>
      <c r="Q137" s="201">
        <v>0</v>
      </c>
      <c r="R137" s="201">
        <f t="shared" ref="R137:R151" si="2">Q137*H137</f>
        <v>0</v>
      </c>
      <c r="S137" s="201">
        <v>0</v>
      </c>
      <c r="T137" s="202">
        <f t="shared" ref="T137:T151" si="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252</v>
      </c>
      <c r="AT137" s="203" t="s">
        <v>155</v>
      </c>
      <c r="AU137" s="203" t="s">
        <v>85</v>
      </c>
      <c r="AY137" s="18" t="s">
        <v>153</v>
      </c>
      <c r="BE137" s="204">
        <f t="shared" ref="BE137:BE151" si="4">IF(N137="základní",J137,0)</f>
        <v>0</v>
      </c>
      <c r="BF137" s="204">
        <f t="shared" ref="BF137:BF151" si="5">IF(N137="snížená",J137,0)</f>
        <v>0</v>
      </c>
      <c r="BG137" s="204">
        <f t="shared" ref="BG137:BG151" si="6">IF(N137="zákl. přenesená",J137,0)</f>
        <v>0</v>
      </c>
      <c r="BH137" s="204">
        <f t="shared" ref="BH137:BH151" si="7">IF(N137="sníž. přenesená",J137,0)</f>
        <v>0</v>
      </c>
      <c r="BI137" s="204">
        <f t="shared" ref="BI137:BI151" si="8">IF(N137="nulová",J137,0)</f>
        <v>0</v>
      </c>
      <c r="BJ137" s="18" t="s">
        <v>83</v>
      </c>
      <c r="BK137" s="204">
        <f t="shared" ref="BK137:BK151" si="9">ROUND(I137*H137,2)</f>
        <v>0</v>
      </c>
      <c r="BL137" s="18" t="s">
        <v>252</v>
      </c>
      <c r="BM137" s="203" t="s">
        <v>1457</v>
      </c>
    </row>
    <row r="138" spans="1:65" s="2" customFormat="1" ht="62.65" customHeight="1">
      <c r="A138" s="35"/>
      <c r="B138" s="36"/>
      <c r="C138" s="249" t="s">
        <v>186</v>
      </c>
      <c r="D138" s="249" t="s">
        <v>263</v>
      </c>
      <c r="E138" s="250" t="s">
        <v>1458</v>
      </c>
      <c r="F138" s="251" t="s">
        <v>1459</v>
      </c>
      <c r="G138" s="252" t="s">
        <v>226</v>
      </c>
      <c r="H138" s="253">
        <v>30</v>
      </c>
      <c r="I138" s="254"/>
      <c r="J138" s="255">
        <f t="shared" si="0"/>
        <v>0</v>
      </c>
      <c r="K138" s="251" t="s">
        <v>1</v>
      </c>
      <c r="L138" s="256"/>
      <c r="M138" s="257" t="s">
        <v>1</v>
      </c>
      <c r="N138" s="258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360</v>
      </c>
      <c r="AT138" s="203" t="s">
        <v>263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252</v>
      </c>
      <c r="BM138" s="203" t="s">
        <v>1460</v>
      </c>
    </row>
    <row r="139" spans="1:65" s="2" customFormat="1" ht="62.65" customHeight="1">
      <c r="A139" s="35"/>
      <c r="B139" s="36"/>
      <c r="C139" s="249" t="s">
        <v>192</v>
      </c>
      <c r="D139" s="249" t="s">
        <v>263</v>
      </c>
      <c r="E139" s="250" t="s">
        <v>1461</v>
      </c>
      <c r="F139" s="251" t="s">
        <v>1462</v>
      </c>
      <c r="G139" s="252" t="s">
        <v>226</v>
      </c>
      <c r="H139" s="253">
        <v>79</v>
      </c>
      <c r="I139" s="254"/>
      <c r="J139" s="255">
        <f t="shared" si="0"/>
        <v>0</v>
      </c>
      <c r="K139" s="251" t="s">
        <v>1</v>
      </c>
      <c r="L139" s="256"/>
      <c r="M139" s="257" t="s">
        <v>1</v>
      </c>
      <c r="N139" s="258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360</v>
      </c>
      <c r="AT139" s="203" t="s">
        <v>263</v>
      </c>
      <c r="AU139" s="203" t="s">
        <v>85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252</v>
      </c>
      <c r="BM139" s="203" t="s">
        <v>1463</v>
      </c>
    </row>
    <row r="140" spans="1:65" s="2" customFormat="1" ht="62.65" customHeight="1">
      <c r="A140" s="35"/>
      <c r="B140" s="36"/>
      <c r="C140" s="249" t="s">
        <v>196</v>
      </c>
      <c r="D140" s="249" t="s">
        <v>263</v>
      </c>
      <c r="E140" s="250" t="s">
        <v>1464</v>
      </c>
      <c r="F140" s="251" t="s">
        <v>1465</v>
      </c>
      <c r="G140" s="252" t="s">
        <v>226</v>
      </c>
      <c r="H140" s="253">
        <v>92</v>
      </c>
      <c r="I140" s="254"/>
      <c r="J140" s="255">
        <f t="shared" si="0"/>
        <v>0</v>
      </c>
      <c r="K140" s="251" t="s">
        <v>1</v>
      </c>
      <c r="L140" s="256"/>
      <c r="M140" s="257" t="s">
        <v>1</v>
      </c>
      <c r="N140" s="258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360</v>
      </c>
      <c r="AT140" s="203" t="s">
        <v>263</v>
      </c>
      <c r="AU140" s="203" t="s">
        <v>85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252</v>
      </c>
      <c r="BM140" s="203" t="s">
        <v>1466</v>
      </c>
    </row>
    <row r="141" spans="1:65" s="2" customFormat="1" ht="62.65" customHeight="1">
      <c r="A141" s="35"/>
      <c r="B141" s="36"/>
      <c r="C141" s="249" t="s">
        <v>202</v>
      </c>
      <c r="D141" s="249" t="s">
        <v>263</v>
      </c>
      <c r="E141" s="250" t="s">
        <v>1467</v>
      </c>
      <c r="F141" s="251" t="s">
        <v>1468</v>
      </c>
      <c r="G141" s="252" t="s">
        <v>226</v>
      </c>
      <c r="H141" s="253">
        <v>21</v>
      </c>
      <c r="I141" s="254"/>
      <c r="J141" s="255">
        <f t="shared" si="0"/>
        <v>0</v>
      </c>
      <c r="K141" s="251" t="s">
        <v>1</v>
      </c>
      <c r="L141" s="256"/>
      <c r="M141" s="257" t="s">
        <v>1</v>
      </c>
      <c r="N141" s="258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360</v>
      </c>
      <c r="AT141" s="203" t="s">
        <v>263</v>
      </c>
      <c r="AU141" s="203" t="s">
        <v>85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252</v>
      </c>
      <c r="BM141" s="203" t="s">
        <v>1469</v>
      </c>
    </row>
    <row r="142" spans="1:65" s="2" customFormat="1" ht="49.15" customHeight="1">
      <c r="A142" s="35"/>
      <c r="B142" s="36"/>
      <c r="C142" s="249" t="s">
        <v>216</v>
      </c>
      <c r="D142" s="249" t="s">
        <v>263</v>
      </c>
      <c r="E142" s="250" t="s">
        <v>1470</v>
      </c>
      <c r="F142" s="251" t="s">
        <v>1471</v>
      </c>
      <c r="G142" s="252" t="s">
        <v>226</v>
      </c>
      <c r="H142" s="253">
        <v>21</v>
      </c>
      <c r="I142" s="254"/>
      <c r="J142" s="255">
        <f t="shared" si="0"/>
        <v>0</v>
      </c>
      <c r="K142" s="251" t="s">
        <v>1</v>
      </c>
      <c r="L142" s="256"/>
      <c r="M142" s="257" t="s">
        <v>1</v>
      </c>
      <c r="N142" s="258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360</v>
      </c>
      <c r="AT142" s="203" t="s">
        <v>263</v>
      </c>
      <c r="AU142" s="203" t="s">
        <v>85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252</v>
      </c>
      <c r="BM142" s="203" t="s">
        <v>1472</v>
      </c>
    </row>
    <row r="143" spans="1:65" s="2" customFormat="1" ht="62.65" customHeight="1">
      <c r="A143" s="35"/>
      <c r="B143" s="36"/>
      <c r="C143" s="249" t="s">
        <v>223</v>
      </c>
      <c r="D143" s="249" t="s">
        <v>263</v>
      </c>
      <c r="E143" s="250" t="s">
        <v>1473</v>
      </c>
      <c r="F143" s="251" t="s">
        <v>1465</v>
      </c>
      <c r="G143" s="252" t="s">
        <v>226</v>
      </c>
      <c r="H143" s="253">
        <v>12</v>
      </c>
      <c r="I143" s="254"/>
      <c r="J143" s="255">
        <f t="shared" si="0"/>
        <v>0</v>
      </c>
      <c r="K143" s="251" t="s">
        <v>1</v>
      </c>
      <c r="L143" s="256"/>
      <c r="M143" s="257" t="s">
        <v>1</v>
      </c>
      <c r="N143" s="258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360</v>
      </c>
      <c r="AT143" s="203" t="s">
        <v>263</v>
      </c>
      <c r="AU143" s="203" t="s">
        <v>85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252</v>
      </c>
      <c r="BM143" s="203" t="s">
        <v>1474</v>
      </c>
    </row>
    <row r="144" spans="1:65" s="2" customFormat="1" ht="62.65" customHeight="1">
      <c r="A144" s="35"/>
      <c r="B144" s="36"/>
      <c r="C144" s="249" t="s">
        <v>8</v>
      </c>
      <c r="D144" s="249" t="s">
        <v>263</v>
      </c>
      <c r="E144" s="250" t="s">
        <v>1475</v>
      </c>
      <c r="F144" s="251" t="s">
        <v>1476</v>
      </c>
      <c r="G144" s="252" t="s">
        <v>226</v>
      </c>
      <c r="H144" s="253">
        <v>12</v>
      </c>
      <c r="I144" s="254"/>
      <c r="J144" s="255">
        <f t="shared" si="0"/>
        <v>0</v>
      </c>
      <c r="K144" s="251" t="s">
        <v>1</v>
      </c>
      <c r="L144" s="256"/>
      <c r="M144" s="257" t="s">
        <v>1</v>
      </c>
      <c r="N144" s="258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360</v>
      </c>
      <c r="AT144" s="203" t="s">
        <v>263</v>
      </c>
      <c r="AU144" s="203" t="s">
        <v>85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252</v>
      </c>
      <c r="BM144" s="203" t="s">
        <v>1477</v>
      </c>
    </row>
    <row r="145" spans="1:65" s="2" customFormat="1" ht="44.25" customHeight="1">
      <c r="A145" s="35"/>
      <c r="B145" s="36"/>
      <c r="C145" s="249" t="s">
        <v>233</v>
      </c>
      <c r="D145" s="249" t="s">
        <v>263</v>
      </c>
      <c r="E145" s="250" t="s">
        <v>1478</v>
      </c>
      <c r="F145" s="251" t="s">
        <v>1479</v>
      </c>
      <c r="G145" s="252" t="s">
        <v>226</v>
      </c>
      <c r="H145" s="253">
        <v>47</v>
      </c>
      <c r="I145" s="254"/>
      <c r="J145" s="255">
        <f t="shared" si="0"/>
        <v>0</v>
      </c>
      <c r="K145" s="251" t="s">
        <v>1</v>
      </c>
      <c r="L145" s="256"/>
      <c r="M145" s="257" t="s">
        <v>1</v>
      </c>
      <c r="N145" s="258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360</v>
      </c>
      <c r="AT145" s="203" t="s">
        <v>263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252</v>
      </c>
      <c r="BM145" s="203" t="s">
        <v>1480</v>
      </c>
    </row>
    <row r="146" spans="1:65" s="2" customFormat="1" ht="37.9" customHeight="1">
      <c r="A146" s="35"/>
      <c r="B146" s="36"/>
      <c r="C146" s="249" t="s">
        <v>238</v>
      </c>
      <c r="D146" s="249" t="s">
        <v>263</v>
      </c>
      <c r="E146" s="250" t="s">
        <v>1481</v>
      </c>
      <c r="F146" s="251" t="s">
        <v>1482</v>
      </c>
      <c r="G146" s="252" t="s">
        <v>226</v>
      </c>
      <c r="H146" s="253">
        <v>25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360</v>
      </c>
      <c r="AT146" s="203" t="s">
        <v>263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252</v>
      </c>
      <c r="BM146" s="203" t="s">
        <v>1483</v>
      </c>
    </row>
    <row r="147" spans="1:65" s="2" customFormat="1" ht="37.9" customHeight="1">
      <c r="A147" s="35"/>
      <c r="B147" s="36"/>
      <c r="C147" s="249" t="s">
        <v>245</v>
      </c>
      <c r="D147" s="249" t="s">
        <v>263</v>
      </c>
      <c r="E147" s="250" t="s">
        <v>1484</v>
      </c>
      <c r="F147" s="251" t="s">
        <v>1485</v>
      </c>
      <c r="G147" s="252" t="s">
        <v>226</v>
      </c>
      <c r="H147" s="253">
        <v>10</v>
      </c>
      <c r="I147" s="254"/>
      <c r="J147" s="255">
        <f t="shared" si="0"/>
        <v>0</v>
      </c>
      <c r="K147" s="251" t="s">
        <v>1</v>
      </c>
      <c r="L147" s="256"/>
      <c r="M147" s="257" t="s">
        <v>1</v>
      </c>
      <c r="N147" s="258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360</v>
      </c>
      <c r="AT147" s="203" t="s">
        <v>263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252</v>
      </c>
      <c r="BM147" s="203" t="s">
        <v>1486</v>
      </c>
    </row>
    <row r="148" spans="1:65" s="2" customFormat="1" ht="37.9" customHeight="1">
      <c r="A148" s="35"/>
      <c r="B148" s="36"/>
      <c r="C148" s="249" t="s">
        <v>252</v>
      </c>
      <c r="D148" s="249" t="s">
        <v>263</v>
      </c>
      <c r="E148" s="250" t="s">
        <v>1487</v>
      </c>
      <c r="F148" s="251" t="s">
        <v>1488</v>
      </c>
      <c r="G148" s="252" t="s">
        <v>226</v>
      </c>
      <c r="H148" s="253">
        <v>2</v>
      </c>
      <c r="I148" s="254"/>
      <c r="J148" s="255">
        <f t="shared" si="0"/>
        <v>0</v>
      </c>
      <c r="K148" s="251" t="s">
        <v>1</v>
      </c>
      <c r="L148" s="256"/>
      <c r="M148" s="257" t="s">
        <v>1</v>
      </c>
      <c r="N148" s="258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360</v>
      </c>
      <c r="AT148" s="203" t="s">
        <v>263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252</v>
      </c>
      <c r="BM148" s="203" t="s">
        <v>1489</v>
      </c>
    </row>
    <row r="149" spans="1:65" s="2" customFormat="1" ht="44.25" customHeight="1">
      <c r="A149" s="35"/>
      <c r="B149" s="36"/>
      <c r="C149" s="249" t="s">
        <v>256</v>
      </c>
      <c r="D149" s="249" t="s">
        <v>263</v>
      </c>
      <c r="E149" s="250" t="s">
        <v>1490</v>
      </c>
      <c r="F149" s="251" t="s">
        <v>1491</v>
      </c>
      <c r="G149" s="252" t="s">
        <v>226</v>
      </c>
      <c r="H149" s="253">
        <v>10</v>
      </c>
      <c r="I149" s="254"/>
      <c r="J149" s="255">
        <f t="shared" si="0"/>
        <v>0</v>
      </c>
      <c r="K149" s="251" t="s">
        <v>1</v>
      </c>
      <c r="L149" s="256"/>
      <c r="M149" s="257" t="s">
        <v>1</v>
      </c>
      <c r="N149" s="258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360</v>
      </c>
      <c r="AT149" s="203" t="s">
        <v>263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252</v>
      </c>
      <c r="BM149" s="203" t="s">
        <v>1492</v>
      </c>
    </row>
    <row r="150" spans="1:65" s="2" customFormat="1" ht="44.25" customHeight="1">
      <c r="A150" s="35"/>
      <c r="B150" s="36"/>
      <c r="C150" s="192" t="s">
        <v>262</v>
      </c>
      <c r="D150" s="192" t="s">
        <v>155</v>
      </c>
      <c r="E150" s="193" t="s">
        <v>1493</v>
      </c>
      <c r="F150" s="194" t="s">
        <v>1494</v>
      </c>
      <c r="G150" s="195" t="s">
        <v>226</v>
      </c>
      <c r="H150" s="196">
        <v>361</v>
      </c>
      <c r="I150" s="197"/>
      <c r="J150" s="198">
        <f t="shared" si="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252</v>
      </c>
      <c r="AT150" s="203" t="s">
        <v>155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252</v>
      </c>
      <c r="BM150" s="203" t="s">
        <v>1495</v>
      </c>
    </row>
    <row r="151" spans="1:65" s="2" customFormat="1" ht="16.5" customHeight="1">
      <c r="A151" s="35"/>
      <c r="B151" s="36"/>
      <c r="C151" s="192" t="s">
        <v>268</v>
      </c>
      <c r="D151" s="192" t="s">
        <v>155</v>
      </c>
      <c r="E151" s="193" t="s">
        <v>1496</v>
      </c>
      <c r="F151" s="194" t="s">
        <v>1497</v>
      </c>
      <c r="G151" s="195" t="s">
        <v>575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252</v>
      </c>
      <c r="AT151" s="203" t="s">
        <v>155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252</v>
      </c>
      <c r="BM151" s="203" t="s">
        <v>1498</v>
      </c>
    </row>
    <row r="152" spans="1:65" s="12" customFormat="1" ht="25.9" customHeight="1">
      <c r="B152" s="176"/>
      <c r="C152" s="177"/>
      <c r="D152" s="178" t="s">
        <v>74</v>
      </c>
      <c r="E152" s="179" t="s">
        <v>263</v>
      </c>
      <c r="F152" s="179" t="s">
        <v>1499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171</v>
      </c>
      <c r="AT152" s="188" t="s">
        <v>74</v>
      </c>
      <c r="AU152" s="188" t="s">
        <v>75</v>
      </c>
      <c r="AY152" s="187" t="s">
        <v>153</v>
      </c>
      <c r="BK152" s="189">
        <f>BK153</f>
        <v>0</v>
      </c>
    </row>
    <row r="153" spans="1:65" s="12" customFormat="1" ht="22.9" customHeight="1">
      <c r="B153" s="176"/>
      <c r="C153" s="177"/>
      <c r="D153" s="178" t="s">
        <v>74</v>
      </c>
      <c r="E153" s="190" t="s">
        <v>1500</v>
      </c>
      <c r="F153" s="190" t="s">
        <v>1501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SUM(P154:P155)</f>
        <v>0</v>
      </c>
      <c r="Q153" s="184"/>
      <c r="R153" s="185">
        <f>SUM(R154:R155)</f>
        <v>0</v>
      </c>
      <c r="S153" s="184"/>
      <c r="T153" s="186">
        <f>SUM(T154:T155)</f>
        <v>0</v>
      </c>
      <c r="AR153" s="187" t="s">
        <v>171</v>
      </c>
      <c r="AT153" s="188" t="s">
        <v>74</v>
      </c>
      <c r="AU153" s="188" t="s">
        <v>83</v>
      </c>
      <c r="AY153" s="187" t="s">
        <v>153</v>
      </c>
      <c r="BK153" s="189">
        <f>SUM(BK154:BK155)</f>
        <v>0</v>
      </c>
    </row>
    <row r="154" spans="1:65" s="2" customFormat="1" ht="24.2" customHeight="1">
      <c r="A154" s="35"/>
      <c r="B154" s="36"/>
      <c r="C154" s="192" t="s">
        <v>272</v>
      </c>
      <c r="D154" s="192" t="s">
        <v>155</v>
      </c>
      <c r="E154" s="193" t="s">
        <v>1502</v>
      </c>
      <c r="F154" s="194" t="s">
        <v>1503</v>
      </c>
      <c r="G154" s="195" t="s">
        <v>226</v>
      </c>
      <c r="H154" s="196">
        <v>361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535</v>
      </c>
      <c r="AT154" s="203" t="s">
        <v>155</v>
      </c>
      <c r="AU154" s="203" t="s">
        <v>85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535</v>
      </c>
      <c r="BM154" s="203" t="s">
        <v>1504</v>
      </c>
    </row>
    <row r="155" spans="1:65" s="2" customFormat="1" ht="24.2" customHeight="1">
      <c r="A155" s="35"/>
      <c r="B155" s="36"/>
      <c r="C155" s="192" t="s">
        <v>7</v>
      </c>
      <c r="D155" s="192" t="s">
        <v>155</v>
      </c>
      <c r="E155" s="193" t="s">
        <v>1505</v>
      </c>
      <c r="F155" s="194" t="s">
        <v>1506</v>
      </c>
      <c r="G155" s="195" t="s">
        <v>226</v>
      </c>
      <c r="H155" s="196">
        <v>361</v>
      </c>
      <c r="I155" s="197"/>
      <c r="J155" s="198">
        <f>ROUND(I155*H155,2)</f>
        <v>0</v>
      </c>
      <c r="K155" s="194" t="s">
        <v>1</v>
      </c>
      <c r="L155" s="40"/>
      <c r="M155" s="266" t="s">
        <v>1</v>
      </c>
      <c r="N155" s="267" t="s">
        <v>40</v>
      </c>
      <c r="O155" s="268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535</v>
      </c>
      <c r="AT155" s="203" t="s">
        <v>155</v>
      </c>
      <c r="AU155" s="203" t="s">
        <v>85</v>
      </c>
      <c r="AY155" s="18" t="s">
        <v>153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535</v>
      </c>
      <c r="BM155" s="203" t="s">
        <v>1507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56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algorithmName="SHA-512" hashValue="EIdqUFSvsYiNvzJJW0nOUsRDci7yTxglnZki3Jp7h61gh+kUpdo+CTD8v0dXeIHyarpLJRxVp5LTIgTp8WDJ7Q==" saltValue="WoTD2+vwufc9CZCPcJrkZXPk88Go5Al1wyauo3Z0B/gGBLVXFJegkab6KLoizNoa1L4UPoR04ph4h3EaYFLFwA==" spinCount="100000" sheet="1" objects="1" scenarios="1" formatColumns="0" formatRows="0" autoFilter="0"/>
  <autoFilter ref="C126:K155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1" customFormat="1" ht="12" customHeight="1">
      <c r="B8" s="21"/>
      <c r="D8" s="120" t="s">
        <v>109</v>
      </c>
      <c r="L8" s="21"/>
    </row>
    <row r="9" spans="1:46" s="2" customFormat="1" ht="16.5" customHeight="1">
      <c r="A9" s="35"/>
      <c r="B9" s="40"/>
      <c r="C9" s="35"/>
      <c r="D9" s="35"/>
      <c r="E9" s="316" t="s">
        <v>1430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1431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8" t="s">
        <v>1508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Vyplň údaj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23</v>
      </c>
      <c r="E16" s="35"/>
      <c r="F16" s="35"/>
      <c r="G16" s="35"/>
      <c r="H16" s="35"/>
      <c r="I16" s="120" t="s">
        <v>24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25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24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0" t="str">
        <f>'Rekapitulace stavby'!E14</f>
        <v>Vyplň údaj</v>
      </c>
      <c r="F20" s="321"/>
      <c r="G20" s="321"/>
      <c r="H20" s="321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24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30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32</v>
      </c>
      <c r="E25" s="35"/>
      <c r="F25" s="35"/>
      <c r="G25" s="35"/>
      <c r="H25" s="35"/>
      <c r="I25" s="120" t="s">
        <v>24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33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2" t="s">
        <v>1</v>
      </c>
      <c r="F29" s="322"/>
      <c r="G29" s="322"/>
      <c r="H29" s="322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39</v>
      </c>
      <c r="E35" s="120" t="s">
        <v>40</v>
      </c>
      <c r="F35" s="130">
        <f>ROUND((SUM(BE125:BE177)),  2)</f>
        <v>0</v>
      </c>
      <c r="G35" s="35"/>
      <c r="H35" s="35"/>
      <c r="I35" s="131">
        <v>0.21</v>
      </c>
      <c r="J35" s="130">
        <f>ROUND(((SUM(BE125:BE177))*I35),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41</v>
      </c>
      <c r="F36" s="130">
        <f>ROUND((SUM(BF125:BF177)),  2)</f>
        <v>0</v>
      </c>
      <c r="G36" s="35"/>
      <c r="H36" s="35"/>
      <c r="I36" s="131">
        <v>0.12</v>
      </c>
      <c r="J36" s="130">
        <f>ROUND(((SUM(BF125:BF177))*I36),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ROUND((SUM(BG125:BG177)),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43</v>
      </c>
      <c r="F38" s="130">
        <f>ROUND((SUM(BH125:BH177)),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ROUND((SUM(BI125:BI177)),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109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3" t="s">
        <v>1430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1431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1" t="str">
        <f>E11</f>
        <v>02_2 - EL SLN - rozvody a hromosvod</v>
      </c>
      <c r="F89" s="325"/>
      <c r="G89" s="325"/>
      <c r="H89" s="325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Trojdílná 1117/18</v>
      </c>
      <c r="G91" s="37"/>
      <c r="H91" s="37"/>
      <c r="I91" s="30" t="s">
        <v>22</v>
      </c>
      <c r="J91" s="67" t="str">
        <f>IF(J14="","",J14)</f>
        <v>Vyplň údaj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23</v>
      </c>
      <c r="D93" s="37"/>
      <c r="E93" s="37"/>
      <c r="F93" s="28" t="str">
        <f>E17</f>
        <v>Městská část Praha 5</v>
      </c>
      <c r="G93" s="37"/>
      <c r="H93" s="37"/>
      <c r="I93" s="30" t="s">
        <v>29</v>
      </c>
      <c r="J93" s="33" t="str">
        <f>E23</f>
        <v>RH-ARCHITEKTI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32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112</v>
      </c>
      <c r="D96" s="151"/>
      <c r="E96" s="151"/>
      <c r="F96" s="151"/>
      <c r="G96" s="151"/>
      <c r="H96" s="151"/>
      <c r="I96" s="151"/>
      <c r="J96" s="152" t="s">
        <v>113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114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115</v>
      </c>
    </row>
    <row r="99" spans="1:47" s="9" customFormat="1" ht="24.95" customHeight="1">
      <c r="B99" s="154"/>
      <c r="C99" s="155"/>
      <c r="D99" s="156" t="s">
        <v>1509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1510</v>
      </c>
      <c r="E100" s="157"/>
      <c r="F100" s="157"/>
      <c r="G100" s="157"/>
      <c r="H100" s="157"/>
      <c r="I100" s="157"/>
      <c r="J100" s="158">
        <f>J144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1511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1512</v>
      </c>
      <c r="E102" s="157"/>
      <c r="F102" s="157"/>
      <c r="G102" s="157"/>
      <c r="H102" s="157"/>
      <c r="I102" s="157"/>
      <c r="J102" s="158">
        <f>J154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1513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Snížení energetické náročnosti objektu MŠ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109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3" t="s">
        <v>1430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1431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1" t="str">
        <f>E11</f>
        <v>02_2 - EL SLN - rozvody a hromosvod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Trojdílná 1117/18</v>
      </c>
      <c r="G119" s="37"/>
      <c r="H119" s="37"/>
      <c r="I119" s="30" t="s">
        <v>22</v>
      </c>
      <c r="J119" s="67" t="str">
        <f>IF(J14="","",J14)</f>
        <v>Vyplň údaj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23</v>
      </c>
      <c r="D121" s="37"/>
      <c r="E121" s="37"/>
      <c r="F121" s="28" t="str">
        <f>E17</f>
        <v>Městská část Praha 5</v>
      </c>
      <c r="G121" s="37"/>
      <c r="H121" s="37"/>
      <c r="I121" s="30" t="s">
        <v>29</v>
      </c>
      <c r="J121" s="33" t="str">
        <f>E23</f>
        <v>RH-ARCHITEKTI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27</v>
      </c>
      <c r="D122" s="37"/>
      <c r="E122" s="37"/>
      <c r="F122" s="28" t="str">
        <f>IF(E20="","",E20)</f>
        <v>Vyplň údaj</v>
      </c>
      <c r="G122" s="37"/>
      <c r="H122" s="37"/>
      <c r="I122" s="30" t="s">
        <v>32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139</v>
      </c>
      <c r="D124" s="168" t="s">
        <v>60</v>
      </c>
      <c r="E124" s="168" t="s">
        <v>56</v>
      </c>
      <c r="F124" s="168" t="s">
        <v>57</v>
      </c>
      <c r="G124" s="168" t="s">
        <v>140</v>
      </c>
      <c r="H124" s="168" t="s">
        <v>141</v>
      </c>
      <c r="I124" s="168" t="s">
        <v>142</v>
      </c>
      <c r="J124" s="168" t="s">
        <v>113</v>
      </c>
      <c r="K124" s="169" t="s">
        <v>143</v>
      </c>
      <c r="L124" s="170"/>
      <c r="M124" s="76" t="s">
        <v>1</v>
      </c>
      <c r="N124" s="77" t="s">
        <v>39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P126+P144+P152+P154+P169</f>
        <v>0</v>
      </c>
      <c r="Q125" s="80"/>
      <c r="R125" s="173">
        <f>R126+R144+R152+R154+R169</f>
        <v>0</v>
      </c>
      <c r="S125" s="80"/>
      <c r="T125" s="174">
        <f>T126+T144+T152+T154+T169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115</v>
      </c>
      <c r="BK125" s="175">
        <f>BK126+BK144+BK152+BK154+BK169</f>
        <v>0</v>
      </c>
    </row>
    <row r="126" spans="1:65" s="12" customFormat="1" ht="25.9" customHeight="1">
      <c r="B126" s="176"/>
      <c r="C126" s="177"/>
      <c r="D126" s="178" t="s">
        <v>74</v>
      </c>
      <c r="E126" s="179" t="s">
        <v>1514</v>
      </c>
      <c r="F126" s="179" t="s">
        <v>1515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SUM(P127:P143)</f>
        <v>0</v>
      </c>
      <c r="Q126" s="184"/>
      <c r="R126" s="185">
        <f>SUM(R127:R143)</f>
        <v>0</v>
      </c>
      <c r="S126" s="184"/>
      <c r="T126" s="186">
        <f>SUM(T127:T143)</f>
        <v>0</v>
      </c>
      <c r="AR126" s="187" t="s">
        <v>83</v>
      </c>
      <c r="AT126" s="188" t="s">
        <v>74</v>
      </c>
      <c r="AU126" s="188" t="s">
        <v>75</v>
      </c>
      <c r="AY126" s="187" t="s">
        <v>153</v>
      </c>
      <c r="BK126" s="189">
        <f>SUM(BK127:BK143)</f>
        <v>0</v>
      </c>
    </row>
    <row r="127" spans="1:65" s="2" customFormat="1" ht="16.5" customHeight="1">
      <c r="A127" s="35"/>
      <c r="B127" s="36"/>
      <c r="C127" s="192" t="s">
        <v>75</v>
      </c>
      <c r="D127" s="192" t="s">
        <v>155</v>
      </c>
      <c r="E127" s="193" t="s">
        <v>1516</v>
      </c>
      <c r="F127" s="194" t="s">
        <v>1517</v>
      </c>
      <c r="G127" s="195" t="s">
        <v>226</v>
      </c>
      <c r="H127" s="196">
        <v>1</v>
      </c>
      <c r="I127" s="197"/>
      <c r="J127" s="198">
        <f t="shared" ref="J127:J143" si="0">ROUND(I127*H127,2)</f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ref="P127:P143" si="1">O127*H127</f>
        <v>0</v>
      </c>
      <c r="Q127" s="201">
        <v>0</v>
      </c>
      <c r="R127" s="201">
        <f t="shared" ref="R127:R143" si="2">Q127*H127</f>
        <v>0</v>
      </c>
      <c r="S127" s="201">
        <v>0</v>
      </c>
      <c r="T127" s="202">
        <f t="shared" ref="T127:T143" si="3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160</v>
      </c>
      <c r="AT127" s="203" t="s">
        <v>155</v>
      </c>
      <c r="AU127" s="203" t="s">
        <v>83</v>
      </c>
      <c r="AY127" s="18" t="s">
        <v>153</v>
      </c>
      <c r="BE127" s="204">
        <f t="shared" ref="BE127:BE143" si="4">IF(N127="základní",J127,0)</f>
        <v>0</v>
      </c>
      <c r="BF127" s="204">
        <f t="shared" ref="BF127:BF143" si="5">IF(N127="snížená",J127,0)</f>
        <v>0</v>
      </c>
      <c r="BG127" s="204">
        <f t="shared" ref="BG127:BG143" si="6">IF(N127="zákl. přenesená",J127,0)</f>
        <v>0</v>
      </c>
      <c r="BH127" s="204">
        <f t="shared" ref="BH127:BH143" si="7">IF(N127="sníž. přenesená",J127,0)</f>
        <v>0</v>
      </c>
      <c r="BI127" s="204">
        <f t="shared" ref="BI127:BI143" si="8">IF(N127="nulová",J127,0)</f>
        <v>0</v>
      </c>
      <c r="BJ127" s="18" t="s">
        <v>83</v>
      </c>
      <c r="BK127" s="204">
        <f t="shared" ref="BK127:BK143" si="9">ROUND(I127*H127,2)</f>
        <v>0</v>
      </c>
      <c r="BL127" s="18" t="s">
        <v>160</v>
      </c>
      <c r="BM127" s="203" t="s">
        <v>1518</v>
      </c>
    </row>
    <row r="128" spans="1:65" s="2" customFormat="1" ht="16.5" customHeight="1">
      <c r="A128" s="35"/>
      <c r="B128" s="36"/>
      <c r="C128" s="192" t="s">
        <v>75</v>
      </c>
      <c r="D128" s="192" t="s">
        <v>155</v>
      </c>
      <c r="E128" s="193" t="s">
        <v>1519</v>
      </c>
      <c r="F128" s="194" t="s">
        <v>1520</v>
      </c>
      <c r="G128" s="195" t="s">
        <v>226</v>
      </c>
      <c r="H128" s="196">
        <v>8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83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160</v>
      </c>
      <c r="BM128" s="203" t="s">
        <v>1521</v>
      </c>
    </row>
    <row r="129" spans="1:65" s="2" customFormat="1" ht="16.5" customHeight="1">
      <c r="A129" s="35"/>
      <c r="B129" s="36"/>
      <c r="C129" s="192" t="s">
        <v>75</v>
      </c>
      <c r="D129" s="192" t="s">
        <v>155</v>
      </c>
      <c r="E129" s="193" t="s">
        <v>1522</v>
      </c>
      <c r="F129" s="194" t="s">
        <v>1523</v>
      </c>
      <c r="G129" s="195" t="s">
        <v>226</v>
      </c>
      <c r="H129" s="196">
        <v>4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160</v>
      </c>
      <c r="AT129" s="203" t="s">
        <v>155</v>
      </c>
      <c r="AU129" s="203" t="s">
        <v>83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160</v>
      </c>
      <c r="BM129" s="203" t="s">
        <v>1524</v>
      </c>
    </row>
    <row r="130" spans="1:65" s="2" customFormat="1" ht="16.5" customHeight="1">
      <c r="A130" s="35"/>
      <c r="B130" s="36"/>
      <c r="C130" s="192" t="s">
        <v>75</v>
      </c>
      <c r="D130" s="192" t="s">
        <v>155</v>
      </c>
      <c r="E130" s="193" t="s">
        <v>1525</v>
      </c>
      <c r="F130" s="194" t="s">
        <v>1526</v>
      </c>
      <c r="G130" s="195" t="s">
        <v>226</v>
      </c>
      <c r="H130" s="196">
        <v>9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83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160</v>
      </c>
      <c r="BM130" s="203" t="s">
        <v>1527</v>
      </c>
    </row>
    <row r="131" spans="1:65" s="2" customFormat="1" ht="16.5" customHeight="1">
      <c r="A131" s="35"/>
      <c r="B131" s="36"/>
      <c r="C131" s="192" t="s">
        <v>75</v>
      </c>
      <c r="D131" s="192" t="s">
        <v>155</v>
      </c>
      <c r="E131" s="193" t="s">
        <v>1528</v>
      </c>
      <c r="F131" s="194" t="s">
        <v>1529</v>
      </c>
      <c r="G131" s="195" t="s">
        <v>226</v>
      </c>
      <c r="H131" s="196">
        <v>1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83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160</v>
      </c>
      <c r="BM131" s="203" t="s">
        <v>1530</v>
      </c>
    </row>
    <row r="132" spans="1:65" s="2" customFormat="1" ht="16.5" customHeight="1">
      <c r="A132" s="35"/>
      <c r="B132" s="36"/>
      <c r="C132" s="192" t="s">
        <v>75</v>
      </c>
      <c r="D132" s="192" t="s">
        <v>155</v>
      </c>
      <c r="E132" s="193" t="s">
        <v>1531</v>
      </c>
      <c r="F132" s="194" t="s">
        <v>1532</v>
      </c>
      <c r="G132" s="195" t="s">
        <v>226</v>
      </c>
      <c r="H132" s="196">
        <v>1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83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160</v>
      </c>
      <c r="BM132" s="203" t="s">
        <v>1533</v>
      </c>
    </row>
    <row r="133" spans="1:65" s="2" customFormat="1" ht="16.5" customHeight="1">
      <c r="A133" s="35"/>
      <c r="B133" s="36"/>
      <c r="C133" s="192" t="s">
        <v>75</v>
      </c>
      <c r="D133" s="192" t="s">
        <v>155</v>
      </c>
      <c r="E133" s="193" t="s">
        <v>1534</v>
      </c>
      <c r="F133" s="194" t="s">
        <v>1535</v>
      </c>
      <c r="G133" s="195" t="s">
        <v>248</v>
      </c>
      <c r="H133" s="196">
        <v>2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83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1536</v>
      </c>
    </row>
    <row r="134" spans="1:65" s="2" customFormat="1" ht="16.5" customHeight="1">
      <c r="A134" s="35"/>
      <c r="B134" s="36"/>
      <c r="C134" s="192" t="s">
        <v>75</v>
      </c>
      <c r="D134" s="192" t="s">
        <v>155</v>
      </c>
      <c r="E134" s="193" t="s">
        <v>1537</v>
      </c>
      <c r="F134" s="194" t="s">
        <v>1538</v>
      </c>
      <c r="G134" s="195" t="s">
        <v>248</v>
      </c>
      <c r="H134" s="196">
        <v>2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83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1539</v>
      </c>
    </row>
    <row r="135" spans="1:65" s="2" customFormat="1" ht="16.5" customHeight="1">
      <c r="A135" s="35"/>
      <c r="B135" s="36"/>
      <c r="C135" s="192" t="s">
        <v>75</v>
      </c>
      <c r="D135" s="192" t="s">
        <v>155</v>
      </c>
      <c r="E135" s="193" t="s">
        <v>1540</v>
      </c>
      <c r="F135" s="194" t="s">
        <v>1541</v>
      </c>
      <c r="G135" s="195" t="s">
        <v>226</v>
      </c>
      <c r="H135" s="196">
        <v>4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83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1542</v>
      </c>
    </row>
    <row r="136" spans="1:65" s="2" customFormat="1" ht="16.5" customHeight="1">
      <c r="A136" s="35"/>
      <c r="B136" s="36"/>
      <c r="C136" s="192" t="s">
        <v>75</v>
      </c>
      <c r="D136" s="192" t="s">
        <v>155</v>
      </c>
      <c r="E136" s="193" t="s">
        <v>1543</v>
      </c>
      <c r="F136" s="194" t="s">
        <v>1544</v>
      </c>
      <c r="G136" s="195" t="s">
        <v>226</v>
      </c>
      <c r="H136" s="196">
        <v>6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83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1545</v>
      </c>
    </row>
    <row r="137" spans="1:65" s="2" customFormat="1" ht="16.5" customHeight="1">
      <c r="A137" s="35"/>
      <c r="B137" s="36"/>
      <c r="C137" s="192" t="s">
        <v>75</v>
      </c>
      <c r="D137" s="192" t="s">
        <v>155</v>
      </c>
      <c r="E137" s="193" t="s">
        <v>1546</v>
      </c>
      <c r="F137" s="194" t="s">
        <v>1547</v>
      </c>
      <c r="G137" s="195" t="s">
        <v>226</v>
      </c>
      <c r="H137" s="196">
        <v>3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83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1548</v>
      </c>
    </row>
    <row r="138" spans="1:65" s="2" customFormat="1" ht="16.5" customHeight="1">
      <c r="A138" s="35"/>
      <c r="B138" s="36"/>
      <c r="C138" s="192" t="s">
        <v>75</v>
      </c>
      <c r="D138" s="192" t="s">
        <v>155</v>
      </c>
      <c r="E138" s="193" t="s">
        <v>1549</v>
      </c>
      <c r="F138" s="194" t="s">
        <v>1550</v>
      </c>
      <c r="G138" s="195" t="s">
        <v>226</v>
      </c>
      <c r="H138" s="196">
        <v>30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83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1551</v>
      </c>
    </row>
    <row r="139" spans="1:65" s="2" customFormat="1" ht="16.5" customHeight="1">
      <c r="A139" s="35"/>
      <c r="B139" s="36"/>
      <c r="C139" s="192" t="s">
        <v>75</v>
      </c>
      <c r="D139" s="192" t="s">
        <v>155</v>
      </c>
      <c r="E139" s="193" t="s">
        <v>1552</v>
      </c>
      <c r="F139" s="194" t="s">
        <v>1553</v>
      </c>
      <c r="G139" s="195" t="s">
        <v>226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83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160</v>
      </c>
      <c r="BM139" s="203" t="s">
        <v>1554</v>
      </c>
    </row>
    <row r="140" spans="1:65" s="2" customFormat="1" ht="16.5" customHeight="1">
      <c r="A140" s="35"/>
      <c r="B140" s="36"/>
      <c r="C140" s="192" t="s">
        <v>75</v>
      </c>
      <c r="D140" s="192" t="s">
        <v>155</v>
      </c>
      <c r="E140" s="193" t="s">
        <v>1555</v>
      </c>
      <c r="F140" s="194" t="s">
        <v>1556</v>
      </c>
      <c r="G140" s="195" t="s">
        <v>248</v>
      </c>
      <c r="H140" s="196">
        <v>5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83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160</v>
      </c>
      <c r="BM140" s="203" t="s">
        <v>1557</v>
      </c>
    </row>
    <row r="141" spans="1:65" s="2" customFormat="1" ht="16.5" customHeight="1">
      <c r="A141" s="35"/>
      <c r="B141" s="36"/>
      <c r="C141" s="192" t="s">
        <v>75</v>
      </c>
      <c r="D141" s="192" t="s">
        <v>155</v>
      </c>
      <c r="E141" s="193" t="s">
        <v>1558</v>
      </c>
      <c r="F141" s="194" t="s">
        <v>1559</v>
      </c>
      <c r="G141" s="195" t="s">
        <v>575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83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160</v>
      </c>
      <c r="BM141" s="203" t="s">
        <v>1560</v>
      </c>
    </row>
    <row r="142" spans="1:65" s="2" customFormat="1" ht="16.5" customHeight="1">
      <c r="A142" s="35"/>
      <c r="B142" s="36"/>
      <c r="C142" s="192" t="s">
        <v>75</v>
      </c>
      <c r="D142" s="192" t="s">
        <v>155</v>
      </c>
      <c r="E142" s="193" t="s">
        <v>1561</v>
      </c>
      <c r="F142" s="194" t="s">
        <v>1562</v>
      </c>
      <c r="G142" s="195" t="s">
        <v>575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160</v>
      </c>
      <c r="AT142" s="203" t="s">
        <v>155</v>
      </c>
      <c r="AU142" s="203" t="s">
        <v>83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160</v>
      </c>
      <c r="BM142" s="203" t="s">
        <v>1563</v>
      </c>
    </row>
    <row r="143" spans="1:65" s="2" customFormat="1" ht="16.5" customHeight="1">
      <c r="A143" s="35"/>
      <c r="B143" s="36"/>
      <c r="C143" s="192" t="s">
        <v>75</v>
      </c>
      <c r="D143" s="192" t="s">
        <v>155</v>
      </c>
      <c r="E143" s="193" t="s">
        <v>1564</v>
      </c>
      <c r="F143" s="194" t="s">
        <v>1565</v>
      </c>
      <c r="G143" s="195" t="s">
        <v>575</v>
      </c>
      <c r="H143" s="196">
        <v>1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83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160</v>
      </c>
      <c r="BM143" s="203" t="s">
        <v>1566</v>
      </c>
    </row>
    <row r="144" spans="1:65" s="12" customFormat="1" ht="25.9" customHeight="1">
      <c r="B144" s="176"/>
      <c r="C144" s="177"/>
      <c r="D144" s="178" t="s">
        <v>74</v>
      </c>
      <c r="E144" s="179" t="s">
        <v>1567</v>
      </c>
      <c r="F144" s="179" t="s">
        <v>1568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SUM(P145:P151)</f>
        <v>0</v>
      </c>
      <c r="Q144" s="184"/>
      <c r="R144" s="185">
        <f>SUM(R145:R151)</f>
        <v>0</v>
      </c>
      <c r="S144" s="184"/>
      <c r="T144" s="186">
        <f>SUM(T145:T151)</f>
        <v>0</v>
      </c>
      <c r="AR144" s="187" t="s">
        <v>83</v>
      </c>
      <c r="AT144" s="188" t="s">
        <v>74</v>
      </c>
      <c r="AU144" s="188" t="s">
        <v>75</v>
      </c>
      <c r="AY144" s="187" t="s">
        <v>153</v>
      </c>
      <c r="BK144" s="189">
        <f>SUM(BK145:BK151)</f>
        <v>0</v>
      </c>
    </row>
    <row r="145" spans="1:65" s="2" customFormat="1" ht="16.5" customHeight="1">
      <c r="A145" s="35"/>
      <c r="B145" s="36"/>
      <c r="C145" s="192" t="s">
        <v>75</v>
      </c>
      <c r="D145" s="192" t="s">
        <v>155</v>
      </c>
      <c r="E145" s="193" t="s">
        <v>1569</v>
      </c>
      <c r="F145" s="194" t="s">
        <v>1570</v>
      </c>
      <c r="G145" s="195" t="s">
        <v>248</v>
      </c>
      <c r="H145" s="196">
        <v>40</v>
      </c>
      <c r="I145" s="197"/>
      <c r="J145" s="198">
        <f t="shared" ref="J145:J151" si="10">ROUND(I145*H145,2)</f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ref="P145:P151" si="11">O145*H145</f>
        <v>0</v>
      </c>
      <c r="Q145" s="201">
        <v>0</v>
      </c>
      <c r="R145" s="201">
        <f t="shared" ref="R145:R151" si="12">Q145*H145</f>
        <v>0</v>
      </c>
      <c r="S145" s="201">
        <v>0</v>
      </c>
      <c r="T145" s="202">
        <f t="shared" ref="T145:T151" si="1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160</v>
      </c>
      <c r="AT145" s="203" t="s">
        <v>155</v>
      </c>
      <c r="AU145" s="203" t="s">
        <v>83</v>
      </c>
      <c r="AY145" s="18" t="s">
        <v>153</v>
      </c>
      <c r="BE145" s="204">
        <f t="shared" ref="BE145:BE151" si="14">IF(N145="základní",J145,0)</f>
        <v>0</v>
      </c>
      <c r="BF145" s="204">
        <f t="shared" ref="BF145:BF151" si="15">IF(N145="snížená",J145,0)</f>
        <v>0</v>
      </c>
      <c r="BG145" s="204">
        <f t="shared" ref="BG145:BG151" si="16">IF(N145="zákl. přenesená",J145,0)</f>
        <v>0</v>
      </c>
      <c r="BH145" s="204">
        <f t="shared" ref="BH145:BH151" si="17">IF(N145="sníž. přenesená",J145,0)</f>
        <v>0</v>
      </c>
      <c r="BI145" s="204">
        <f t="shared" ref="BI145:BI151" si="18">IF(N145="nulová",J145,0)</f>
        <v>0</v>
      </c>
      <c r="BJ145" s="18" t="s">
        <v>83</v>
      </c>
      <c r="BK145" s="204">
        <f t="shared" ref="BK145:BK151" si="19">ROUND(I145*H145,2)</f>
        <v>0</v>
      </c>
      <c r="BL145" s="18" t="s">
        <v>160</v>
      </c>
      <c r="BM145" s="203" t="s">
        <v>1571</v>
      </c>
    </row>
    <row r="146" spans="1:65" s="2" customFormat="1" ht="16.5" customHeight="1">
      <c r="A146" s="35"/>
      <c r="B146" s="36"/>
      <c r="C146" s="192" t="s">
        <v>75</v>
      </c>
      <c r="D146" s="192" t="s">
        <v>155</v>
      </c>
      <c r="E146" s="193" t="s">
        <v>1572</v>
      </c>
      <c r="F146" s="194" t="s">
        <v>1573</v>
      </c>
      <c r="G146" s="195" t="s">
        <v>248</v>
      </c>
      <c r="H146" s="196">
        <v>30</v>
      </c>
      <c r="I146" s="197"/>
      <c r="J146" s="198">
        <f t="shared" si="10"/>
        <v>0</v>
      </c>
      <c r="K146" s="194" t="s">
        <v>1</v>
      </c>
      <c r="L146" s="40"/>
      <c r="M146" s="199" t="s">
        <v>1</v>
      </c>
      <c r="N146" s="200" t="s">
        <v>40</v>
      </c>
      <c r="O146" s="72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160</v>
      </c>
      <c r="AT146" s="203" t="s">
        <v>155</v>
      </c>
      <c r="AU146" s="203" t="s">
        <v>83</v>
      </c>
      <c r="AY146" s="18" t="s">
        <v>153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83</v>
      </c>
      <c r="BK146" s="204">
        <f t="shared" si="19"/>
        <v>0</v>
      </c>
      <c r="BL146" s="18" t="s">
        <v>160</v>
      </c>
      <c r="BM146" s="203" t="s">
        <v>1574</v>
      </c>
    </row>
    <row r="147" spans="1:65" s="2" customFormat="1" ht="16.5" customHeight="1">
      <c r="A147" s="35"/>
      <c r="B147" s="36"/>
      <c r="C147" s="192" t="s">
        <v>75</v>
      </c>
      <c r="D147" s="192" t="s">
        <v>155</v>
      </c>
      <c r="E147" s="193" t="s">
        <v>1575</v>
      </c>
      <c r="F147" s="194" t="s">
        <v>1576</v>
      </c>
      <c r="G147" s="195" t="s">
        <v>248</v>
      </c>
      <c r="H147" s="196">
        <v>20</v>
      </c>
      <c r="I147" s="197"/>
      <c r="J147" s="198">
        <f t="shared" si="1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160</v>
      </c>
      <c r="AT147" s="203" t="s">
        <v>155</v>
      </c>
      <c r="AU147" s="203" t="s">
        <v>83</v>
      </c>
      <c r="AY147" s="18" t="s">
        <v>153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83</v>
      </c>
      <c r="BK147" s="204">
        <f t="shared" si="19"/>
        <v>0</v>
      </c>
      <c r="BL147" s="18" t="s">
        <v>160</v>
      </c>
      <c r="BM147" s="203" t="s">
        <v>1577</v>
      </c>
    </row>
    <row r="148" spans="1:65" s="2" customFormat="1" ht="16.5" customHeight="1">
      <c r="A148" s="35"/>
      <c r="B148" s="36"/>
      <c r="C148" s="192" t="s">
        <v>75</v>
      </c>
      <c r="D148" s="192" t="s">
        <v>155</v>
      </c>
      <c r="E148" s="193" t="s">
        <v>1578</v>
      </c>
      <c r="F148" s="194" t="s">
        <v>1579</v>
      </c>
      <c r="G148" s="195" t="s">
        <v>248</v>
      </c>
      <c r="H148" s="196">
        <v>130</v>
      </c>
      <c r="I148" s="197"/>
      <c r="J148" s="198">
        <f t="shared" si="1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160</v>
      </c>
      <c r="AT148" s="203" t="s">
        <v>155</v>
      </c>
      <c r="AU148" s="203" t="s">
        <v>83</v>
      </c>
      <c r="AY148" s="18" t="s">
        <v>153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83</v>
      </c>
      <c r="BK148" s="204">
        <f t="shared" si="19"/>
        <v>0</v>
      </c>
      <c r="BL148" s="18" t="s">
        <v>160</v>
      </c>
      <c r="BM148" s="203" t="s">
        <v>1580</v>
      </c>
    </row>
    <row r="149" spans="1:65" s="2" customFormat="1" ht="16.5" customHeight="1">
      <c r="A149" s="35"/>
      <c r="B149" s="36"/>
      <c r="C149" s="192" t="s">
        <v>75</v>
      </c>
      <c r="D149" s="192" t="s">
        <v>155</v>
      </c>
      <c r="E149" s="193" t="s">
        <v>1581</v>
      </c>
      <c r="F149" s="194" t="s">
        <v>1582</v>
      </c>
      <c r="G149" s="195" t="s">
        <v>248</v>
      </c>
      <c r="H149" s="196">
        <v>510</v>
      </c>
      <c r="I149" s="197"/>
      <c r="J149" s="198">
        <f t="shared" si="1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83</v>
      </c>
      <c r="AY149" s="18" t="s">
        <v>153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83</v>
      </c>
      <c r="BK149" s="204">
        <f t="shared" si="19"/>
        <v>0</v>
      </c>
      <c r="BL149" s="18" t="s">
        <v>160</v>
      </c>
      <c r="BM149" s="203" t="s">
        <v>1583</v>
      </c>
    </row>
    <row r="150" spans="1:65" s="2" customFormat="1" ht="16.5" customHeight="1">
      <c r="A150" s="35"/>
      <c r="B150" s="36"/>
      <c r="C150" s="192" t="s">
        <v>75</v>
      </c>
      <c r="D150" s="192" t="s">
        <v>155</v>
      </c>
      <c r="E150" s="193" t="s">
        <v>1584</v>
      </c>
      <c r="F150" s="194" t="s">
        <v>1585</v>
      </c>
      <c r="G150" s="195" t="s">
        <v>248</v>
      </c>
      <c r="H150" s="196">
        <v>100</v>
      </c>
      <c r="I150" s="197"/>
      <c r="J150" s="198">
        <f t="shared" si="1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83</v>
      </c>
      <c r="AY150" s="18" t="s">
        <v>153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83</v>
      </c>
      <c r="BK150" s="204">
        <f t="shared" si="19"/>
        <v>0</v>
      </c>
      <c r="BL150" s="18" t="s">
        <v>160</v>
      </c>
      <c r="BM150" s="203" t="s">
        <v>1586</v>
      </c>
    </row>
    <row r="151" spans="1:65" s="2" customFormat="1" ht="16.5" customHeight="1">
      <c r="A151" s="35"/>
      <c r="B151" s="36"/>
      <c r="C151" s="192" t="s">
        <v>75</v>
      </c>
      <c r="D151" s="192" t="s">
        <v>155</v>
      </c>
      <c r="E151" s="193" t="s">
        <v>1587</v>
      </c>
      <c r="F151" s="194" t="s">
        <v>1588</v>
      </c>
      <c r="G151" s="195" t="s">
        <v>248</v>
      </c>
      <c r="H151" s="196">
        <v>200</v>
      </c>
      <c r="I151" s="197"/>
      <c r="J151" s="198">
        <f t="shared" si="1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160</v>
      </c>
      <c r="AT151" s="203" t="s">
        <v>155</v>
      </c>
      <c r="AU151" s="203" t="s">
        <v>83</v>
      </c>
      <c r="AY151" s="18" t="s">
        <v>153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83</v>
      </c>
      <c r="BK151" s="204">
        <f t="shared" si="19"/>
        <v>0</v>
      </c>
      <c r="BL151" s="18" t="s">
        <v>160</v>
      </c>
      <c r="BM151" s="203" t="s">
        <v>1589</v>
      </c>
    </row>
    <row r="152" spans="1:65" s="12" customFormat="1" ht="25.9" customHeight="1">
      <c r="B152" s="176"/>
      <c r="C152" s="177"/>
      <c r="D152" s="178" t="s">
        <v>74</v>
      </c>
      <c r="E152" s="179" t="s">
        <v>1590</v>
      </c>
      <c r="F152" s="179" t="s">
        <v>1591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83</v>
      </c>
      <c r="AT152" s="188" t="s">
        <v>74</v>
      </c>
      <c r="AU152" s="188" t="s">
        <v>75</v>
      </c>
      <c r="AY152" s="187" t="s">
        <v>153</v>
      </c>
      <c r="BK152" s="189">
        <f>BK153</f>
        <v>0</v>
      </c>
    </row>
    <row r="153" spans="1:65" s="2" customFormat="1" ht="16.5" customHeight="1">
      <c r="A153" s="35"/>
      <c r="B153" s="36"/>
      <c r="C153" s="192" t="s">
        <v>75</v>
      </c>
      <c r="D153" s="192" t="s">
        <v>155</v>
      </c>
      <c r="E153" s="193" t="s">
        <v>1592</v>
      </c>
      <c r="F153" s="194" t="s">
        <v>1593</v>
      </c>
      <c r="G153" s="195" t="s">
        <v>575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160</v>
      </c>
      <c r="AT153" s="203" t="s">
        <v>155</v>
      </c>
      <c r="AU153" s="203" t="s">
        <v>83</v>
      </c>
      <c r="AY153" s="18" t="s">
        <v>153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160</v>
      </c>
      <c r="BM153" s="203" t="s">
        <v>1594</v>
      </c>
    </row>
    <row r="154" spans="1:65" s="12" customFormat="1" ht="25.9" customHeight="1">
      <c r="B154" s="176"/>
      <c r="C154" s="177"/>
      <c r="D154" s="178" t="s">
        <v>74</v>
      </c>
      <c r="E154" s="179" t="s">
        <v>1595</v>
      </c>
      <c r="F154" s="179" t="s">
        <v>1596</v>
      </c>
      <c r="G154" s="177"/>
      <c r="H154" s="177"/>
      <c r="I154" s="180"/>
      <c r="J154" s="181">
        <f>BK154</f>
        <v>0</v>
      </c>
      <c r="K154" s="177"/>
      <c r="L154" s="182"/>
      <c r="M154" s="183"/>
      <c r="N154" s="184"/>
      <c r="O154" s="184"/>
      <c r="P154" s="185">
        <f>SUM(P155:P168)</f>
        <v>0</v>
      </c>
      <c r="Q154" s="184"/>
      <c r="R154" s="185">
        <f>SUM(R155:R168)</f>
        <v>0</v>
      </c>
      <c r="S154" s="184"/>
      <c r="T154" s="186">
        <f>SUM(T155:T168)</f>
        <v>0</v>
      </c>
      <c r="AR154" s="187" t="s">
        <v>83</v>
      </c>
      <c r="AT154" s="188" t="s">
        <v>74</v>
      </c>
      <c r="AU154" s="188" t="s">
        <v>75</v>
      </c>
      <c r="AY154" s="187" t="s">
        <v>153</v>
      </c>
      <c r="BK154" s="189">
        <f>SUM(BK155:BK168)</f>
        <v>0</v>
      </c>
    </row>
    <row r="155" spans="1:65" s="2" customFormat="1" ht="16.5" customHeight="1">
      <c r="A155" s="35"/>
      <c r="B155" s="36"/>
      <c r="C155" s="192" t="s">
        <v>75</v>
      </c>
      <c r="D155" s="192" t="s">
        <v>155</v>
      </c>
      <c r="E155" s="193" t="s">
        <v>1597</v>
      </c>
      <c r="F155" s="194" t="s">
        <v>1598</v>
      </c>
      <c r="G155" s="195" t="s">
        <v>575</v>
      </c>
      <c r="H155" s="196">
        <v>1</v>
      </c>
      <c r="I155" s="197"/>
      <c r="J155" s="198">
        <f t="shared" ref="J155:J168" si="20">ROUND(I155*H155,2)</f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 t="shared" ref="P155:P168" si="21">O155*H155</f>
        <v>0</v>
      </c>
      <c r="Q155" s="201">
        <v>0</v>
      </c>
      <c r="R155" s="201">
        <f t="shared" ref="R155:R168" si="22">Q155*H155</f>
        <v>0</v>
      </c>
      <c r="S155" s="201">
        <v>0</v>
      </c>
      <c r="T155" s="202">
        <f t="shared" ref="T155:T168" si="2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160</v>
      </c>
      <c r="AT155" s="203" t="s">
        <v>155</v>
      </c>
      <c r="AU155" s="203" t="s">
        <v>83</v>
      </c>
      <c r="AY155" s="18" t="s">
        <v>153</v>
      </c>
      <c r="BE155" s="204">
        <f t="shared" ref="BE155:BE168" si="24">IF(N155="základní",J155,0)</f>
        <v>0</v>
      </c>
      <c r="BF155" s="204">
        <f t="shared" ref="BF155:BF168" si="25">IF(N155="snížená",J155,0)</f>
        <v>0</v>
      </c>
      <c r="BG155" s="204">
        <f t="shared" ref="BG155:BG168" si="26">IF(N155="zákl. přenesená",J155,0)</f>
        <v>0</v>
      </c>
      <c r="BH155" s="204">
        <f t="shared" ref="BH155:BH168" si="27">IF(N155="sníž. přenesená",J155,0)</f>
        <v>0</v>
      </c>
      <c r="BI155" s="204">
        <f t="shared" ref="BI155:BI168" si="28">IF(N155="nulová",J155,0)</f>
        <v>0</v>
      </c>
      <c r="BJ155" s="18" t="s">
        <v>83</v>
      </c>
      <c r="BK155" s="204">
        <f t="shared" ref="BK155:BK168" si="29">ROUND(I155*H155,2)</f>
        <v>0</v>
      </c>
      <c r="BL155" s="18" t="s">
        <v>160</v>
      </c>
      <c r="BM155" s="203" t="s">
        <v>1599</v>
      </c>
    </row>
    <row r="156" spans="1:65" s="2" customFormat="1" ht="16.5" customHeight="1">
      <c r="A156" s="35"/>
      <c r="B156" s="36"/>
      <c r="C156" s="192" t="s">
        <v>75</v>
      </c>
      <c r="D156" s="192" t="s">
        <v>155</v>
      </c>
      <c r="E156" s="193" t="s">
        <v>1600</v>
      </c>
      <c r="F156" s="194" t="s">
        <v>1601</v>
      </c>
      <c r="G156" s="195" t="s">
        <v>248</v>
      </c>
      <c r="H156" s="196">
        <v>10</v>
      </c>
      <c r="I156" s="197"/>
      <c r="J156" s="198">
        <f t="shared" si="20"/>
        <v>0</v>
      </c>
      <c r="K156" s="194" t="s">
        <v>1</v>
      </c>
      <c r="L156" s="40"/>
      <c r="M156" s="199" t="s">
        <v>1</v>
      </c>
      <c r="N156" s="200" t="s">
        <v>40</v>
      </c>
      <c r="O156" s="7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160</v>
      </c>
      <c r="AT156" s="203" t="s">
        <v>155</v>
      </c>
      <c r="AU156" s="203" t="s">
        <v>83</v>
      </c>
      <c r="AY156" s="18" t="s">
        <v>153</v>
      </c>
      <c r="BE156" s="204">
        <f t="shared" si="24"/>
        <v>0</v>
      </c>
      <c r="BF156" s="204">
        <f t="shared" si="25"/>
        <v>0</v>
      </c>
      <c r="BG156" s="204">
        <f t="shared" si="26"/>
        <v>0</v>
      </c>
      <c r="BH156" s="204">
        <f t="shared" si="27"/>
        <v>0</v>
      </c>
      <c r="BI156" s="204">
        <f t="shared" si="28"/>
        <v>0</v>
      </c>
      <c r="BJ156" s="18" t="s">
        <v>83</v>
      </c>
      <c r="BK156" s="204">
        <f t="shared" si="29"/>
        <v>0</v>
      </c>
      <c r="BL156" s="18" t="s">
        <v>160</v>
      </c>
      <c r="BM156" s="203" t="s">
        <v>1602</v>
      </c>
    </row>
    <row r="157" spans="1:65" s="2" customFormat="1" ht="16.5" customHeight="1">
      <c r="A157" s="35"/>
      <c r="B157" s="36"/>
      <c r="C157" s="192" t="s">
        <v>75</v>
      </c>
      <c r="D157" s="192" t="s">
        <v>155</v>
      </c>
      <c r="E157" s="193" t="s">
        <v>1603</v>
      </c>
      <c r="F157" s="194" t="s">
        <v>1604</v>
      </c>
      <c r="G157" s="195" t="s">
        <v>248</v>
      </c>
      <c r="H157" s="196">
        <v>700</v>
      </c>
      <c r="I157" s="197"/>
      <c r="J157" s="198">
        <f t="shared" si="20"/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 t="shared" si="21"/>
        <v>0</v>
      </c>
      <c r="Q157" s="201">
        <v>0</v>
      </c>
      <c r="R157" s="201">
        <f t="shared" si="22"/>
        <v>0</v>
      </c>
      <c r="S157" s="201">
        <v>0</v>
      </c>
      <c r="T157" s="202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160</v>
      </c>
      <c r="AT157" s="203" t="s">
        <v>155</v>
      </c>
      <c r="AU157" s="203" t="s">
        <v>83</v>
      </c>
      <c r="AY157" s="18" t="s">
        <v>153</v>
      </c>
      <c r="BE157" s="204">
        <f t="shared" si="24"/>
        <v>0</v>
      </c>
      <c r="BF157" s="204">
        <f t="shared" si="25"/>
        <v>0</v>
      </c>
      <c r="BG157" s="204">
        <f t="shared" si="26"/>
        <v>0</v>
      </c>
      <c r="BH157" s="204">
        <f t="shared" si="27"/>
        <v>0</v>
      </c>
      <c r="BI157" s="204">
        <f t="shared" si="28"/>
        <v>0</v>
      </c>
      <c r="BJ157" s="18" t="s">
        <v>83</v>
      </c>
      <c r="BK157" s="204">
        <f t="shared" si="29"/>
        <v>0</v>
      </c>
      <c r="BL157" s="18" t="s">
        <v>160</v>
      </c>
      <c r="BM157" s="203" t="s">
        <v>1605</v>
      </c>
    </row>
    <row r="158" spans="1:65" s="2" customFormat="1" ht="16.5" customHeight="1">
      <c r="A158" s="35"/>
      <c r="B158" s="36"/>
      <c r="C158" s="192" t="s">
        <v>75</v>
      </c>
      <c r="D158" s="192" t="s">
        <v>155</v>
      </c>
      <c r="E158" s="193" t="s">
        <v>1606</v>
      </c>
      <c r="F158" s="194" t="s">
        <v>1607</v>
      </c>
      <c r="G158" s="195" t="s">
        <v>226</v>
      </c>
      <c r="H158" s="196">
        <v>21</v>
      </c>
      <c r="I158" s="197"/>
      <c r="J158" s="198">
        <f t="shared" si="2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83</v>
      </c>
      <c r="AY158" s="18" t="s">
        <v>153</v>
      </c>
      <c r="BE158" s="204">
        <f t="shared" si="24"/>
        <v>0</v>
      </c>
      <c r="BF158" s="204">
        <f t="shared" si="25"/>
        <v>0</v>
      </c>
      <c r="BG158" s="204">
        <f t="shared" si="26"/>
        <v>0</v>
      </c>
      <c r="BH158" s="204">
        <f t="shared" si="27"/>
        <v>0</v>
      </c>
      <c r="BI158" s="204">
        <f t="shared" si="28"/>
        <v>0</v>
      </c>
      <c r="BJ158" s="18" t="s">
        <v>83</v>
      </c>
      <c r="BK158" s="204">
        <f t="shared" si="29"/>
        <v>0</v>
      </c>
      <c r="BL158" s="18" t="s">
        <v>160</v>
      </c>
      <c r="BM158" s="203" t="s">
        <v>1608</v>
      </c>
    </row>
    <row r="159" spans="1:65" s="2" customFormat="1" ht="16.5" customHeight="1">
      <c r="A159" s="35"/>
      <c r="B159" s="36"/>
      <c r="C159" s="192" t="s">
        <v>75</v>
      </c>
      <c r="D159" s="192" t="s">
        <v>155</v>
      </c>
      <c r="E159" s="193" t="s">
        <v>1609</v>
      </c>
      <c r="F159" s="194" t="s">
        <v>1610</v>
      </c>
      <c r="G159" s="195" t="s">
        <v>226</v>
      </c>
      <c r="H159" s="196">
        <v>8</v>
      </c>
      <c r="I159" s="197"/>
      <c r="J159" s="198">
        <f t="shared" si="20"/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160</v>
      </c>
      <c r="AT159" s="203" t="s">
        <v>155</v>
      </c>
      <c r="AU159" s="203" t="s">
        <v>83</v>
      </c>
      <c r="AY159" s="18" t="s">
        <v>153</v>
      </c>
      <c r="BE159" s="204">
        <f t="shared" si="24"/>
        <v>0</v>
      </c>
      <c r="BF159" s="204">
        <f t="shared" si="25"/>
        <v>0</v>
      </c>
      <c r="BG159" s="204">
        <f t="shared" si="26"/>
        <v>0</v>
      </c>
      <c r="BH159" s="204">
        <f t="shared" si="27"/>
        <v>0</v>
      </c>
      <c r="BI159" s="204">
        <f t="shared" si="28"/>
        <v>0</v>
      </c>
      <c r="BJ159" s="18" t="s">
        <v>83</v>
      </c>
      <c r="BK159" s="204">
        <f t="shared" si="29"/>
        <v>0</v>
      </c>
      <c r="BL159" s="18" t="s">
        <v>160</v>
      </c>
      <c r="BM159" s="203" t="s">
        <v>1611</v>
      </c>
    </row>
    <row r="160" spans="1:65" s="2" customFormat="1" ht="16.5" customHeight="1">
      <c r="A160" s="35"/>
      <c r="B160" s="36"/>
      <c r="C160" s="192" t="s">
        <v>75</v>
      </c>
      <c r="D160" s="192" t="s">
        <v>155</v>
      </c>
      <c r="E160" s="193" t="s">
        <v>1612</v>
      </c>
      <c r="F160" s="194" t="s">
        <v>1613</v>
      </c>
      <c r="G160" s="195" t="s">
        <v>226</v>
      </c>
      <c r="H160" s="196">
        <v>17</v>
      </c>
      <c r="I160" s="197"/>
      <c r="J160" s="198">
        <f t="shared" si="20"/>
        <v>0</v>
      </c>
      <c r="K160" s="194" t="s">
        <v>1</v>
      </c>
      <c r="L160" s="40"/>
      <c r="M160" s="199" t="s">
        <v>1</v>
      </c>
      <c r="N160" s="200" t="s">
        <v>40</v>
      </c>
      <c r="O160" s="7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160</v>
      </c>
      <c r="AT160" s="203" t="s">
        <v>155</v>
      </c>
      <c r="AU160" s="203" t="s">
        <v>83</v>
      </c>
      <c r="AY160" s="18" t="s">
        <v>153</v>
      </c>
      <c r="BE160" s="204">
        <f t="shared" si="24"/>
        <v>0</v>
      </c>
      <c r="BF160" s="204">
        <f t="shared" si="25"/>
        <v>0</v>
      </c>
      <c r="BG160" s="204">
        <f t="shared" si="26"/>
        <v>0</v>
      </c>
      <c r="BH160" s="204">
        <f t="shared" si="27"/>
        <v>0</v>
      </c>
      <c r="BI160" s="204">
        <f t="shared" si="28"/>
        <v>0</v>
      </c>
      <c r="BJ160" s="18" t="s">
        <v>83</v>
      </c>
      <c r="BK160" s="204">
        <f t="shared" si="29"/>
        <v>0</v>
      </c>
      <c r="BL160" s="18" t="s">
        <v>160</v>
      </c>
      <c r="BM160" s="203" t="s">
        <v>1614</v>
      </c>
    </row>
    <row r="161" spans="1:65" s="2" customFormat="1" ht="16.5" customHeight="1">
      <c r="A161" s="35"/>
      <c r="B161" s="36"/>
      <c r="C161" s="192" t="s">
        <v>75</v>
      </c>
      <c r="D161" s="192" t="s">
        <v>155</v>
      </c>
      <c r="E161" s="193" t="s">
        <v>1615</v>
      </c>
      <c r="F161" s="194" t="s">
        <v>1616</v>
      </c>
      <c r="G161" s="195" t="s">
        <v>226</v>
      </c>
      <c r="H161" s="196">
        <v>16</v>
      </c>
      <c r="I161" s="197"/>
      <c r="J161" s="198">
        <f t="shared" si="20"/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160</v>
      </c>
      <c r="AT161" s="203" t="s">
        <v>155</v>
      </c>
      <c r="AU161" s="203" t="s">
        <v>83</v>
      </c>
      <c r="AY161" s="18" t="s">
        <v>153</v>
      </c>
      <c r="BE161" s="204">
        <f t="shared" si="24"/>
        <v>0</v>
      </c>
      <c r="BF161" s="204">
        <f t="shared" si="25"/>
        <v>0</v>
      </c>
      <c r="BG161" s="204">
        <f t="shared" si="26"/>
        <v>0</v>
      </c>
      <c r="BH161" s="204">
        <f t="shared" si="27"/>
        <v>0</v>
      </c>
      <c r="BI161" s="204">
        <f t="shared" si="28"/>
        <v>0</v>
      </c>
      <c r="BJ161" s="18" t="s">
        <v>83</v>
      </c>
      <c r="BK161" s="204">
        <f t="shared" si="29"/>
        <v>0</v>
      </c>
      <c r="BL161" s="18" t="s">
        <v>160</v>
      </c>
      <c r="BM161" s="203" t="s">
        <v>1617</v>
      </c>
    </row>
    <row r="162" spans="1:65" s="2" customFormat="1" ht="16.5" customHeight="1">
      <c r="A162" s="35"/>
      <c r="B162" s="36"/>
      <c r="C162" s="192" t="s">
        <v>75</v>
      </c>
      <c r="D162" s="192" t="s">
        <v>155</v>
      </c>
      <c r="E162" s="193" t="s">
        <v>1618</v>
      </c>
      <c r="F162" s="194" t="s">
        <v>1619</v>
      </c>
      <c r="G162" s="195" t="s">
        <v>226</v>
      </c>
      <c r="H162" s="196">
        <v>16</v>
      </c>
      <c r="I162" s="197"/>
      <c r="J162" s="198">
        <f t="shared" si="20"/>
        <v>0</v>
      </c>
      <c r="K162" s="194" t="s">
        <v>1</v>
      </c>
      <c r="L162" s="40"/>
      <c r="M162" s="199" t="s">
        <v>1</v>
      </c>
      <c r="N162" s="200" t="s">
        <v>40</v>
      </c>
      <c r="O162" s="7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160</v>
      </c>
      <c r="AT162" s="203" t="s">
        <v>155</v>
      </c>
      <c r="AU162" s="203" t="s">
        <v>83</v>
      </c>
      <c r="AY162" s="18" t="s">
        <v>153</v>
      </c>
      <c r="BE162" s="204">
        <f t="shared" si="24"/>
        <v>0</v>
      </c>
      <c r="BF162" s="204">
        <f t="shared" si="25"/>
        <v>0</v>
      </c>
      <c r="BG162" s="204">
        <f t="shared" si="26"/>
        <v>0</v>
      </c>
      <c r="BH162" s="204">
        <f t="shared" si="27"/>
        <v>0</v>
      </c>
      <c r="BI162" s="204">
        <f t="shared" si="28"/>
        <v>0</v>
      </c>
      <c r="BJ162" s="18" t="s">
        <v>83</v>
      </c>
      <c r="BK162" s="204">
        <f t="shared" si="29"/>
        <v>0</v>
      </c>
      <c r="BL162" s="18" t="s">
        <v>160</v>
      </c>
      <c r="BM162" s="203" t="s">
        <v>1620</v>
      </c>
    </row>
    <row r="163" spans="1:65" s="2" customFormat="1" ht="16.5" customHeight="1">
      <c r="A163" s="35"/>
      <c r="B163" s="36"/>
      <c r="C163" s="192" t="s">
        <v>75</v>
      </c>
      <c r="D163" s="192" t="s">
        <v>155</v>
      </c>
      <c r="E163" s="193" t="s">
        <v>1621</v>
      </c>
      <c r="F163" s="194" t="s">
        <v>1622</v>
      </c>
      <c r="G163" s="195" t="s">
        <v>226</v>
      </c>
      <c r="H163" s="196">
        <v>8</v>
      </c>
      <c r="I163" s="197"/>
      <c r="J163" s="198">
        <f t="shared" si="20"/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160</v>
      </c>
      <c r="AT163" s="203" t="s">
        <v>155</v>
      </c>
      <c r="AU163" s="203" t="s">
        <v>83</v>
      </c>
      <c r="AY163" s="18" t="s">
        <v>153</v>
      </c>
      <c r="BE163" s="204">
        <f t="shared" si="24"/>
        <v>0</v>
      </c>
      <c r="BF163" s="204">
        <f t="shared" si="25"/>
        <v>0</v>
      </c>
      <c r="BG163" s="204">
        <f t="shared" si="26"/>
        <v>0</v>
      </c>
      <c r="BH163" s="204">
        <f t="shared" si="27"/>
        <v>0</v>
      </c>
      <c r="BI163" s="204">
        <f t="shared" si="28"/>
        <v>0</v>
      </c>
      <c r="BJ163" s="18" t="s">
        <v>83</v>
      </c>
      <c r="BK163" s="204">
        <f t="shared" si="29"/>
        <v>0</v>
      </c>
      <c r="BL163" s="18" t="s">
        <v>160</v>
      </c>
      <c r="BM163" s="203" t="s">
        <v>1623</v>
      </c>
    </row>
    <row r="164" spans="1:65" s="2" customFormat="1" ht="16.5" customHeight="1">
      <c r="A164" s="35"/>
      <c r="B164" s="36"/>
      <c r="C164" s="192" t="s">
        <v>75</v>
      </c>
      <c r="D164" s="192" t="s">
        <v>155</v>
      </c>
      <c r="E164" s="193" t="s">
        <v>1624</v>
      </c>
      <c r="F164" s="194" t="s">
        <v>1625</v>
      </c>
      <c r="G164" s="195" t="s">
        <v>226</v>
      </c>
      <c r="H164" s="196">
        <v>8</v>
      </c>
      <c r="I164" s="197"/>
      <c r="J164" s="198">
        <f t="shared" si="20"/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160</v>
      </c>
      <c r="AT164" s="203" t="s">
        <v>155</v>
      </c>
      <c r="AU164" s="203" t="s">
        <v>83</v>
      </c>
      <c r="AY164" s="18" t="s">
        <v>153</v>
      </c>
      <c r="BE164" s="204">
        <f t="shared" si="24"/>
        <v>0</v>
      </c>
      <c r="BF164" s="204">
        <f t="shared" si="25"/>
        <v>0</v>
      </c>
      <c r="BG164" s="204">
        <f t="shared" si="26"/>
        <v>0</v>
      </c>
      <c r="BH164" s="204">
        <f t="shared" si="27"/>
        <v>0</v>
      </c>
      <c r="BI164" s="204">
        <f t="shared" si="28"/>
        <v>0</v>
      </c>
      <c r="BJ164" s="18" t="s">
        <v>83</v>
      </c>
      <c r="BK164" s="204">
        <f t="shared" si="29"/>
        <v>0</v>
      </c>
      <c r="BL164" s="18" t="s">
        <v>160</v>
      </c>
      <c r="BM164" s="203" t="s">
        <v>1626</v>
      </c>
    </row>
    <row r="165" spans="1:65" s="2" customFormat="1" ht="16.5" customHeight="1">
      <c r="A165" s="35"/>
      <c r="B165" s="36"/>
      <c r="C165" s="192" t="s">
        <v>75</v>
      </c>
      <c r="D165" s="192" t="s">
        <v>155</v>
      </c>
      <c r="E165" s="193" t="s">
        <v>1627</v>
      </c>
      <c r="F165" s="194" t="s">
        <v>1628</v>
      </c>
      <c r="G165" s="195" t="s">
        <v>226</v>
      </c>
      <c r="H165" s="196">
        <v>1400</v>
      </c>
      <c r="I165" s="197"/>
      <c r="J165" s="198">
        <f t="shared" si="2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160</v>
      </c>
      <c r="AT165" s="203" t="s">
        <v>155</v>
      </c>
      <c r="AU165" s="203" t="s">
        <v>83</v>
      </c>
      <c r="AY165" s="18" t="s">
        <v>153</v>
      </c>
      <c r="BE165" s="204">
        <f t="shared" si="24"/>
        <v>0</v>
      </c>
      <c r="BF165" s="204">
        <f t="shared" si="25"/>
        <v>0</v>
      </c>
      <c r="BG165" s="204">
        <f t="shared" si="26"/>
        <v>0</v>
      </c>
      <c r="BH165" s="204">
        <f t="shared" si="27"/>
        <v>0</v>
      </c>
      <c r="BI165" s="204">
        <f t="shared" si="28"/>
        <v>0</v>
      </c>
      <c r="BJ165" s="18" t="s">
        <v>83</v>
      </c>
      <c r="BK165" s="204">
        <f t="shared" si="29"/>
        <v>0</v>
      </c>
      <c r="BL165" s="18" t="s">
        <v>160</v>
      </c>
      <c r="BM165" s="203" t="s">
        <v>1629</v>
      </c>
    </row>
    <row r="166" spans="1:65" s="2" customFormat="1" ht="16.5" customHeight="1">
      <c r="A166" s="35"/>
      <c r="B166" s="36"/>
      <c r="C166" s="192" t="s">
        <v>75</v>
      </c>
      <c r="D166" s="192" t="s">
        <v>155</v>
      </c>
      <c r="E166" s="193" t="s">
        <v>1630</v>
      </c>
      <c r="F166" s="194" t="s">
        <v>1631</v>
      </c>
      <c r="G166" s="195" t="s">
        <v>575</v>
      </c>
      <c r="H166" s="196">
        <v>1</v>
      </c>
      <c r="I166" s="197"/>
      <c r="J166" s="198">
        <f t="shared" si="2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160</v>
      </c>
      <c r="AT166" s="203" t="s">
        <v>155</v>
      </c>
      <c r="AU166" s="203" t="s">
        <v>83</v>
      </c>
      <c r="AY166" s="18" t="s">
        <v>153</v>
      </c>
      <c r="BE166" s="204">
        <f t="shared" si="24"/>
        <v>0</v>
      </c>
      <c r="BF166" s="204">
        <f t="shared" si="25"/>
        <v>0</v>
      </c>
      <c r="BG166" s="204">
        <f t="shared" si="26"/>
        <v>0</v>
      </c>
      <c r="BH166" s="204">
        <f t="shared" si="27"/>
        <v>0</v>
      </c>
      <c r="BI166" s="204">
        <f t="shared" si="28"/>
        <v>0</v>
      </c>
      <c r="BJ166" s="18" t="s">
        <v>83</v>
      </c>
      <c r="BK166" s="204">
        <f t="shared" si="29"/>
        <v>0</v>
      </c>
      <c r="BL166" s="18" t="s">
        <v>160</v>
      </c>
      <c r="BM166" s="203" t="s">
        <v>1632</v>
      </c>
    </row>
    <row r="167" spans="1:65" s="2" customFormat="1" ht="16.5" customHeight="1">
      <c r="A167" s="35"/>
      <c r="B167" s="36"/>
      <c r="C167" s="192" t="s">
        <v>75</v>
      </c>
      <c r="D167" s="192" t="s">
        <v>155</v>
      </c>
      <c r="E167" s="193" t="s">
        <v>1592</v>
      </c>
      <c r="F167" s="194" t="s">
        <v>1593</v>
      </c>
      <c r="G167" s="195" t="s">
        <v>575</v>
      </c>
      <c r="H167" s="196">
        <v>1</v>
      </c>
      <c r="I167" s="197"/>
      <c r="J167" s="198">
        <f t="shared" si="20"/>
        <v>0</v>
      </c>
      <c r="K167" s="194" t="s">
        <v>1</v>
      </c>
      <c r="L167" s="40"/>
      <c r="M167" s="199" t="s">
        <v>1</v>
      </c>
      <c r="N167" s="200" t="s">
        <v>40</v>
      </c>
      <c r="O167" s="7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160</v>
      </c>
      <c r="AT167" s="203" t="s">
        <v>155</v>
      </c>
      <c r="AU167" s="203" t="s">
        <v>83</v>
      </c>
      <c r="AY167" s="18" t="s">
        <v>153</v>
      </c>
      <c r="BE167" s="204">
        <f t="shared" si="24"/>
        <v>0</v>
      </c>
      <c r="BF167" s="204">
        <f t="shared" si="25"/>
        <v>0</v>
      </c>
      <c r="BG167" s="204">
        <f t="shared" si="26"/>
        <v>0</v>
      </c>
      <c r="BH167" s="204">
        <f t="shared" si="27"/>
        <v>0</v>
      </c>
      <c r="BI167" s="204">
        <f t="shared" si="28"/>
        <v>0</v>
      </c>
      <c r="BJ167" s="18" t="s">
        <v>83</v>
      </c>
      <c r="BK167" s="204">
        <f t="shared" si="29"/>
        <v>0</v>
      </c>
      <c r="BL167" s="18" t="s">
        <v>160</v>
      </c>
      <c r="BM167" s="203" t="s">
        <v>1633</v>
      </c>
    </row>
    <row r="168" spans="1:65" s="2" customFormat="1" ht="16.5" customHeight="1">
      <c r="A168" s="35"/>
      <c r="B168" s="36"/>
      <c r="C168" s="192" t="s">
        <v>75</v>
      </c>
      <c r="D168" s="192" t="s">
        <v>155</v>
      </c>
      <c r="E168" s="193" t="s">
        <v>1634</v>
      </c>
      <c r="F168" s="194" t="s">
        <v>1635</v>
      </c>
      <c r="G168" s="195" t="s">
        <v>575</v>
      </c>
      <c r="H168" s="196">
        <v>1</v>
      </c>
      <c r="I168" s="197"/>
      <c r="J168" s="198">
        <f t="shared" si="20"/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160</v>
      </c>
      <c r="AT168" s="203" t="s">
        <v>155</v>
      </c>
      <c r="AU168" s="203" t="s">
        <v>83</v>
      </c>
      <c r="AY168" s="18" t="s">
        <v>153</v>
      </c>
      <c r="BE168" s="204">
        <f t="shared" si="24"/>
        <v>0</v>
      </c>
      <c r="BF168" s="204">
        <f t="shared" si="25"/>
        <v>0</v>
      </c>
      <c r="BG168" s="204">
        <f t="shared" si="26"/>
        <v>0</v>
      </c>
      <c r="BH168" s="204">
        <f t="shared" si="27"/>
        <v>0</v>
      </c>
      <c r="BI168" s="204">
        <f t="shared" si="28"/>
        <v>0</v>
      </c>
      <c r="BJ168" s="18" t="s">
        <v>83</v>
      </c>
      <c r="BK168" s="204">
        <f t="shared" si="29"/>
        <v>0</v>
      </c>
      <c r="BL168" s="18" t="s">
        <v>160</v>
      </c>
      <c r="BM168" s="203" t="s">
        <v>1636</v>
      </c>
    </row>
    <row r="169" spans="1:65" s="12" customFormat="1" ht="25.9" customHeight="1">
      <c r="B169" s="176"/>
      <c r="C169" s="177"/>
      <c r="D169" s="178" t="s">
        <v>74</v>
      </c>
      <c r="E169" s="179" t="s">
        <v>1637</v>
      </c>
      <c r="F169" s="179" t="s">
        <v>1638</v>
      </c>
      <c r="G169" s="177"/>
      <c r="H169" s="177"/>
      <c r="I169" s="180"/>
      <c r="J169" s="181">
        <f>BK169</f>
        <v>0</v>
      </c>
      <c r="K169" s="177"/>
      <c r="L169" s="182"/>
      <c r="M169" s="183"/>
      <c r="N169" s="184"/>
      <c r="O169" s="184"/>
      <c r="P169" s="185">
        <f>SUM(P170:P177)</f>
        <v>0</v>
      </c>
      <c r="Q169" s="184"/>
      <c r="R169" s="185">
        <f>SUM(R170:R177)</f>
        <v>0</v>
      </c>
      <c r="S169" s="184"/>
      <c r="T169" s="186">
        <f>SUM(T170:T177)</f>
        <v>0</v>
      </c>
      <c r="AR169" s="187" t="s">
        <v>83</v>
      </c>
      <c r="AT169" s="188" t="s">
        <v>74</v>
      </c>
      <c r="AU169" s="188" t="s">
        <v>75</v>
      </c>
      <c r="AY169" s="187" t="s">
        <v>153</v>
      </c>
      <c r="BK169" s="189">
        <f>SUM(BK170:BK177)</f>
        <v>0</v>
      </c>
    </row>
    <row r="170" spans="1:65" s="2" customFormat="1" ht="16.5" customHeight="1">
      <c r="A170" s="35"/>
      <c r="B170" s="36"/>
      <c r="C170" s="192" t="s">
        <v>75</v>
      </c>
      <c r="D170" s="192" t="s">
        <v>155</v>
      </c>
      <c r="E170" s="193" t="s">
        <v>1639</v>
      </c>
      <c r="F170" s="194" t="s">
        <v>1640</v>
      </c>
      <c r="G170" s="195" t="s">
        <v>575</v>
      </c>
      <c r="H170" s="196">
        <v>1</v>
      </c>
      <c r="I170" s="197"/>
      <c r="J170" s="198">
        <f t="shared" ref="J170:J177" si="30">ROUND(I170*H170,2)</f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ref="P170:P177" si="31">O170*H170</f>
        <v>0</v>
      </c>
      <c r="Q170" s="201">
        <v>0</v>
      </c>
      <c r="R170" s="201">
        <f t="shared" ref="R170:R177" si="32">Q170*H170</f>
        <v>0</v>
      </c>
      <c r="S170" s="201">
        <v>0</v>
      </c>
      <c r="T170" s="202">
        <f t="shared" ref="T170:T177" si="3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160</v>
      </c>
      <c r="AT170" s="203" t="s">
        <v>155</v>
      </c>
      <c r="AU170" s="203" t="s">
        <v>83</v>
      </c>
      <c r="AY170" s="18" t="s">
        <v>153</v>
      </c>
      <c r="BE170" s="204">
        <f t="shared" ref="BE170:BE177" si="34">IF(N170="základní",J170,0)</f>
        <v>0</v>
      </c>
      <c r="BF170" s="204">
        <f t="shared" ref="BF170:BF177" si="35">IF(N170="snížená",J170,0)</f>
        <v>0</v>
      </c>
      <c r="BG170" s="204">
        <f t="shared" ref="BG170:BG177" si="36">IF(N170="zákl. přenesená",J170,0)</f>
        <v>0</v>
      </c>
      <c r="BH170" s="204">
        <f t="shared" ref="BH170:BH177" si="37">IF(N170="sníž. přenesená",J170,0)</f>
        <v>0</v>
      </c>
      <c r="BI170" s="204">
        <f t="shared" ref="BI170:BI177" si="38">IF(N170="nulová",J170,0)</f>
        <v>0</v>
      </c>
      <c r="BJ170" s="18" t="s">
        <v>83</v>
      </c>
      <c r="BK170" s="204">
        <f t="shared" ref="BK170:BK177" si="39">ROUND(I170*H170,2)</f>
        <v>0</v>
      </c>
      <c r="BL170" s="18" t="s">
        <v>160</v>
      </c>
      <c r="BM170" s="203" t="s">
        <v>1641</v>
      </c>
    </row>
    <row r="171" spans="1:65" s="2" customFormat="1" ht="16.5" customHeight="1">
      <c r="A171" s="35"/>
      <c r="B171" s="36"/>
      <c r="C171" s="192" t="s">
        <v>75</v>
      </c>
      <c r="D171" s="192" t="s">
        <v>155</v>
      </c>
      <c r="E171" s="193" t="s">
        <v>1642</v>
      </c>
      <c r="F171" s="194" t="s">
        <v>1643</v>
      </c>
      <c r="G171" s="195" t="s">
        <v>575</v>
      </c>
      <c r="H171" s="196">
        <v>1</v>
      </c>
      <c r="I171" s="197"/>
      <c r="J171" s="198">
        <f t="shared" si="3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31"/>
        <v>0</v>
      </c>
      <c r="Q171" s="201">
        <v>0</v>
      </c>
      <c r="R171" s="201">
        <f t="shared" si="32"/>
        <v>0</v>
      </c>
      <c r="S171" s="201">
        <v>0</v>
      </c>
      <c r="T171" s="202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160</v>
      </c>
      <c r="AT171" s="203" t="s">
        <v>155</v>
      </c>
      <c r="AU171" s="203" t="s">
        <v>83</v>
      </c>
      <c r="AY171" s="18" t="s">
        <v>153</v>
      </c>
      <c r="BE171" s="204">
        <f t="shared" si="34"/>
        <v>0</v>
      </c>
      <c r="BF171" s="204">
        <f t="shared" si="35"/>
        <v>0</v>
      </c>
      <c r="BG171" s="204">
        <f t="shared" si="36"/>
        <v>0</v>
      </c>
      <c r="BH171" s="204">
        <f t="shared" si="37"/>
        <v>0</v>
      </c>
      <c r="BI171" s="204">
        <f t="shared" si="38"/>
        <v>0</v>
      </c>
      <c r="BJ171" s="18" t="s">
        <v>83</v>
      </c>
      <c r="BK171" s="204">
        <f t="shared" si="39"/>
        <v>0</v>
      </c>
      <c r="BL171" s="18" t="s">
        <v>160</v>
      </c>
      <c r="BM171" s="203" t="s">
        <v>1644</v>
      </c>
    </row>
    <row r="172" spans="1:65" s="2" customFormat="1" ht="16.5" customHeight="1">
      <c r="A172" s="35"/>
      <c r="B172" s="36"/>
      <c r="C172" s="192" t="s">
        <v>75</v>
      </c>
      <c r="D172" s="192" t="s">
        <v>155</v>
      </c>
      <c r="E172" s="193" t="s">
        <v>1645</v>
      </c>
      <c r="F172" s="194" t="s">
        <v>1646</v>
      </c>
      <c r="G172" s="195" t="s">
        <v>575</v>
      </c>
      <c r="H172" s="196">
        <v>1</v>
      </c>
      <c r="I172" s="197"/>
      <c r="J172" s="198">
        <f t="shared" si="3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31"/>
        <v>0</v>
      </c>
      <c r="Q172" s="201">
        <v>0</v>
      </c>
      <c r="R172" s="201">
        <f t="shared" si="32"/>
        <v>0</v>
      </c>
      <c r="S172" s="201">
        <v>0</v>
      </c>
      <c r="T172" s="202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160</v>
      </c>
      <c r="AT172" s="203" t="s">
        <v>155</v>
      </c>
      <c r="AU172" s="203" t="s">
        <v>83</v>
      </c>
      <c r="AY172" s="18" t="s">
        <v>153</v>
      </c>
      <c r="BE172" s="204">
        <f t="shared" si="34"/>
        <v>0</v>
      </c>
      <c r="BF172" s="204">
        <f t="shared" si="35"/>
        <v>0</v>
      </c>
      <c r="BG172" s="204">
        <f t="shared" si="36"/>
        <v>0</v>
      </c>
      <c r="BH172" s="204">
        <f t="shared" si="37"/>
        <v>0</v>
      </c>
      <c r="BI172" s="204">
        <f t="shared" si="38"/>
        <v>0</v>
      </c>
      <c r="BJ172" s="18" t="s">
        <v>83</v>
      </c>
      <c r="BK172" s="204">
        <f t="shared" si="39"/>
        <v>0</v>
      </c>
      <c r="BL172" s="18" t="s">
        <v>160</v>
      </c>
      <c r="BM172" s="203" t="s">
        <v>1647</v>
      </c>
    </row>
    <row r="173" spans="1:65" s="2" customFormat="1" ht="16.5" customHeight="1">
      <c r="A173" s="35"/>
      <c r="B173" s="36"/>
      <c r="C173" s="192" t="s">
        <v>75</v>
      </c>
      <c r="D173" s="192" t="s">
        <v>155</v>
      </c>
      <c r="E173" s="193" t="s">
        <v>1648</v>
      </c>
      <c r="F173" s="194" t="s">
        <v>1649</v>
      </c>
      <c r="G173" s="195" t="s">
        <v>575</v>
      </c>
      <c r="H173" s="196">
        <v>1</v>
      </c>
      <c r="I173" s="197"/>
      <c r="J173" s="198">
        <f t="shared" si="30"/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 t="shared" si="31"/>
        <v>0</v>
      </c>
      <c r="Q173" s="201">
        <v>0</v>
      </c>
      <c r="R173" s="201">
        <f t="shared" si="32"/>
        <v>0</v>
      </c>
      <c r="S173" s="201">
        <v>0</v>
      </c>
      <c r="T173" s="202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160</v>
      </c>
      <c r="AT173" s="203" t="s">
        <v>155</v>
      </c>
      <c r="AU173" s="203" t="s">
        <v>83</v>
      </c>
      <c r="AY173" s="18" t="s">
        <v>153</v>
      </c>
      <c r="BE173" s="204">
        <f t="shared" si="34"/>
        <v>0</v>
      </c>
      <c r="BF173" s="204">
        <f t="shared" si="35"/>
        <v>0</v>
      </c>
      <c r="BG173" s="204">
        <f t="shared" si="36"/>
        <v>0</v>
      </c>
      <c r="BH173" s="204">
        <f t="shared" si="37"/>
        <v>0</v>
      </c>
      <c r="BI173" s="204">
        <f t="shared" si="38"/>
        <v>0</v>
      </c>
      <c r="BJ173" s="18" t="s">
        <v>83</v>
      </c>
      <c r="BK173" s="204">
        <f t="shared" si="39"/>
        <v>0</v>
      </c>
      <c r="BL173" s="18" t="s">
        <v>160</v>
      </c>
      <c r="BM173" s="203" t="s">
        <v>1650</v>
      </c>
    </row>
    <row r="174" spans="1:65" s="2" customFormat="1" ht="16.5" customHeight="1">
      <c r="A174" s="35"/>
      <c r="B174" s="36"/>
      <c r="C174" s="192" t="s">
        <v>75</v>
      </c>
      <c r="D174" s="192" t="s">
        <v>155</v>
      </c>
      <c r="E174" s="193" t="s">
        <v>1651</v>
      </c>
      <c r="F174" s="194" t="s">
        <v>1652</v>
      </c>
      <c r="G174" s="195" t="s">
        <v>575</v>
      </c>
      <c r="H174" s="196">
        <v>1</v>
      </c>
      <c r="I174" s="197"/>
      <c r="J174" s="198">
        <f t="shared" si="30"/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 t="shared" si="31"/>
        <v>0</v>
      </c>
      <c r="Q174" s="201">
        <v>0</v>
      </c>
      <c r="R174" s="201">
        <f t="shared" si="32"/>
        <v>0</v>
      </c>
      <c r="S174" s="201">
        <v>0</v>
      </c>
      <c r="T174" s="202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160</v>
      </c>
      <c r="AT174" s="203" t="s">
        <v>155</v>
      </c>
      <c r="AU174" s="203" t="s">
        <v>83</v>
      </c>
      <c r="AY174" s="18" t="s">
        <v>153</v>
      </c>
      <c r="BE174" s="204">
        <f t="shared" si="34"/>
        <v>0</v>
      </c>
      <c r="BF174" s="204">
        <f t="shared" si="35"/>
        <v>0</v>
      </c>
      <c r="BG174" s="204">
        <f t="shared" si="36"/>
        <v>0</v>
      </c>
      <c r="BH174" s="204">
        <f t="shared" si="37"/>
        <v>0</v>
      </c>
      <c r="BI174" s="204">
        <f t="shared" si="38"/>
        <v>0</v>
      </c>
      <c r="BJ174" s="18" t="s">
        <v>83</v>
      </c>
      <c r="BK174" s="204">
        <f t="shared" si="39"/>
        <v>0</v>
      </c>
      <c r="BL174" s="18" t="s">
        <v>160</v>
      </c>
      <c r="BM174" s="203" t="s">
        <v>1653</v>
      </c>
    </row>
    <row r="175" spans="1:65" s="2" customFormat="1" ht="16.5" customHeight="1">
      <c r="A175" s="35"/>
      <c r="B175" s="36"/>
      <c r="C175" s="192" t="s">
        <v>75</v>
      </c>
      <c r="D175" s="192" t="s">
        <v>155</v>
      </c>
      <c r="E175" s="193" t="s">
        <v>1654</v>
      </c>
      <c r="F175" s="194" t="s">
        <v>1655</v>
      </c>
      <c r="G175" s="195" t="s">
        <v>575</v>
      </c>
      <c r="H175" s="196">
        <v>1</v>
      </c>
      <c r="I175" s="197"/>
      <c r="J175" s="198">
        <f t="shared" si="30"/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 t="shared" si="31"/>
        <v>0</v>
      </c>
      <c r="Q175" s="201">
        <v>0</v>
      </c>
      <c r="R175" s="201">
        <f t="shared" si="32"/>
        <v>0</v>
      </c>
      <c r="S175" s="201">
        <v>0</v>
      </c>
      <c r="T175" s="202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160</v>
      </c>
      <c r="AT175" s="203" t="s">
        <v>155</v>
      </c>
      <c r="AU175" s="203" t="s">
        <v>83</v>
      </c>
      <c r="AY175" s="18" t="s">
        <v>153</v>
      </c>
      <c r="BE175" s="204">
        <f t="shared" si="34"/>
        <v>0</v>
      </c>
      <c r="BF175" s="204">
        <f t="shared" si="35"/>
        <v>0</v>
      </c>
      <c r="BG175" s="204">
        <f t="shared" si="36"/>
        <v>0</v>
      </c>
      <c r="BH175" s="204">
        <f t="shared" si="37"/>
        <v>0</v>
      </c>
      <c r="BI175" s="204">
        <f t="shared" si="38"/>
        <v>0</v>
      </c>
      <c r="BJ175" s="18" t="s">
        <v>83</v>
      </c>
      <c r="BK175" s="204">
        <f t="shared" si="39"/>
        <v>0</v>
      </c>
      <c r="BL175" s="18" t="s">
        <v>160</v>
      </c>
      <c r="BM175" s="203" t="s">
        <v>1656</v>
      </c>
    </row>
    <row r="176" spans="1:65" s="2" customFormat="1" ht="16.5" customHeight="1">
      <c r="A176" s="35"/>
      <c r="B176" s="36"/>
      <c r="C176" s="192" t="s">
        <v>75</v>
      </c>
      <c r="D176" s="192" t="s">
        <v>155</v>
      </c>
      <c r="E176" s="193" t="s">
        <v>1657</v>
      </c>
      <c r="F176" s="194" t="s">
        <v>1658</v>
      </c>
      <c r="G176" s="195" t="s">
        <v>575</v>
      </c>
      <c r="H176" s="196">
        <v>1</v>
      </c>
      <c r="I176" s="197"/>
      <c r="J176" s="198">
        <f t="shared" si="30"/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 t="shared" si="31"/>
        <v>0</v>
      </c>
      <c r="Q176" s="201">
        <v>0</v>
      </c>
      <c r="R176" s="201">
        <f t="shared" si="32"/>
        <v>0</v>
      </c>
      <c r="S176" s="201">
        <v>0</v>
      </c>
      <c r="T176" s="202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160</v>
      </c>
      <c r="AT176" s="203" t="s">
        <v>155</v>
      </c>
      <c r="AU176" s="203" t="s">
        <v>83</v>
      </c>
      <c r="AY176" s="18" t="s">
        <v>153</v>
      </c>
      <c r="BE176" s="204">
        <f t="shared" si="34"/>
        <v>0</v>
      </c>
      <c r="BF176" s="204">
        <f t="shared" si="35"/>
        <v>0</v>
      </c>
      <c r="BG176" s="204">
        <f t="shared" si="36"/>
        <v>0</v>
      </c>
      <c r="BH176" s="204">
        <f t="shared" si="37"/>
        <v>0</v>
      </c>
      <c r="BI176" s="204">
        <f t="shared" si="38"/>
        <v>0</v>
      </c>
      <c r="BJ176" s="18" t="s">
        <v>83</v>
      </c>
      <c r="BK176" s="204">
        <f t="shared" si="39"/>
        <v>0</v>
      </c>
      <c r="BL176" s="18" t="s">
        <v>160</v>
      </c>
      <c r="BM176" s="203" t="s">
        <v>1659</v>
      </c>
    </row>
    <row r="177" spans="1:65" s="2" customFormat="1" ht="16.5" customHeight="1">
      <c r="A177" s="35"/>
      <c r="B177" s="36"/>
      <c r="C177" s="192" t="s">
        <v>75</v>
      </c>
      <c r="D177" s="192" t="s">
        <v>155</v>
      </c>
      <c r="E177" s="193" t="s">
        <v>1660</v>
      </c>
      <c r="F177" s="194" t="s">
        <v>1661</v>
      </c>
      <c r="G177" s="195" t="s">
        <v>575</v>
      </c>
      <c r="H177" s="196">
        <v>1</v>
      </c>
      <c r="I177" s="197"/>
      <c r="J177" s="198">
        <f t="shared" si="30"/>
        <v>0</v>
      </c>
      <c r="K177" s="194" t="s">
        <v>1</v>
      </c>
      <c r="L177" s="40"/>
      <c r="M177" s="266" t="s">
        <v>1</v>
      </c>
      <c r="N177" s="267" t="s">
        <v>40</v>
      </c>
      <c r="O177" s="268"/>
      <c r="P177" s="269">
        <f t="shared" si="31"/>
        <v>0</v>
      </c>
      <c r="Q177" s="269">
        <v>0</v>
      </c>
      <c r="R177" s="269">
        <f t="shared" si="32"/>
        <v>0</v>
      </c>
      <c r="S177" s="269">
        <v>0</v>
      </c>
      <c r="T177" s="270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160</v>
      </c>
      <c r="AT177" s="203" t="s">
        <v>155</v>
      </c>
      <c r="AU177" s="203" t="s">
        <v>83</v>
      </c>
      <c r="AY177" s="18" t="s">
        <v>153</v>
      </c>
      <c r="BE177" s="204">
        <f t="shared" si="34"/>
        <v>0</v>
      </c>
      <c r="BF177" s="204">
        <f t="shared" si="35"/>
        <v>0</v>
      </c>
      <c r="BG177" s="204">
        <f t="shared" si="36"/>
        <v>0</v>
      </c>
      <c r="BH177" s="204">
        <f t="shared" si="37"/>
        <v>0</v>
      </c>
      <c r="BI177" s="204">
        <f t="shared" si="38"/>
        <v>0</v>
      </c>
      <c r="BJ177" s="18" t="s">
        <v>83</v>
      </c>
      <c r="BK177" s="204">
        <f t="shared" si="39"/>
        <v>0</v>
      </c>
      <c r="BL177" s="18" t="s">
        <v>160</v>
      </c>
      <c r="BM177" s="203" t="s">
        <v>1662</v>
      </c>
    </row>
    <row r="178" spans="1:65" s="2" customFormat="1" ht="6.95" customHeight="1">
      <c r="A178" s="35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3Vaghfc+lN5oHqYfhZskkkNfb3ZWkDjBreCi/mMEWxz9fFsMq14hi9RXMpjwIW0183GTa2Xnoal7B9PZg4L/Mw==" saltValue="j/mU/7wt72aTAwyrkGcwWln56ZQ7Yvj0kjzZUctTkYNi+qg8QDE1HF9SVOoIwobVARhiiHj0QNuHwrmlDDMXkw==" spinCount="100000" sheet="1" objects="1" scenarios="1" formatColumns="0" formatRows="0" autoFilter="0"/>
  <autoFilter ref="C124:K177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1663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ROUND((SUM(BE119:BE154)),  2)</f>
        <v>0</v>
      </c>
      <c r="G33" s="35"/>
      <c r="H33" s="35"/>
      <c r="I33" s="131">
        <v>0.21</v>
      </c>
      <c r="J33" s="130">
        <f>ROUND(((SUM(BE119:BE154))*I33),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ROUND((SUM(BF119:BF154)),  2)</f>
        <v>0</v>
      </c>
      <c r="G34" s="35"/>
      <c r="H34" s="35"/>
      <c r="I34" s="131">
        <v>0.12</v>
      </c>
      <c r="J34" s="130">
        <f>ROUND(((SUM(BF119:BF154))*I34),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ROUND((SUM(BG119:BG154)),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ROUND((SUM(BH119:BH154)),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ROUND((SUM(BI119:BI154)),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03 - VZT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126</v>
      </c>
      <c r="E98" s="162"/>
      <c r="F98" s="162"/>
      <c r="G98" s="162"/>
      <c r="H98" s="162"/>
      <c r="I98" s="162"/>
      <c r="J98" s="163">
        <f>J121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1664</v>
      </c>
      <c r="E99" s="162"/>
      <c r="F99" s="162"/>
      <c r="G99" s="162"/>
      <c r="H99" s="162"/>
      <c r="I99" s="162"/>
      <c r="J99" s="163">
        <f>J124</f>
        <v>0</v>
      </c>
      <c r="K99" s="105"/>
      <c r="L99" s="164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138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3" t="str">
        <f>E7</f>
        <v>Snížení energetické náročnosti objektu MŠ</v>
      </c>
      <c r="F109" s="324"/>
      <c r="G109" s="324"/>
      <c r="H109" s="324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109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71" t="str">
        <f>E9</f>
        <v>03 - VZT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Trojdílná 1117/18</v>
      </c>
      <c r="G113" s="37"/>
      <c r="H113" s="37"/>
      <c r="I113" s="30" t="s">
        <v>22</v>
      </c>
      <c r="J113" s="67" t="str">
        <f>IF(J12="","",J12)</f>
        <v>Vyplň údaj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23</v>
      </c>
      <c r="D115" s="37"/>
      <c r="E115" s="37"/>
      <c r="F115" s="28" t="str">
        <f>E15</f>
        <v>Městská část Praha 5</v>
      </c>
      <c r="G115" s="37"/>
      <c r="H115" s="37"/>
      <c r="I115" s="30" t="s">
        <v>29</v>
      </c>
      <c r="J115" s="33" t="str">
        <f>E21</f>
        <v>RH-ARCHITEKTI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139</v>
      </c>
      <c r="D118" s="168" t="s">
        <v>60</v>
      </c>
      <c r="E118" s="168" t="s">
        <v>56</v>
      </c>
      <c r="F118" s="168" t="s">
        <v>57</v>
      </c>
      <c r="G118" s="168" t="s">
        <v>140</v>
      </c>
      <c r="H118" s="168" t="s">
        <v>141</v>
      </c>
      <c r="I118" s="168" t="s">
        <v>142</v>
      </c>
      <c r="J118" s="168" t="s">
        <v>113</v>
      </c>
      <c r="K118" s="169" t="s">
        <v>143</v>
      </c>
      <c r="L118" s="170"/>
      <c r="M118" s="76" t="s">
        <v>1</v>
      </c>
      <c r="N118" s="77" t="s">
        <v>39</v>
      </c>
      <c r="O118" s="77" t="s">
        <v>144</v>
      </c>
      <c r="P118" s="77" t="s">
        <v>145</v>
      </c>
      <c r="Q118" s="77" t="s">
        <v>146</v>
      </c>
      <c r="R118" s="77" t="s">
        <v>147</v>
      </c>
      <c r="S118" s="77" t="s">
        <v>148</v>
      </c>
      <c r="T118" s="78" t="s">
        <v>149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150</v>
      </c>
      <c r="D119" s="37"/>
      <c r="E119" s="37"/>
      <c r="F119" s="37"/>
      <c r="G119" s="37"/>
      <c r="H119" s="37"/>
      <c r="I119" s="37"/>
      <c r="J119" s="171">
        <f>BK119</f>
        <v>0</v>
      </c>
      <c r="K119" s="37"/>
      <c r="L119" s="40"/>
      <c r="M119" s="79"/>
      <c r="N119" s="172"/>
      <c r="O119" s="80"/>
      <c r="P119" s="173">
        <f>P120</f>
        <v>0</v>
      </c>
      <c r="Q119" s="80"/>
      <c r="R119" s="173">
        <f>R120</f>
        <v>0</v>
      </c>
      <c r="S119" s="80"/>
      <c r="T119" s="174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74</v>
      </c>
      <c r="AU119" s="18" t="s">
        <v>115</v>
      </c>
      <c r="BK119" s="175">
        <f>BK120</f>
        <v>0</v>
      </c>
    </row>
    <row r="120" spans="1:65" s="12" customFormat="1" ht="25.9" customHeight="1">
      <c r="B120" s="176"/>
      <c r="C120" s="177"/>
      <c r="D120" s="178" t="s">
        <v>74</v>
      </c>
      <c r="E120" s="179" t="s">
        <v>651</v>
      </c>
      <c r="F120" s="179" t="s">
        <v>652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P121+P124</f>
        <v>0</v>
      </c>
      <c r="Q120" s="184"/>
      <c r="R120" s="185">
        <f>R121+R124</f>
        <v>0</v>
      </c>
      <c r="S120" s="184"/>
      <c r="T120" s="186">
        <f>T121+T124</f>
        <v>0</v>
      </c>
      <c r="AR120" s="187" t="s">
        <v>85</v>
      </c>
      <c r="AT120" s="188" t="s">
        <v>74</v>
      </c>
      <c r="AU120" s="188" t="s">
        <v>75</v>
      </c>
      <c r="AY120" s="187" t="s">
        <v>153</v>
      </c>
      <c r="BK120" s="189">
        <f>BK121+BK124</f>
        <v>0</v>
      </c>
    </row>
    <row r="121" spans="1:65" s="12" customFormat="1" ht="22.9" customHeight="1">
      <c r="B121" s="176"/>
      <c r="C121" s="177"/>
      <c r="D121" s="178" t="s">
        <v>74</v>
      </c>
      <c r="E121" s="190" t="s">
        <v>833</v>
      </c>
      <c r="F121" s="190" t="s">
        <v>834</v>
      </c>
      <c r="G121" s="177"/>
      <c r="H121" s="177"/>
      <c r="I121" s="180"/>
      <c r="J121" s="191">
        <f>BK121</f>
        <v>0</v>
      </c>
      <c r="K121" s="177"/>
      <c r="L121" s="182"/>
      <c r="M121" s="183"/>
      <c r="N121" s="184"/>
      <c r="O121" s="184"/>
      <c r="P121" s="185">
        <f>SUM(P122:P123)</f>
        <v>0</v>
      </c>
      <c r="Q121" s="184"/>
      <c r="R121" s="185">
        <f>SUM(R122:R123)</f>
        <v>0</v>
      </c>
      <c r="S121" s="184"/>
      <c r="T121" s="186">
        <f>SUM(T122:T123)</f>
        <v>0</v>
      </c>
      <c r="AR121" s="187" t="s">
        <v>85</v>
      </c>
      <c r="AT121" s="188" t="s">
        <v>74</v>
      </c>
      <c r="AU121" s="188" t="s">
        <v>83</v>
      </c>
      <c r="AY121" s="187" t="s">
        <v>153</v>
      </c>
      <c r="BK121" s="189">
        <f>SUM(BK122:BK123)</f>
        <v>0</v>
      </c>
    </row>
    <row r="122" spans="1:65" s="2" customFormat="1" ht="24.2" customHeight="1">
      <c r="A122" s="35"/>
      <c r="B122" s="36"/>
      <c r="C122" s="192" t="s">
        <v>83</v>
      </c>
      <c r="D122" s="192" t="s">
        <v>155</v>
      </c>
      <c r="E122" s="193" t="s">
        <v>1665</v>
      </c>
      <c r="F122" s="194" t="s">
        <v>1666</v>
      </c>
      <c r="G122" s="195" t="s">
        <v>205</v>
      </c>
      <c r="H122" s="196">
        <v>12</v>
      </c>
      <c r="I122" s="197"/>
      <c r="J122" s="198">
        <f>ROUND(I122*H122,2)</f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252</v>
      </c>
      <c r="AT122" s="203" t="s">
        <v>155</v>
      </c>
      <c r="AU122" s="203" t="s">
        <v>85</v>
      </c>
      <c r="AY122" s="18" t="s">
        <v>153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83</v>
      </c>
      <c r="BK122" s="204">
        <f>ROUND(I122*H122,2)</f>
        <v>0</v>
      </c>
      <c r="BL122" s="18" t="s">
        <v>252</v>
      </c>
      <c r="BM122" s="203" t="s">
        <v>1667</v>
      </c>
    </row>
    <row r="123" spans="1:65" s="2" customFormat="1" ht="24.2" customHeight="1">
      <c r="A123" s="35"/>
      <c r="B123" s="36"/>
      <c r="C123" s="249" t="s">
        <v>85</v>
      </c>
      <c r="D123" s="249" t="s">
        <v>263</v>
      </c>
      <c r="E123" s="250" t="s">
        <v>1668</v>
      </c>
      <c r="F123" s="251" t="s">
        <v>1669</v>
      </c>
      <c r="G123" s="252" t="s">
        <v>205</v>
      </c>
      <c r="H123" s="253">
        <v>12</v>
      </c>
      <c r="I123" s="254"/>
      <c r="J123" s="255">
        <f>ROUND(I123*H123,2)</f>
        <v>0</v>
      </c>
      <c r="K123" s="251" t="s">
        <v>1</v>
      </c>
      <c r="L123" s="256"/>
      <c r="M123" s="257" t="s">
        <v>1</v>
      </c>
      <c r="N123" s="258" t="s">
        <v>40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360</v>
      </c>
      <c r="AT123" s="203" t="s">
        <v>263</v>
      </c>
      <c r="AU123" s="203" t="s">
        <v>85</v>
      </c>
      <c r="AY123" s="18" t="s">
        <v>153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83</v>
      </c>
      <c r="BK123" s="204">
        <f>ROUND(I123*H123,2)</f>
        <v>0</v>
      </c>
      <c r="BL123" s="18" t="s">
        <v>252</v>
      </c>
      <c r="BM123" s="203" t="s">
        <v>1670</v>
      </c>
    </row>
    <row r="124" spans="1:65" s="12" customFormat="1" ht="22.9" customHeight="1">
      <c r="B124" s="176"/>
      <c r="C124" s="177"/>
      <c r="D124" s="178" t="s">
        <v>74</v>
      </c>
      <c r="E124" s="190" t="s">
        <v>1671</v>
      </c>
      <c r="F124" s="190" t="s">
        <v>1672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SUM(P125:P154)</f>
        <v>0</v>
      </c>
      <c r="Q124" s="184"/>
      <c r="R124" s="185">
        <f>SUM(R125:R154)</f>
        <v>0</v>
      </c>
      <c r="S124" s="184"/>
      <c r="T124" s="186">
        <f>SUM(T125:T154)</f>
        <v>0</v>
      </c>
      <c r="AR124" s="187" t="s">
        <v>85</v>
      </c>
      <c r="AT124" s="188" t="s">
        <v>74</v>
      </c>
      <c r="AU124" s="188" t="s">
        <v>83</v>
      </c>
      <c r="AY124" s="187" t="s">
        <v>153</v>
      </c>
      <c r="BK124" s="189">
        <f>SUM(BK125:BK154)</f>
        <v>0</v>
      </c>
    </row>
    <row r="125" spans="1:65" s="2" customFormat="1" ht="21.75" customHeight="1">
      <c r="A125" s="35"/>
      <c r="B125" s="36"/>
      <c r="C125" s="192" t="s">
        <v>171</v>
      </c>
      <c r="D125" s="192" t="s">
        <v>155</v>
      </c>
      <c r="E125" s="193" t="s">
        <v>1673</v>
      </c>
      <c r="F125" s="194" t="s">
        <v>1674</v>
      </c>
      <c r="G125" s="195" t="s">
        <v>226</v>
      </c>
      <c r="H125" s="196">
        <v>1</v>
      </c>
      <c r="I125" s="197"/>
      <c r="J125" s="198">
        <f t="shared" ref="J125:J154" si="0">ROUND(I125*H125,2)</f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ref="P125:P154" si="1">O125*H125</f>
        <v>0</v>
      </c>
      <c r="Q125" s="201">
        <v>0</v>
      </c>
      <c r="R125" s="201">
        <f t="shared" ref="R125:R154" si="2">Q125*H125</f>
        <v>0</v>
      </c>
      <c r="S125" s="201">
        <v>0</v>
      </c>
      <c r="T125" s="202">
        <f t="shared" ref="T125:T15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252</v>
      </c>
      <c r="AT125" s="203" t="s">
        <v>155</v>
      </c>
      <c r="AU125" s="203" t="s">
        <v>85</v>
      </c>
      <c r="AY125" s="18" t="s">
        <v>153</v>
      </c>
      <c r="BE125" s="204">
        <f t="shared" ref="BE125:BE154" si="4">IF(N125="základní",J125,0)</f>
        <v>0</v>
      </c>
      <c r="BF125" s="204">
        <f t="shared" ref="BF125:BF154" si="5">IF(N125="snížená",J125,0)</f>
        <v>0</v>
      </c>
      <c r="BG125" s="204">
        <f t="shared" ref="BG125:BG154" si="6">IF(N125="zákl. přenesená",J125,0)</f>
        <v>0</v>
      </c>
      <c r="BH125" s="204">
        <f t="shared" ref="BH125:BH154" si="7">IF(N125="sníž. přenesená",J125,0)</f>
        <v>0</v>
      </c>
      <c r="BI125" s="204">
        <f t="shared" ref="BI125:BI154" si="8">IF(N125="nulová",J125,0)</f>
        <v>0</v>
      </c>
      <c r="BJ125" s="18" t="s">
        <v>83</v>
      </c>
      <c r="BK125" s="204">
        <f t="shared" ref="BK125:BK154" si="9">ROUND(I125*H125,2)</f>
        <v>0</v>
      </c>
      <c r="BL125" s="18" t="s">
        <v>252</v>
      </c>
      <c r="BM125" s="203" t="s">
        <v>1675</v>
      </c>
    </row>
    <row r="126" spans="1:65" s="2" customFormat="1" ht="24.2" customHeight="1">
      <c r="A126" s="35"/>
      <c r="B126" s="36"/>
      <c r="C126" s="249" t="s">
        <v>160</v>
      </c>
      <c r="D126" s="249" t="s">
        <v>263</v>
      </c>
      <c r="E126" s="250" t="s">
        <v>1676</v>
      </c>
      <c r="F126" s="251" t="s">
        <v>1677</v>
      </c>
      <c r="G126" s="252" t="s">
        <v>226</v>
      </c>
      <c r="H126" s="253">
        <v>1</v>
      </c>
      <c r="I126" s="254"/>
      <c r="J126" s="255">
        <f t="shared" si="0"/>
        <v>0</v>
      </c>
      <c r="K126" s="251" t="s">
        <v>1</v>
      </c>
      <c r="L126" s="256"/>
      <c r="M126" s="257" t="s">
        <v>1</v>
      </c>
      <c r="N126" s="258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360</v>
      </c>
      <c r="AT126" s="203" t="s">
        <v>263</v>
      </c>
      <c r="AU126" s="203" t="s">
        <v>85</v>
      </c>
      <c r="AY126" s="18" t="s">
        <v>153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252</v>
      </c>
      <c r="BM126" s="203" t="s">
        <v>1678</v>
      </c>
    </row>
    <row r="127" spans="1:65" s="2" customFormat="1" ht="16.5" customHeight="1">
      <c r="A127" s="35"/>
      <c r="B127" s="36"/>
      <c r="C127" s="192" t="s">
        <v>180</v>
      </c>
      <c r="D127" s="192" t="s">
        <v>155</v>
      </c>
      <c r="E127" s="193" t="s">
        <v>1679</v>
      </c>
      <c r="F127" s="194" t="s">
        <v>1680</v>
      </c>
      <c r="G127" s="195" t="s">
        <v>226</v>
      </c>
      <c r="H127" s="196">
        <v>2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252</v>
      </c>
      <c r="AT127" s="203" t="s">
        <v>155</v>
      </c>
      <c r="AU127" s="203" t="s">
        <v>85</v>
      </c>
      <c r="AY127" s="18" t="s">
        <v>153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252</v>
      </c>
      <c r="BM127" s="203" t="s">
        <v>1681</v>
      </c>
    </row>
    <row r="128" spans="1:65" s="2" customFormat="1" ht="16.5" customHeight="1">
      <c r="A128" s="35"/>
      <c r="B128" s="36"/>
      <c r="C128" s="249" t="s">
        <v>186</v>
      </c>
      <c r="D128" s="249" t="s">
        <v>263</v>
      </c>
      <c r="E128" s="250" t="s">
        <v>1682</v>
      </c>
      <c r="F128" s="251" t="s">
        <v>1683</v>
      </c>
      <c r="G128" s="252" t="s">
        <v>226</v>
      </c>
      <c r="H128" s="253">
        <v>2</v>
      </c>
      <c r="I128" s="254"/>
      <c r="J128" s="255">
        <f t="shared" si="0"/>
        <v>0</v>
      </c>
      <c r="K128" s="251" t="s">
        <v>1</v>
      </c>
      <c r="L128" s="256"/>
      <c r="M128" s="257" t="s">
        <v>1</v>
      </c>
      <c r="N128" s="258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360</v>
      </c>
      <c r="AT128" s="203" t="s">
        <v>263</v>
      </c>
      <c r="AU128" s="203" t="s">
        <v>85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252</v>
      </c>
      <c r="BM128" s="203" t="s">
        <v>1684</v>
      </c>
    </row>
    <row r="129" spans="1:65" s="2" customFormat="1" ht="21.75" customHeight="1">
      <c r="A129" s="35"/>
      <c r="B129" s="36"/>
      <c r="C129" s="192" t="s">
        <v>192</v>
      </c>
      <c r="D129" s="192" t="s">
        <v>155</v>
      </c>
      <c r="E129" s="193" t="s">
        <v>1685</v>
      </c>
      <c r="F129" s="194" t="s">
        <v>1686</v>
      </c>
      <c r="G129" s="195" t="s">
        <v>226</v>
      </c>
      <c r="H129" s="196">
        <v>1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252</v>
      </c>
      <c r="AT129" s="203" t="s">
        <v>155</v>
      </c>
      <c r="AU129" s="203" t="s">
        <v>85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252</v>
      </c>
      <c r="BM129" s="203" t="s">
        <v>1687</v>
      </c>
    </row>
    <row r="130" spans="1:65" s="2" customFormat="1" ht="24.2" customHeight="1">
      <c r="A130" s="35"/>
      <c r="B130" s="36"/>
      <c r="C130" s="249" t="s">
        <v>196</v>
      </c>
      <c r="D130" s="249" t="s">
        <v>263</v>
      </c>
      <c r="E130" s="250" t="s">
        <v>1688</v>
      </c>
      <c r="F130" s="251" t="s">
        <v>1689</v>
      </c>
      <c r="G130" s="252" t="s">
        <v>226</v>
      </c>
      <c r="H130" s="253">
        <v>1</v>
      </c>
      <c r="I130" s="254"/>
      <c r="J130" s="255">
        <f t="shared" si="0"/>
        <v>0</v>
      </c>
      <c r="K130" s="251" t="s">
        <v>1</v>
      </c>
      <c r="L130" s="256"/>
      <c r="M130" s="257" t="s">
        <v>1</v>
      </c>
      <c r="N130" s="258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360</v>
      </c>
      <c r="AT130" s="203" t="s">
        <v>263</v>
      </c>
      <c r="AU130" s="203" t="s">
        <v>85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252</v>
      </c>
      <c r="BM130" s="203" t="s">
        <v>1690</v>
      </c>
    </row>
    <row r="131" spans="1:65" s="2" customFormat="1" ht="16.5" customHeight="1">
      <c r="A131" s="35"/>
      <c r="B131" s="36"/>
      <c r="C131" s="192" t="s">
        <v>202</v>
      </c>
      <c r="D131" s="192" t="s">
        <v>155</v>
      </c>
      <c r="E131" s="193" t="s">
        <v>1691</v>
      </c>
      <c r="F131" s="194" t="s">
        <v>1692</v>
      </c>
      <c r="G131" s="195" t="s">
        <v>226</v>
      </c>
      <c r="H131" s="196">
        <v>3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252</v>
      </c>
      <c r="AT131" s="203" t="s">
        <v>155</v>
      </c>
      <c r="AU131" s="203" t="s">
        <v>85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252</v>
      </c>
      <c r="BM131" s="203" t="s">
        <v>1693</v>
      </c>
    </row>
    <row r="132" spans="1:65" s="2" customFormat="1" ht="16.5" customHeight="1">
      <c r="A132" s="35"/>
      <c r="B132" s="36"/>
      <c r="C132" s="249" t="s">
        <v>216</v>
      </c>
      <c r="D132" s="249" t="s">
        <v>263</v>
      </c>
      <c r="E132" s="250" t="s">
        <v>1694</v>
      </c>
      <c r="F132" s="251" t="s">
        <v>1695</v>
      </c>
      <c r="G132" s="252" t="s">
        <v>226</v>
      </c>
      <c r="H132" s="253">
        <v>2</v>
      </c>
      <c r="I132" s="254"/>
      <c r="J132" s="255">
        <f t="shared" si="0"/>
        <v>0</v>
      </c>
      <c r="K132" s="251" t="s">
        <v>1</v>
      </c>
      <c r="L132" s="256"/>
      <c r="M132" s="257" t="s">
        <v>1</v>
      </c>
      <c r="N132" s="258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360</v>
      </c>
      <c r="AT132" s="203" t="s">
        <v>263</v>
      </c>
      <c r="AU132" s="203" t="s">
        <v>85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252</v>
      </c>
      <c r="BM132" s="203" t="s">
        <v>1696</v>
      </c>
    </row>
    <row r="133" spans="1:65" s="2" customFormat="1" ht="16.5" customHeight="1">
      <c r="A133" s="35"/>
      <c r="B133" s="36"/>
      <c r="C133" s="249" t="s">
        <v>223</v>
      </c>
      <c r="D133" s="249" t="s">
        <v>263</v>
      </c>
      <c r="E133" s="250" t="s">
        <v>1697</v>
      </c>
      <c r="F133" s="251" t="s">
        <v>1698</v>
      </c>
      <c r="G133" s="252" t="s">
        <v>226</v>
      </c>
      <c r="H133" s="253">
        <v>1</v>
      </c>
      <c r="I133" s="254"/>
      <c r="J133" s="255">
        <f t="shared" si="0"/>
        <v>0</v>
      </c>
      <c r="K133" s="251" t="s">
        <v>1</v>
      </c>
      <c r="L133" s="256"/>
      <c r="M133" s="257" t="s">
        <v>1</v>
      </c>
      <c r="N133" s="258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360</v>
      </c>
      <c r="AT133" s="203" t="s">
        <v>263</v>
      </c>
      <c r="AU133" s="203" t="s">
        <v>85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252</v>
      </c>
      <c r="BM133" s="203" t="s">
        <v>1699</v>
      </c>
    </row>
    <row r="134" spans="1:65" s="2" customFormat="1" ht="16.5" customHeight="1">
      <c r="A134" s="35"/>
      <c r="B134" s="36"/>
      <c r="C134" s="249" t="s">
        <v>8</v>
      </c>
      <c r="D134" s="249" t="s">
        <v>263</v>
      </c>
      <c r="E134" s="250" t="s">
        <v>1700</v>
      </c>
      <c r="F134" s="251" t="s">
        <v>1701</v>
      </c>
      <c r="G134" s="252" t="s">
        <v>226</v>
      </c>
      <c r="H134" s="253">
        <v>1</v>
      </c>
      <c r="I134" s="254"/>
      <c r="J134" s="255">
        <f t="shared" si="0"/>
        <v>0</v>
      </c>
      <c r="K134" s="251" t="s">
        <v>1</v>
      </c>
      <c r="L134" s="256"/>
      <c r="M134" s="257" t="s">
        <v>1</v>
      </c>
      <c r="N134" s="258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360</v>
      </c>
      <c r="AT134" s="203" t="s">
        <v>263</v>
      </c>
      <c r="AU134" s="203" t="s">
        <v>85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252</v>
      </c>
      <c r="BM134" s="203" t="s">
        <v>1702</v>
      </c>
    </row>
    <row r="135" spans="1:65" s="2" customFormat="1" ht="16.5" customHeight="1">
      <c r="A135" s="35"/>
      <c r="B135" s="36"/>
      <c r="C135" s="249" t="s">
        <v>233</v>
      </c>
      <c r="D135" s="249" t="s">
        <v>263</v>
      </c>
      <c r="E135" s="250" t="s">
        <v>1703</v>
      </c>
      <c r="F135" s="251" t="s">
        <v>1704</v>
      </c>
      <c r="G135" s="252" t="s">
        <v>226</v>
      </c>
      <c r="H135" s="253">
        <v>1</v>
      </c>
      <c r="I135" s="254"/>
      <c r="J135" s="255">
        <f t="shared" si="0"/>
        <v>0</v>
      </c>
      <c r="K135" s="251" t="s">
        <v>1</v>
      </c>
      <c r="L135" s="256"/>
      <c r="M135" s="257" t="s">
        <v>1</v>
      </c>
      <c r="N135" s="258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360</v>
      </c>
      <c r="AT135" s="203" t="s">
        <v>263</v>
      </c>
      <c r="AU135" s="203" t="s">
        <v>85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252</v>
      </c>
      <c r="BM135" s="203" t="s">
        <v>1705</v>
      </c>
    </row>
    <row r="136" spans="1:65" s="2" customFormat="1" ht="24.2" customHeight="1">
      <c r="A136" s="35"/>
      <c r="B136" s="36"/>
      <c r="C136" s="192" t="s">
        <v>238</v>
      </c>
      <c r="D136" s="192" t="s">
        <v>155</v>
      </c>
      <c r="E136" s="193" t="s">
        <v>1706</v>
      </c>
      <c r="F136" s="194" t="s">
        <v>1707</v>
      </c>
      <c r="G136" s="195" t="s">
        <v>248</v>
      </c>
      <c r="H136" s="196">
        <v>4.5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252</v>
      </c>
      <c r="AT136" s="203" t="s">
        <v>155</v>
      </c>
      <c r="AU136" s="203" t="s">
        <v>85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252</v>
      </c>
      <c r="BM136" s="203" t="s">
        <v>1708</v>
      </c>
    </row>
    <row r="137" spans="1:65" s="2" customFormat="1" ht="16.5" customHeight="1">
      <c r="A137" s="35"/>
      <c r="B137" s="36"/>
      <c r="C137" s="249" t="s">
        <v>245</v>
      </c>
      <c r="D137" s="249" t="s">
        <v>263</v>
      </c>
      <c r="E137" s="250" t="s">
        <v>1709</v>
      </c>
      <c r="F137" s="251" t="s">
        <v>1710</v>
      </c>
      <c r="G137" s="252" t="s">
        <v>248</v>
      </c>
      <c r="H137" s="253">
        <v>4.5</v>
      </c>
      <c r="I137" s="254"/>
      <c r="J137" s="255">
        <f t="shared" si="0"/>
        <v>0</v>
      </c>
      <c r="K137" s="251" t="s">
        <v>1</v>
      </c>
      <c r="L137" s="256"/>
      <c r="M137" s="257" t="s">
        <v>1</v>
      </c>
      <c r="N137" s="258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360</v>
      </c>
      <c r="AT137" s="203" t="s">
        <v>263</v>
      </c>
      <c r="AU137" s="203" t="s">
        <v>85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252</v>
      </c>
      <c r="BM137" s="203" t="s">
        <v>1711</v>
      </c>
    </row>
    <row r="138" spans="1:65" s="2" customFormat="1" ht="24.2" customHeight="1">
      <c r="A138" s="35"/>
      <c r="B138" s="36"/>
      <c r="C138" s="192" t="s">
        <v>252</v>
      </c>
      <c r="D138" s="192" t="s">
        <v>155</v>
      </c>
      <c r="E138" s="193" t="s">
        <v>1712</v>
      </c>
      <c r="F138" s="194" t="s">
        <v>1713</v>
      </c>
      <c r="G138" s="195" t="s">
        <v>248</v>
      </c>
      <c r="H138" s="196">
        <v>12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252</v>
      </c>
      <c r="AT138" s="203" t="s">
        <v>155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252</v>
      </c>
      <c r="BM138" s="203" t="s">
        <v>1714</v>
      </c>
    </row>
    <row r="139" spans="1:65" s="2" customFormat="1" ht="16.5" customHeight="1">
      <c r="A139" s="35"/>
      <c r="B139" s="36"/>
      <c r="C139" s="249" t="s">
        <v>256</v>
      </c>
      <c r="D139" s="249" t="s">
        <v>263</v>
      </c>
      <c r="E139" s="250" t="s">
        <v>1715</v>
      </c>
      <c r="F139" s="251" t="s">
        <v>1716</v>
      </c>
      <c r="G139" s="252" t="s">
        <v>248</v>
      </c>
      <c r="H139" s="253">
        <v>12</v>
      </c>
      <c r="I139" s="254"/>
      <c r="J139" s="255">
        <f t="shared" si="0"/>
        <v>0</v>
      </c>
      <c r="K139" s="251" t="s">
        <v>1</v>
      </c>
      <c r="L139" s="256"/>
      <c r="M139" s="257" t="s">
        <v>1</v>
      </c>
      <c r="N139" s="258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360</v>
      </c>
      <c r="AT139" s="203" t="s">
        <v>263</v>
      </c>
      <c r="AU139" s="203" t="s">
        <v>85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252</v>
      </c>
      <c r="BM139" s="203" t="s">
        <v>1717</v>
      </c>
    </row>
    <row r="140" spans="1:65" s="2" customFormat="1" ht="24.2" customHeight="1">
      <c r="A140" s="35"/>
      <c r="B140" s="36"/>
      <c r="C140" s="192" t="s">
        <v>262</v>
      </c>
      <c r="D140" s="192" t="s">
        <v>155</v>
      </c>
      <c r="E140" s="193" t="s">
        <v>1718</v>
      </c>
      <c r="F140" s="194" t="s">
        <v>1719</v>
      </c>
      <c r="G140" s="195" t="s">
        <v>226</v>
      </c>
      <c r="H140" s="196">
        <v>24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252</v>
      </c>
      <c r="AT140" s="203" t="s">
        <v>155</v>
      </c>
      <c r="AU140" s="203" t="s">
        <v>85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252</v>
      </c>
      <c r="BM140" s="203" t="s">
        <v>1720</v>
      </c>
    </row>
    <row r="141" spans="1:65" s="2" customFormat="1" ht="16.5" customHeight="1">
      <c r="A141" s="35"/>
      <c r="B141" s="36"/>
      <c r="C141" s="249" t="s">
        <v>268</v>
      </c>
      <c r="D141" s="249" t="s">
        <v>263</v>
      </c>
      <c r="E141" s="250" t="s">
        <v>1721</v>
      </c>
      <c r="F141" s="251" t="s">
        <v>1722</v>
      </c>
      <c r="G141" s="252" t="s">
        <v>226</v>
      </c>
      <c r="H141" s="253">
        <v>24</v>
      </c>
      <c r="I141" s="254"/>
      <c r="J141" s="255">
        <f t="shared" si="0"/>
        <v>0</v>
      </c>
      <c r="K141" s="251" t="s">
        <v>1</v>
      </c>
      <c r="L141" s="256"/>
      <c r="M141" s="257" t="s">
        <v>1</v>
      </c>
      <c r="N141" s="258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360</v>
      </c>
      <c r="AT141" s="203" t="s">
        <v>263</v>
      </c>
      <c r="AU141" s="203" t="s">
        <v>85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252</v>
      </c>
      <c r="BM141" s="203" t="s">
        <v>1723</v>
      </c>
    </row>
    <row r="142" spans="1:65" s="2" customFormat="1" ht="24.2" customHeight="1">
      <c r="A142" s="35"/>
      <c r="B142" s="36"/>
      <c r="C142" s="192" t="s">
        <v>272</v>
      </c>
      <c r="D142" s="192" t="s">
        <v>155</v>
      </c>
      <c r="E142" s="193" t="s">
        <v>1724</v>
      </c>
      <c r="F142" s="194" t="s">
        <v>1725</v>
      </c>
      <c r="G142" s="195" t="s">
        <v>248</v>
      </c>
      <c r="H142" s="196">
        <v>18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252</v>
      </c>
      <c r="AT142" s="203" t="s">
        <v>155</v>
      </c>
      <c r="AU142" s="203" t="s">
        <v>85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252</v>
      </c>
      <c r="BM142" s="203" t="s">
        <v>1726</v>
      </c>
    </row>
    <row r="143" spans="1:65" s="2" customFormat="1" ht="16.5" customHeight="1">
      <c r="A143" s="35"/>
      <c r="B143" s="36"/>
      <c r="C143" s="249" t="s">
        <v>7</v>
      </c>
      <c r="D143" s="249" t="s">
        <v>263</v>
      </c>
      <c r="E143" s="250" t="s">
        <v>1727</v>
      </c>
      <c r="F143" s="251" t="s">
        <v>1728</v>
      </c>
      <c r="G143" s="252" t="s">
        <v>226</v>
      </c>
      <c r="H143" s="253">
        <v>18</v>
      </c>
      <c r="I143" s="254"/>
      <c r="J143" s="255">
        <f t="shared" si="0"/>
        <v>0</v>
      </c>
      <c r="K143" s="251" t="s">
        <v>1</v>
      </c>
      <c r="L143" s="256"/>
      <c r="M143" s="257" t="s">
        <v>1</v>
      </c>
      <c r="N143" s="258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360</v>
      </c>
      <c r="AT143" s="203" t="s">
        <v>263</v>
      </c>
      <c r="AU143" s="203" t="s">
        <v>85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252</v>
      </c>
      <c r="BM143" s="203" t="s">
        <v>1729</v>
      </c>
    </row>
    <row r="144" spans="1:65" s="2" customFormat="1" ht="21.75" customHeight="1">
      <c r="A144" s="35"/>
      <c r="B144" s="36"/>
      <c r="C144" s="192" t="s">
        <v>295</v>
      </c>
      <c r="D144" s="192" t="s">
        <v>155</v>
      </c>
      <c r="E144" s="193" t="s">
        <v>1730</v>
      </c>
      <c r="F144" s="194" t="s">
        <v>1731</v>
      </c>
      <c r="G144" s="195" t="s">
        <v>226</v>
      </c>
      <c r="H144" s="196">
        <v>24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252</v>
      </c>
      <c r="AT144" s="203" t="s">
        <v>155</v>
      </c>
      <c r="AU144" s="203" t="s">
        <v>85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252</v>
      </c>
      <c r="BM144" s="203" t="s">
        <v>1732</v>
      </c>
    </row>
    <row r="145" spans="1:65" s="2" customFormat="1" ht="24.2" customHeight="1">
      <c r="A145" s="35"/>
      <c r="B145" s="36"/>
      <c r="C145" s="192" t="s">
        <v>312</v>
      </c>
      <c r="D145" s="192" t="s">
        <v>155</v>
      </c>
      <c r="E145" s="193" t="s">
        <v>1733</v>
      </c>
      <c r="F145" s="194" t="s">
        <v>1734</v>
      </c>
      <c r="G145" s="195" t="s">
        <v>226</v>
      </c>
      <c r="H145" s="196">
        <v>12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252</v>
      </c>
      <c r="AT145" s="203" t="s">
        <v>155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252</v>
      </c>
      <c r="BM145" s="203" t="s">
        <v>1735</v>
      </c>
    </row>
    <row r="146" spans="1:65" s="2" customFormat="1" ht="37.9" customHeight="1">
      <c r="A146" s="35"/>
      <c r="B146" s="36"/>
      <c r="C146" s="249" t="s">
        <v>317</v>
      </c>
      <c r="D146" s="249" t="s">
        <v>263</v>
      </c>
      <c r="E146" s="250" t="s">
        <v>1736</v>
      </c>
      <c r="F146" s="251" t="s">
        <v>1737</v>
      </c>
      <c r="G146" s="252" t="s">
        <v>226</v>
      </c>
      <c r="H146" s="253">
        <v>12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360</v>
      </c>
      <c r="AT146" s="203" t="s">
        <v>263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252</v>
      </c>
      <c r="BM146" s="203" t="s">
        <v>1738</v>
      </c>
    </row>
    <row r="147" spans="1:65" s="2" customFormat="1" ht="16.5" customHeight="1">
      <c r="A147" s="35"/>
      <c r="B147" s="36"/>
      <c r="C147" s="249" t="s">
        <v>321</v>
      </c>
      <c r="D147" s="249" t="s">
        <v>263</v>
      </c>
      <c r="E147" s="250" t="s">
        <v>1739</v>
      </c>
      <c r="F147" s="251" t="s">
        <v>1740</v>
      </c>
      <c r="G147" s="252" t="s">
        <v>226</v>
      </c>
      <c r="H147" s="253">
        <v>12</v>
      </c>
      <c r="I147" s="254"/>
      <c r="J147" s="255">
        <f t="shared" si="0"/>
        <v>0</v>
      </c>
      <c r="K147" s="251" t="s">
        <v>1</v>
      </c>
      <c r="L147" s="256"/>
      <c r="M147" s="257" t="s">
        <v>1</v>
      </c>
      <c r="N147" s="258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360</v>
      </c>
      <c r="AT147" s="203" t="s">
        <v>263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252</v>
      </c>
      <c r="BM147" s="203" t="s">
        <v>1741</v>
      </c>
    </row>
    <row r="148" spans="1:65" s="2" customFormat="1" ht="16.5" customHeight="1">
      <c r="A148" s="35"/>
      <c r="B148" s="36"/>
      <c r="C148" s="249" t="s">
        <v>324</v>
      </c>
      <c r="D148" s="249" t="s">
        <v>263</v>
      </c>
      <c r="E148" s="250" t="s">
        <v>1742</v>
      </c>
      <c r="F148" s="251" t="s">
        <v>1743</v>
      </c>
      <c r="G148" s="252" t="s">
        <v>226</v>
      </c>
      <c r="H148" s="253">
        <v>12</v>
      </c>
      <c r="I148" s="254"/>
      <c r="J148" s="255">
        <f t="shared" si="0"/>
        <v>0</v>
      </c>
      <c r="K148" s="251" t="s">
        <v>1</v>
      </c>
      <c r="L148" s="256"/>
      <c r="M148" s="257" t="s">
        <v>1</v>
      </c>
      <c r="N148" s="258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360</v>
      </c>
      <c r="AT148" s="203" t="s">
        <v>263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252</v>
      </c>
      <c r="BM148" s="203" t="s">
        <v>1744</v>
      </c>
    </row>
    <row r="149" spans="1:65" s="2" customFormat="1" ht="16.5" customHeight="1">
      <c r="A149" s="35"/>
      <c r="B149" s="36"/>
      <c r="C149" s="249" t="s">
        <v>331</v>
      </c>
      <c r="D149" s="249" t="s">
        <v>263</v>
      </c>
      <c r="E149" s="250" t="s">
        <v>1745</v>
      </c>
      <c r="F149" s="251" t="s">
        <v>1746</v>
      </c>
      <c r="G149" s="252" t="s">
        <v>226</v>
      </c>
      <c r="H149" s="253">
        <v>12</v>
      </c>
      <c r="I149" s="254"/>
      <c r="J149" s="255">
        <f t="shared" si="0"/>
        <v>0</v>
      </c>
      <c r="K149" s="251" t="s">
        <v>1</v>
      </c>
      <c r="L149" s="256"/>
      <c r="M149" s="257" t="s">
        <v>1</v>
      </c>
      <c r="N149" s="258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360</v>
      </c>
      <c r="AT149" s="203" t="s">
        <v>263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252</v>
      </c>
      <c r="BM149" s="203" t="s">
        <v>1747</v>
      </c>
    </row>
    <row r="150" spans="1:65" s="2" customFormat="1" ht="16.5" customHeight="1">
      <c r="A150" s="35"/>
      <c r="B150" s="36"/>
      <c r="C150" s="249" t="s">
        <v>336</v>
      </c>
      <c r="D150" s="249" t="s">
        <v>263</v>
      </c>
      <c r="E150" s="250" t="s">
        <v>1748</v>
      </c>
      <c r="F150" s="251" t="s">
        <v>1749</v>
      </c>
      <c r="G150" s="252" t="s">
        <v>226</v>
      </c>
      <c r="H150" s="253">
        <v>12</v>
      </c>
      <c r="I150" s="254"/>
      <c r="J150" s="255">
        <f t="shared" si="0"/>
        <v>0</v>
      </c>
      <c r="K150" s="251" t="s">
        <v>1</v>
      </c>
      <c r="L150" s="256"/>
      <c r="M150" s="257" t="s">
        <v>1</v>
      </c>
      <c r="N150" s="258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360</v>
      </c>
      <c r="AT150" s="203" t="s">
        <v>263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252</v>
      </c>
      <c r="BM150" s="203" t="s">
        <v>1750</v>
      </c>
    </row>
    <row r="151" spans="1:65" s="2" customFormat="1" ht="16.5" customHeight="1">
      <c r="A151" s="35"/>
      <c r="B151" s="36"/>
      <c r="C151" s="249" t="s">
        <v>345</v>
      </c>
      <c r="D151" s="249" t="s">
        <v>263</v>
      </c>
      <c r="E151" s="250" t="s">
        <v>1751</v>
      </c>
      <c r="F151" s="251" t="s">
        <v>1752</v>
      </c>
      <c r="G151" s="252" t="s">
        <v>226</v>
      </c>
      <c r="H151" s="253">
        <v>24</v>
      </c>
      <c r="I151" s="254"/>
      <c r="J151" s="255">
        <f t="shared" si="0"/>
        <v>0</v>
      </c>
      <c r="K151" s="251" t="s">
        <v>1</v>
      </c>
      <c r="L151" s="256"/>
      <c r="M151" s="257" t="s">
        <v>1</v>
      </c>
      <c r="N151" s="258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360</v>
      </c>
      <c r="AT151" s="203" t="s">
        <v>263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252</v>
      </c>
      <c r="BM151" s="203" t="s">
        <v>1753</v>
      </c>
    </row>
    <row r="152" spans="1:65" s="2" customFormat="1" ht="24.2" customHeight="1">
      <c r="A152" s="35"/>
      <c r="B152" s="36"/>
      <c r="C152" s="192" t="s">
        <v>350</v>
      </c>
      <c r="D152" s="192" t="s">
        <v>155</v>
      </c>
      <c r="E152" s="193" t="s">
        <v>1754</v>
      </c>
      <c r="F152" s="194" t="s">
        <v>1755</v>
      </c>
      <c r="G152" s="195" t="s">
        <v>189</v>
      </c>
      <c r="H152" s="196">
        <v>3.7290000000000001</v>
      </c>
      <c r="I152" s="197"/>
      <c r="J152" s="198">
        <f t="shared" si="0"/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252</v>
      </c>
      <c r="AT152" s="203" t="s">
        <v>155</v>
      </c>
      <c r="AU152" s="203" t="s">
        <v>85</v>
      </c>
      <c r="AY152" s="18" t="s">
        <v>153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252</v>
      </c>
      <c r="BM152" s="203" t="s">
        <v>1756</v>
      </c>
    </row>
    <row r="153" spans="1:65" s="2" customFormat="1" ht="24.2" customHeight="1">
      <c r="A153" s="35"/>
      <c r="B153" s="36"/>
      <c r="C153" s="192" t="s">
        <v>355</v>
      </c>
      <c r="D153" s="192" t="s">
        <v>155</v>
      </c>
      <c r="E153" s="193" t="s">
        <v>1757</v>
      </c>
      <c r="F153" s="194" t="s">
        <v>1758</v>
      </c>
      <c r="G153" s="195" t="s">
        <v>189</v>
      </c>
      <c r="H153" s="196">
        <v>3.7290000000000001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252</v>
      </c>
      <c r="AT153" s="203" t="s">
        <v>155</v>
      </c>
      <c r="AU153" s="203" t="s">
        <v>85</v>
      </c>
      <c r="AY153" s="18" t="s">
        <v>153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252</v>
      </c>
      <c r="BM153" s="203" t="s">
        <v>1759</v>
      </c>
    </row>
    <row r="154" spans="1:65" s="2" customFormat="1" ht="24.2" customHeight="1">
      <c r="A154" s="35"/>
      <c r="B154" s="36"/>
      <c r="C154" s="192" t="s">
        <v>360</v>
      </c>
      <c r="D154" s="192" t="s">
        <v>155</v>
      </c>
      <c r="E154" s="193" t="s">
        <v>1760</v>
      </c>
      <c r="F154" s="194" t="s">
        <v>1761</v>
      </c>
      <c r="G154" s="195" t="s">
        <v>189</v>
      </c>
      <c r="H154" s="196">
        <v>186.45</v>
      </c>
      <c r="I154" s="197"/>
      <c r="J154" s="198">
        <f t="shared" si="0"/>
        <v>0</v>
      </c>
      <c r="K154" s="194" t="s">
        <v>1</v>
      </c>
      <c r="L154" s="40"/>
      <c r="M154" s="266" t="s">
        <v>1</v>
      </c>
      <c r="N154" s="267" t="s">
        <v>40</v>
      </c>
      <c r="O154" s="268"/>
      <c r="P154" s="269">
        <f t="shared" si="1"/>
        <v>0</v>
      </c>
      <c r="Q154" s="269">
        <v>0</v>
      </c>
      <c r="R154" s="269">
        <f t="shared" si="2"/>
        <v>0</v>
      </c>
      <c r="S154" s="269">
        <v>0</v>
      </c>
      <c r="T154" s="270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252</v>
      </c>
      <c r="AT154" s="203" t="s">
        <v>155</v>
      </c>
      <c r="AU154" s="203" t="s">
        <v>85</v>
      </c>
      <c r="AY154" s="18" t="s">
        <v>153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252</v>
      </c>
      <c r="BM154" s="203" t="s">
        <v>1762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tXdmiAJrUhv19krSgkr1082PRbllAGcfjr6WStZiZgPHP50ybDh60p+16Mrq0sy8rwNpzI/lgqglN7oqejsJfw==" saltValue="jtc/ctdvz9upLjKCzK0QEDC2tlvjHMd9tgP0zARY4/AUm1wlU5dZmcMH+KHCokslWi7nCIr8pVv+WA0xsidESA==" spinCount="100000" sheet="1" objects="1" scenarios="1" formatColumns="0" formatRows="0" autoFilter="0"/>
  <autoFilter ref="C118:K154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1763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ROUND((SUM(BE124:BE300)),  2)</f>
        <v>0</v>
      </c>
      <c r="G33" s="35"/>
      <c r="H33" s="35"/>
      <c r="I33" s="131">
        <v>0.21</v>
      </c>
      <c r="J33" s="130">
        <f>ROUND(((SUM(BE124:BE300))*I33),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ROUND((SUM(BF124:BF300)),  2)</f>
        <v>0</v>
      </c>
      <c r="G34" s="35"/>
      <c r="H34" s="35"/>
      <c r="I34" s="131">
        <v>0.12</v>
      </c>
      <c r="J34" s="130">
        <f>ROUND(((SUM(BF124:BF300))*I34),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ROUND((SUM(BG124:BG300)),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ROUND((SUM(BH124:BH300)),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ROUND((SUM(BI124:BI300)),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04 - ÚT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126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1764</v>
      </c>
      <c r="E99" s="162"/>
      <c r="F99" s="162"/>
      <c r="G99" s="162"/>
      <c r="H99" s="162"/>
      <c r="I99" s="162"/>
      <c r="J99" s="163">
        <f>J133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1765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1766</v>
      </c>
      <c r="E101" s="162"/>
      <c r="F101" s="162"/>
      <c r="G101" s="162"/>
      <c r="H101" s="162"/>
      <c r="I101" s="162"/>
      <c r="J101" s="163">
        <f>J143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1767</v>
      </c>
      <c r="E102" s="162"/>
      <c r="F102" s="162"/>
      <c r="G102" s="162"/>
      <c r="H102" s="162"/>
      <c r="I102" s="162"/>
      <c r="J102" s="163">
        <f>J167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1768</v>
      </c>
      <c r="E103" s="162"/>
      <c r="F103" s="162"/>
      <c r="G103" s="162"/>
      <c r="H103" s="162"/>
      <c r="I103" s="162"/>
      <c r="J103" s="163">
        <f>J188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128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E7</f>
        <v>Snížení energetické náročnosti objektu MŠ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109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1" t="str">
        <f>E9</f>
        <v>04 - ÚT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Trojdílná 1117/18</v>
      </c>
      <c r="G118" s="37"/>
      <c r="H118" s="37"/>
      <c r="I118" s="30" t="s">
        <v>22</v>
      </c>
      <c r="J118" s="67" t="str">
        <f>IF(J12="","",J12)</f>
        <v>Vyplň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23</v>
      </c>
      <c r="D120" s="37"/>
      <c r="E120" s="37"/>
      <c r="F120" s="28" t="str">
        <f>E15</f>
        <v>Městská část Praha 5</v>
      </c>
      <c r="G120" s="37"/>
      <c r="H120" s="37"/>
      <c r="I120" s="30" t="s">
        <v>29</v>
      </c>
      <c r="J120" s="33" t="str">
        <f>E21</f>
        <v>RH-ARCHITEKTI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139</v>
      </c>
      <c r="D123" s="168" t="s">
        <v>60</v>
      </c>
      <c r="E123" s="168" t="s">
        <v>56</v>
      </c>
      <c r="F123" s="168" t="s">
        <v>57</v>
      </c>
      <c r="G123" s="168" t="s">
        <v>140</v>
      </c>
      <c r="H123" s="168" t="s">
        <v>141</v>
      </c>
      <c r="I123" s="168" t="s">
        <v>142</v>
      </c>
      <c r="J123" s="168" t="s">
        <v>113</v>
      </c>
      <c r="K123" s="169" t="s">
        <v>143</v>
      </c>
      <c r="L123" s="170"/>
      <c r="M123" s="76" t="s">
        <v>1</v>
      </c>
      <c r="N123" s="77" t="s">
        <v>39</v>
      </c>
      <c r="O123" s="77" t="s">
        <v>144</v>
      </c>
      <c r="P123" s="77" t="s">
        <v>145</v>
      </c>
      <c r="Q123" s="77" t="s">
        <v>146</v>
      </c>
      <c r="R123" s="77" t="s">
        <v>147</v>
      </c>
      <c r="S123" s="77" t="s">
        <v>148</v>
      </c>
      <c r="T123" s="78" t="s">
        <v>149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150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0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115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74</v>
      </c>
      <c r="E125" s="179" t="s">
        <v>651</v>
      </c>
      <c r="F125" s="179" t="s">
        <v>652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P126+P133+P140+P143+P167+P188+P227</f>
        <v>0</v>
      </c>
      <c r="Q125" s="184"/>
      <c r="R125" s="185">
        <f>R126+R133+R140+R143+R167+R188+R227</f>
        <v>0</v>
      </c>
      <c r="S125" s="184"/>
      <c r="T125" s="186">
        <f>T126+T133+T140+T143+T167+T188+T227</f>
        <v>0</v>
      </c>
      <c r="AR125" s="187" t="s">
        <v>85</v>
      </c>
      <c r="AT125" s="188" t="s">
        <v>74</v>
      </c>
      <c r="AU125" s="188" t="s">
        <v>75</v>
      </c>
      <c r="AY125" s="187" t="s">
        <v>153</v>
      </c>
      <c r="BK125" s="189">
        <f>BK126+BK133+BK140+BK143+BK167+BK188+BK227</f>
        <v>0</v>
      </c>
    </row>
    <row r="126" spans="1:65" s="12" customFormat="1" ht="22.9" customHeight="1">
      <c r="B126" s="176"/>
      <c r="C126" s="177"/>
      <c r="D126" s="178" t="s">
        <v>74</v>
      </c>
      <c r="E126" s="190" t="s">
        <v>833</v>
      </c>
      <c r="F126" s="190" t="s">
        <v>834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SUM(P127:P132)</f>
        <v>0</v>
      </c>
      <c r="Q126" s="184"/>
      <c r="R126" s="185">
        <f>SUM(R127:R132)</f>
        <v>0</v>
      </c>
      <c r="S126" s="184"/>
      <c r="T126" s="186">
        <f>SUM(T127:T132)</f>
        <v>0</v>
      </c>
      <c r="AR126" s="187" t="s">
        <v>85</v>
      </c>
      <c r="AT126" s="188" t="s">
        <v>74</v>
      </c>
      <c r="AU126" s="188" t="s">
        <v>83</v>
      </c>
      <c r="AY126" s="187" t="s">
        <v>153</v>
      </c>
      <c r="BK126" s="189">
        <f>SUM(BK127:BK132)</f>
        <v>0</v>
      </c>
    </row>
    <row r="127" spans="1:65" s="2" customFormat="1" ht="21.75" customHeight="1">
      <c r="A127" s="35"/>
      <c r="B127" s="36"/>
      <c r="C127" s="192" t="s">
        <v>83</v>
      </c>
      <c r="D127" s="192" t="s">
        <v>155</v>
      </c>
      <c r="E127" s="193" t="s">
        <v>1769</v>
      </c>
      <c r="F127" s="194" t="s">
        <v>1770</v>
      </c>
      <c r="G127" s="195" t="s">
        <v>205</v>
      </c>
      <c r="H127" s="196">
        <v>0.88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252</v>
      </c>
      <c r="AT127" s="203" t="s">
        <v>155</v>
      </c>
      <c r="AU127" s="203" t="s">
        <v>85</v>
      </c>
      <c r="AY127" s="18" t="s">
        <v>153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252</v>
      </c>
      <c r="BM127" s="203" t="s">
        <v>1771</v>
      </c>
    </row>
    <row r="128" spans="1:65" s="14" customFormat="1" ht="11.25">
      <c r="B128" s="216"/>
      <c r="C128" s="217"/>
      <c r="D128" s="207" t="s">
        <v>162</v>
      </c>
      <c r="E128" s="218" t="s">
        <v>1</v>
      </c>
      <c r="F128" s="219" t="s">
        <v>1772</v>
      </c>
      <c r="G128" s="217"/>
      <c r="H128" s="220">
        <v>0.88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162</v>
      </c>
      <c r="AU128" s="226" t="s">
        <v>85</v>
      </c>
      <c r="AV128" s="14" t="s">
        <v>85</v>
      </c>
      <c r="AW128" s="14" t="s">
        <v>31</v>
      </c>
      <c r="AX128" s="14" t="s">
        <v>75</v>
      </c>
      <c r="AY128" s="226" t="s">
        <v>153</v>
      </c>
    </row>
    <row r="129" spans="1:65" s="15" customFormat="1" ht="11.25">
      <c r="B129" s="227"/>
      <c r="C129" s="228"/>
      <c r="D129" s="207" t="s">
        <v>162</v>
      </c>
      <c r="E129" s="229" t="s">
        <v>1</v>
      </c>
      <c r="F129" s="230" t="s">
        <v>165</v>
      </c>
      <c r="G129" s="228"/>
      <c r="H129" s="231">
        <v>0.88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162</v>
      </c>
      <c r="AU129" s="237" t="s">
        <v>85</v>
      </c>
      <c r="AV129" s="15" t="s">
        <v>160</v>
      </c>
      <c r="AW129" s="15" t="s">
        <v>31</v>
      </c>
      <c r="AX129" s="15" t="s">
        <v>83</v>
      </c>
      <c r="AY129" s="237" t="s">
        <v>153</v>
      </c>
    </row>
    <row r="130" spans="1:65" s="2" customFormat="1" ht="24.2" customHeight="1">
      <c r="A130" s="35"/>
      <c r="B130" s="36"/>
      <c r="C130" s="249" t="s">
        <v>85</v>
      </c>
      <c r="D130" s="249" t="s">
        <v>263</v>
      </c>
      <c r="E130" s="250" t="s">
        <v>1773</v>
      </c>
      <c r="F130" s="251" t="s">
        <v>1774</v>
      </c>
      <c r="G130" s="252" t="s">
        <v>205</v>
      </c>
      <c r="H130" s="253">
        <v>0.92400000000000004</v>
      </c>
      <c r="I130" s="254"/>
      <c r="J130" s="255">
        <f>ROUND(I130*H130,2)</f>
        <v>0</v>
      </c>
      <c r="K130" s="251" t="s">
        <v>1</v>
      </c>
      <c r="L130" s="256"/>
      <c r="M130" s="257" t="s">
        <v>1</v>
      </c>
      <c r="N130" s="258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360</v>
      </c>
      <c r="AT130" s="203" t="s">
        <v>263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252</v>
      </c>
      <c r="BM130" s="203" t="s">
        <v>1775</v>
      </c>
    </row>
    <row r="131" spans="1:65" s="14" customFormat="1" ht="11.25">
      <c r="B131" s="216"/>
      <c r="C131" s="217"/>
      <c r="D131" s="207" t="s">
        <v>162</v>
      </c>
      <c r="E131" s="218" t="s">
        <v>1</v>
      </c>
      <c r="F131" s="219" t="s">
        <v>1776</v>
      </c>
      <c r="G131" s="217"/>
      <c r="H131" s="220">
        <v>0.92400000000000004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162</v>
      </c>
      <c r="AU131" s="226" t="s">
        <v>85</v>
      </c>
      <c r="AV131" s="14" t="s">
        <v>85</v>
      </c>
      <c r="AW131" s="14" t="s">
        <v>31</v>
      </c>
      <c r="AX131" s="14" t="s">
        <v>75</v>
      </c>
      <c r="AY131" s="226" t="s">
        <v>153</v>
      </c>
    </row>
    <row r="132" spans="1:65" s="15" customFormat="1" ht="11.25">
      <c r="B132" s="227"/>
      <c r="C132" s="228"/>
      <c r="D132" s="207" t="s">
        <v>162</v>
      </c>
      <c r="E132" s="229" t="s">
        <v>1</v>
      </c>
      <c r="F132" s="230" t="s">
        <v>165</v>
      </c>
      <c r="G132" s="228"/>
      <c r="H132" s="231">
        <v>0.92400000000000004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162</v>
      </c>
      <c r="AU132" s="237" t="s">
        <v>85</v>
      </c>
      <c r="AV132" s="15" t="s">
        <v>160</v>
      </c>
      <c r="AW132" s="15" t="s">
        <v>31</v>
      </c>
      <c r="AX132" s="15" t="s">
        <v>83</v>
      </c>
      <c r="AY132" s="237" t="s">
        <v>153</v>
      </c>
    </row>
    <row r="133" spans="1:65" s="12" customFormat="1" ht="22.9" customHeight="1">
      <c r="B133" s="176"/>
      <c r="C133" s="177"/>
      <c r="D133" s="178" t="s">
        <v>74</v>
      </c>
      <c r="E133" s="190" t="s">
        <v>1777</v>
      </c>
      <c r="F133" s="190" t="s">
        <v>1778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SUM(P134:P139)</f>
        <v>0</v>
      </c>
      <c r="Q133" s="184"/>
      <c r="R133" s="185">
        <f>SUM(R134:R139)</f>
        <v>0</v>
      </c>
      <c r="S133" s="184"/>
      <c r="T133" s="186">
        <f>SUM(T134:T139)</f>
        <v>0</v>
      </c>
      <c r="AR133" s="187" t="s">
        <v>85</v>
      </c>
      <c r="AT133" s="188" t="s">
        <v>74</v>
      </c>
      <c r="AU133" s="188" t="s">
        <v>83</v>
      </c>
      <c r="AY133" s="187" t="s">
        <v>153</v>
      </c>
      <c r="BK133" s="189">
        <f>SUM(BK134:BK139)</f>
        <v>0</v>
      </c>
    </row>
    <row r="134" spans="1:65" s="2" customFormat="1" ht="37.9" customHeight="1">
      <c r="A134" s="35"/>
      <c r="B134" s="36"/>
      <c r="C134" s="192" t="s">
        <v>171</v>
      </c>
      <c r="D134" s="192" t="s">
        <v>155</v>
      </c>
      <c r="E134" s="193" t="s">
        <v>1779</v>
      </c>
      <c r="F134" s="194" t="s">
        <v>1780</v>
      </c>
      <c r="G134" s="195" t="s">
        <v>248</v>
      </c>
      <c r="H134" s="196">
        <v>18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252</v>
      </c>
      <c r="AT134" s="203" t="s">
        <v>155</v>
      </c>
      <c r="AU134" s="203" t="s">
        <v>85</v>
      </c>
      <c r="AY134" s="18" t="s">
        <v>153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252</v>
      </c>
      <c r="BM134" s="203" t="s">
        <v>1781</v>
      </c>
    </row>
    <row r="135" spans="1:65" s="14" customFormat="1" ht="11.25">
      <c r="B135" s="216"/>
      <c r="C135" s="217"/>
      <c r="D135" s="207" t="s">
        <v>162</v>
      </c>
      <c r="E135" s="218" t="s">
        <v>1</v>
      </c>
      <c r="F135" s="219" t="s">
        <v>262</v>
      </c>
      <c r="G135" s="217"/>
      <c r="H135" s="220">
        <v>18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162</v>
      </c>
      <c r="AU135" s="226" t="s">
        <v>85</v>
      </c>
      <c r="AV135" s="14" t="s">
        <v>85</v>
      </c>
      <c r="AW135" s="14" t="s">
        <v>31</v>
      </c>
      <c r="AX135" s="14" t="s">
        <v>75</v>
      </c>
      <c r="AY135" s="226" t="s">
        <v>153</v>
      </c>
    </row>
    <row r="136" spans="1:65" s="15" customFormat="1" ht="11.25">
      <c r="B136" s="227"/>
      <c r="C136" s="228"/>
      <c r="D136" s="207" t="s">
        <v>162</v>
      </c>
      <c r="E136" s="229" t="s">
        <v>1</v>
      </c>
      <c r="F136" s="230" t="s">
        <v>165</v>
      </c>
      <c r="G136" s="228"/>
      <c r="H136" s="231">
        <v>18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162</v>
      </c>
      <c r="AU136" s="237" t="s">
        <v>85</v>
      </c>
      <c r="AV136" s="15" t="s">
        <v>160</v>
      </c>
      <c r="AW136" s="15" t="s">
        <v>31</v>
      </c>
      <c r="AX136" s="15" t="s">
        <v>83</v>
      </c>
      <c r="AY136" s="237" t="s">
        <v>153</v>
      </c>
    </row>
    <row r="137" spans="1:65" s="2" customFormat="1" ht="37.9" customHeight="1">
      <c r="A137" s="35"/>
      <c r="B137" s="36"/>
      <c r="C137" s="192" t="s">
        <v>160</v>
      </c>
      <c r="D137" s="192" t="s">
        <v>155</v>
      </c>
      <c r="E137" s="193" t="s">
        <v>1782</v>
      </c>
      <c r="F137" s="194" t="s">
        <v>1783</v>
      </c>
      <c r="G137" s="195" t="s">
        <v>248</v>
      </c>
      <c r="H137" s="196">
        <v>14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252</v>
      </c>
      <c r="AT137" s="203" t="s">
        <v>155</v>
      </c>
      <c r="AU137" s="203" t="s">
        <v>85</v>
      </c>
      <c r="AY137" s="18" t="s">
        <v>153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252</v>
      </c>
      <c r="BM137" s="203" t="s">
        <v>1784</v>
      </c>
    </row>
    <row r="138" spans="1:65" s="14" customFormat="1" ht="11.25">
      <c r="B138" s="216"/>
      <c r="C138" s="217"/>
      <c r="D138" s="207" t="s">
        <v>162</v>
      </c>
      <c r="E138" s="218" t="s">
        <v>1</v>
      </c>
      <c r="F138" s="219" t="s">
        <v>1785</v>
      </c>
      <c r="G138" s="217"/>
      <c r="H138" s="220">
        <v>14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162</v>
      </c>
      <c r="AU138" s="226" t="s">
        <v>85</v>
      </c>
      <c r="AV138" s="14" t="s">
        <v>85</v>
      </c>
      <c r="AW138" s="14" t="s">
        <v>31</v>
      </c>
      <c r="AX138" s="14" t="s">
        <v>75</v>
      </c>
      <c r="AY138" s="226" t="s">
        <v>153</v>
      </c>
    </row>
    <row r="139" spans="1:65" s="15" customFormat="1" ht="11.25">
      <c r="B139" s="227"/>
      <c r="C139" s="228"/>
      <c r="D139" s="207" t="s">
        <v>162</v>
      </c>
      <c r="E139" s="229" t="s">
        <v>1</v>
      </c>
      <c r="F139" s="230" t="s">
        <v>165</v>
      </c>
      <c r="G139" s="228"/>
      <c r="H139" s="231">
        <v>14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162</v>
      </c>
      <c r="AU139" s="237" t="s">
        <v>85</v>
      </c>
      <c r="AV139" s="15" t="s">
        <v>160</v>
      </c>
      <c r="AW139" s="15" t="s">
        <v>31</v>
      </c>
      <c r="AX139" s="15" t="s">
        <v>83</v>
      </c>
      <c r="AY139" s="237" t="s">
        <v>153</v>
      </c>
    </row>
    <row r="140" spans="1:65" s="12" customFormat="1" ht="22.9" customHeight="1">
      <c r="B140" s="176"/>
      <c r="C140" s="177"/>
      <c r="D140" s="178" t="s">
        <v>74</v>
      </c>
      <c r="E140" s="190" t="s">
        <v>1786</v>
      </c>
      <c r="F140" s="190" t="s">
        <v>1787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SUM(P141:P142)</f>
        <v>0</v>
      </c>
      <c r="Q140" s="184"/>
      <c r="R140" s="185">
        <f>SUM(R141:R142)</f>
        <v>0</v>
      </c>
      <c r="S140" s="184"/>
      <c r="T140" s="186">
        <f>SUM(T141:T142)</f>
        <v>0</v>
      </c>
      <c r="AR140" s="187" t="s">
        <v>85</v>
      </c>
      <c r="AT140" s="188" t="s">
        <v>74</v>
      </c>
      <c r="AU140" s="188" t="s">
        <v>83</v>
      </c>
      <c r="AY140" s="187" t="s">
        <v>153</v>
      </c>
      <c r="BK140" s="189">
        <f>SUM(BK141:BK142)</f>
        <v>0</v>
      </c>
    </row>
    <row r="141" spans="1:65" s="2" customFormat="1" ht="24.2" customHeight="1">
      <c r="A141" s="35"/>
      <c r="B141" s="36"/>
      <c r="C141" s="192" t="s">
        <v>180</v>
      </c>
      <c r="D141" s="192" t="s">
        <v>155</v>
      </c>
      <c r="E141" s="193" t="s">
        <v>1788</v>
      </c>
      <c r="F141" s="194" t="s">
        <v>1789</v>
      </c>
      <c r="G141" s="195" t="s">
        <v>575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252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252</v>
      </c>
      <c r="BM141" s="203" t="s">
        <v>1790</v>
      </c>
    </row>
    <row r="142" spans="1:65" s="2" customFormat="1" ht="16.5" customHeight="1">
      <c r="A142" s="35"/>
      <c r="B142" s="36"/>
      <c r="C142" s="249" t="s">
        <v>186</v>
      </c>
      <c r="D142" s="249" t="s">
        <v>263</v>
      </c>
      <c r="E142" s="250" t="s">
        <v>1791</v>
      </c>
      <c r="F142" s="251" t="s">
        <v>1792</v>
      </c>
      <c r="G142" s="252" t="s">
        <v>226</v>
      </c>
      <c r="H142" s="253">
        <v>1</v>
      </c>
      <c r="I142" s="254"/>
      <c r="J142" s="255">
        <f>ROUND(I142*H142,2)</f>
        <v>0</v>
      </c>
      <c r="K142" s="251" t="s">
        <v>1</v>
      </c>
      <c r="L142" s="256"/>
      <c r="M142" s="257" t="s">
        <v>1</v>
      </c>
      <c r="N142" s="258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360</v>
      </c>
      <c r="AT142" s="203" t="s">
        <v>263</v>
      </c>
      <c r="AU142" s="203" t="s">
        <v>85</v>
      </c>
      <c r="AY142" s="18" t="s">
        <v>153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252</v>
      </c>
      <c r="BM142" s="203" t="s">
        <v>1793</v>
      </c>
    </row>
    <row r="143" spans="1:65" s="12" customFormat="1" ht="22.9" customHeight="1">
      <c r="B143" s="176"/>
      <c r="C143" s="177"/>
      <c r="D143" s="178" t="s">
        <v>74</v>
      </c>
      <c r="E143" s="190" t="s">
        <v>1794</v>
      </c>
      <c r="F143" s="190" t="s">
        <v>1795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SUM(P144:P166)</f>
        <v>0</v>
      </c>
      <c r="Q143" s="184"/>
      <c r="R143" s="185">
        <f>SUM(R144:R166)</f>
        <v>0</v>
      </c>
      <c r="S143" s="184"/>
      <c r="T143" s="186">
        <f>SUM(T144:T166)</f>
        <v>0</v>
      </c>
      <c r="AR143" s="187" t="s">
        <v>85</v>
      </c>
      <c r="AT143" s="188" t="s">
        <v>74</v>
      </c>
      <c r="AU143" s="188" t="s">
        <v>83</v>
      </c>
      <c r="AY143" s="187" t="s">
        <v>153</v>
      </c>
      <c r="BK143" s="189">
        <f>SUM(BK144:BK166)</f>
        <v>0</v>
      </c>
    </row>
    <row r="144" spans="1:65" s="2" customFormat="1" ht="24.2" customHeight="1">
      <c r="A144" s="35"/>
      <c r="B144" s="36"/>
      <c r="C144" s="192" t="s">
        <v>192</v>
      </c>
      <c r="D144" s="192" t="s">
        <v>155</v>
      </c>
      <c r="E144" s="193" t="s">
        <v>1796</v>
      </c>
      <c r="F144" s="194" t="s">
        <v>1797</v>
      </c>
      <c r="G144" s="195" t="s">
        <v>226</v>
      </c>
      <c r="H144" s="196">
        <v>1</v>
      </c>
      <c r="I144" s="197"/>
      <c r="J144" s="198">
        <f t="shared" ref="J144:J166" si="0">ROUND(I144*H144,2)</f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ref="P144:P166" si="1">O144*H144</f>
        <v>0</v>
      </c>
      <c r="Q144" s="201">
        <v>0</v>
      </c>
      <c r="R144" s="201">
        <f t="shared" ref="R144:R166" si="2">Q144*H144</f>
        <v>0</v>
      </c>
      <c r="S144" s="201">
        <v>0</v>
      </c>
      <c r="T144" s="202">
        <f t="shared" ref="T144:T166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252</v>
      </c>
      <c r="AT144" s="203" t="s">
        <v>155</v>
      </c>
      <c r="AU144" s="203" t="s">
        <v>85</v>
      </c>
      <c r="AY144" s="18" t="s">
        <v>153</v>
      </c>
      <c r="BE144" s="204">
        <f t="shared" ref="BE144:BE166" si="4">IF(N144="základní",J144,0)</f>
        <v>0</v>
      </c>
      <c r="BF144" s="204">
        <f t="shared" ref="BF144:BF166" si="5">IF(N144="snížená",J144,0)</f>
        <v>0</v>
      </c>
      <c r="BG144" s="204">
        <f t="shared" ref="BG144:BG166" si="6">IF(N144="zákl. přenesená",J144,0)</f>
        <v>0</v>
      </c>
      <c r="BH144" s="204">
        <f t="shared" ref="BH144:BH166" si="7">IF(N144="sníž. přenesená",J144,0)</f>
        <v>0</v>
      </c>
      <c r="BI144" s="204">
        <f t="shared" ref="BI144:BI166" si="8">IF(N144="nulová",J144,0)</f>
        <v>0</v>
      </c>
      <c r="BJ144" s="18" t="s">
        <v>83</v>
      </c>
      <c r="BK144" s="204">
        <f t="shared" ref="BK144:BK166" si="9">ROUND(I144*H144,2)</f>
        <v>0</v>
      </c>
      <c r="BL144" s="18" t="s">
        <v>252</v>
      </c>
      <c r="BM144" s="203" t="s">
        <v>1798</v>
      </c>
    </row>
    <row r="145" spans="1:65" s="2" customFormat="1" ht="24.2" customHeight="1">
      <c r="A145" s="35"/>
      <c r="B145" s="36"/>
      <c r="C145" s="192" t="s">
        <v>196</v>
      </c>
      <c r="D145" s="192" t="s">
        <v>155</v>
      </c>
      <c r="E145" s="193" t="s">
        <v>1799</v>
      </c>
      <c r="F145" s="194" t="s">
        <v>1800</v>
      </c>
      <c r="G145" s="195" t="s">
        <v>575</v>
      </c>
      <c r="H145" s="196">
        <v>1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252</v>
      </c>
      <c r="AT145" s="203" t="s">
        <v>155</v>
      </c>
      <c r="AU145" s="203" t="s">
        <v>85</v>
      </c>
      <c r="AY145" s="18" t="s">
        <v>153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252</v>
      </c>
      <c r="BM145" s="203" t="s">
        <v>1801</v>
      </c>
    </row>
    <row r="146" spans="1:65" s="2" customFormat="1" ht="37.9" customHeight="1">
      <c r="A146" s="35"/>
      <c r="B146" s="36"/>
      <c r="C146" s="249" t="s">
        <v>202</v>
      </c>
      <c r="D146" s="249" t="s">
        <v>263</v>
      </c>
      <c r="E146" s="250" t="s">
        <v>1802</v>
      </c>
      <c r="F146" s="251" t="s">
        <v>1803</v>
      </c>
      <c r="G146" s="252" t="s">
        <v>226</v>
      </c>
      <c r="H146" s="253">
        <v>1</v>
      </c>
      <c r="I146" s="254"/>
      <c r="J146" s="255">
        <f t="shared" si="0"/>
        <v>0</v>
      </c>
      <c r="K146" s="251" t="s">
        <v>1</v>
      </c>
      <c r="L146" s="256"/>
      <c r="M146" s="257" t="s">
        <v>1</v>
      </c>
      <c r="N146" s="258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360</v>
      </c>
      <c r="AT146" s="203" t="s">
        <v>263</v>
      </c>
      <c r="AU146" s="203" t="s">
        <v>85</v>
      </c>
      <c r="AY146" s="18" t="s">
        <v>153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252</v>
      </c>
      <c r="BM146" s="203" t="s">
        <v>1804</v>
      </c>
    </row>
    <row r="147" spans="1:65" s="2" customFormat="1" ht="33" customHeight="1">
      <c r="A147" s="35"/>
      <c r="B147" s="36"/>
      <c r="C147" s="192" t="s">
        <v>216</v>
      </c>
      <c r="D147" s="192" t="s">
        <v>155</v>
      </c>
      <c r="E147" s="193" t="s">
        <v>1805</v>
      </c>
      <c r="F147" s="194" t="s">
        <v>1806</v>
      </c>
      <c r="G147" s="195" t="s">
        <v>575</v>
      </c>
      <c r="H147" s="196">
        <v>1</v>
      </c>
      <c r="I147" s="197"/>
      <c r="J147" s="198">
        <f t="shared" si="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252</v>
      </c>
      <c r="AT147" s="203" t="s">
        <v>155</v>
      </c>
      <c r="AU147" s="203" t="s">
        <v>85</v>
      </c>
      <c r="AY147" s="18" t="s">
        <v>153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252</v>
      </c>
      <c r="BM147" s="203" t="s">
        <v>1807</v>
      </c>
    </row>
    <row r="148" spans="1:65" s="2" customFormat="1" ht="37.9" customHeight="1">
      <c r="A148" s="35"/>
      <c r="B148" s="36"/>
      <c r="C148" s="192" t="s">
        <v>223</v>
      </c>
      <c r="D148" s="192" t="s">
        <v>155</v>
      </c>
      <c r="E148" s="193" t="s">
        <v>1808</v>
      </c>
      <c r="F148" s="194" t="s">
        <v>1809</v>
      </c>
      <c r="G148" s="195" t="s">
        <v>575</v>
      </c>
      <c r="H148" s="196">
        <v>1</v>
      </c>
      <c r="I148" s="197"/>
      <c r="J148" s="198">
        <f t="shared" si="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252</v>
      </c>
      <c r="AT148" s="203" t="s">
        <v>155</v>
      </c>
      <c r="AU148" s="203" t="s">
        <v>85</v>
      </c>
      <c r="AY148" s="18" t="s">
        <v>153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252</v>
      </c>
      <c r="BM148" s="203" t="s">
        <v>1810</v>
      </c>
    </row>
    <row r="149" spans="1:65" s="2" customFormat="1" ht="24.2" customHeight="1">
      <c r="A149" s="35"/>
      <c r="B149" s="36"/>
      <c r="C149" s="192" t="s">
        <v>8</v>
      </c>
      <c r="D149" s="192" t="s">
        <v>155</v>
      </c>
      <c r="E149" s="193" t="s">
        <v>1811</v>
      </c>
      <c r="F149" s="194" t="s">
        <v>1812</v>
      </c>
      <c r="G149" s="195" t="s">
        <v>575</v>
      </c>
      <c r="H149" s="196">
        <v>1</v>
      </c>
      <c r="I149" s="197"/>
      <c r="J149" s="198">
        <f t="shared" si="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252</v>
      </c>
      <c r="AT149" s="203" t="s">
        <v>155</v>
      </c>
      <c r="AU149" s="203" t="s">
        <v>85</v>
      </c>
      <c r="AY149" s="18" t="s">
        <v>153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252</v>
      </c>
      <c r="BM149" s="203" t="s">
        <v>1813</v>
      </c>
    </row>
    <row r="150" spans="1:65" s="2" customFormat="1" ht="33" customHeight="1">
      <c r="A150" s="35"/>
      <c r="B150" s="36"/>
      <c r="C150" s="249" t="s">
        <v>829</v>
      </c>
      <c r="D150" s="249" t="s">
        <v>263</v>
      </c>
      <c r="E150" s="250" t="s">
        <v>1814</v>
      </c>
      <c r="F150" s="251" t="s">
        <v>1815</v>
      </c>
      <c r="G150" s="252" t="s">
        <v>226</v>
      </c>
      <c r="H150" s="253">
        <v>1</v>
      </c>
      <c r="I150" s="254"/>
      <c r="J150" s="255">
        <f t="shared" si="0"/>
        <v>0</v>
      </c>
      <c r="K150" s="251" t="s">
        <v>1</v>
      </c>
      <c r="L150" s="256"/>
      <c r="M150" s="257" t="s">
        <v>1</v>
      </c>
      <c r="N150" s="258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360</v>
      </c>
      <c r="AT150" s="203" t="s">
        <v>263</v>
      </c>
      <c r="AU150" s="203" t="s">
        <v>85</v>
      </c>
      <c r="AY150" s="18" t="s">
        <v>153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252</v>
      </c>
      <c r="BM150" s="203" t="s">
        <v>1816</v>
      </c>
    </row>
    <row r="151" spans="1:65" s="2" customFormat="1" ht="24.2" customHeight="1">
      <c r="A151" s="35"/>
      <c r="B151" s="36"/>
      <c r="C151" s="192" t="s">
        <v>238</v>
      </c>
      <c r="D151" s="192" t="s">
        <v>155</v>
      </c>
      <c r="E151" s="193" t="s">
        <v>1817</v>
      </c>
      <c r="F151" s="194" t="s">
        <v>1818</v>
      </c>
      <c r="G151" s="195" t="s">
        <v>575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252</v>
      </c>
      <c r="AT151" s="203" t="s">
        <v>155</v>
      </c>
      <c r="AU151" s="203" t="s">
        <v>85</v>
      </c>
      <c r="AY151" s="18" t="s">
        <v>153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252</v>
      </c>
      <c r="BM151" s="203" t="s">
        <v>1819</v>
      </c>
    </row>
    <row r="152" spans="1:65" s="2" customFormat="1" ht="24.2" customHeight="1">
      <c r="A152" s="35"/>
      <c r="B152" s="36"/>
      <c r="C152" s="249" t="s">
        <v>835</v>
      </c>
      <c r="D152" s="249" t="s">
        <v>263</v>
      </c>
      <c r="E152" s="250" t="s">
        <v>1820</v>
      </c>
      <c r="F152" s="251" t="s">
        <v>1821</v>
      </c>
      <c r="G152" s="252" t="s">
        <v>226</v>
      </c>
      <c r="H152" s="253">
        <v>1</v>
      </c>
      <c r="I152" s="254"/>
      <c r="J152" s="255">
        <f t="shared" si="0"/>
        <v>0</v>
      </c>
      <c r="K152" s="251" t="s">
        <v>1</v>
      </c>
      <c r="L152" s="256"/>
      <c r="M152" s="257" t="s">
        <v>1</v>
      </c>
      <c r="N152" s="258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360</v>
      </c>
      <c r="AT152" s="203" t="s">
        <v>263</v>
      </c>
      <c r="AU152" s="203" t="s">
        <v>85</v>
      </c>
      <c r="AY152" s="18" t="s">
        <v>153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252</v>
      </c>
      <c r="BM152" s="203" t="s">
        <v>1822</v>
      </c>
    </row>
    <row r="153" spans="1:65" s="2" customFormat="1" ht="24.2" customHeight="1">
      <c r="A153" s="35"/>
      <c r="B153" s="36"/>
      <c r="C153" s="192" t="s">
        <v>252</v>
      </c>
      <c r="D153" s="192" t="s">
        <v>155</v>
      </c>
      <c r="E153" s="193" t="s">
        <v>1823</v>
      </c>
      <c r="F153" s="194" t="s">
        <v>1824</v>
      </c>
      <c r="G153" s="195" t="s">
        <v>575</v>
      </c>
      <c r="H153" s="196">
        <v>3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252</v>
      </c>
      <c r="AT153" s="203" t="s">
        <v>155</v>
      </c>
      <c r="AU153" s="203" t="s">
        <v>85</v>
      </c>
      <c r="AY153" s="18" t="s">
        <v>153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252</v>
      </c>
      <c r="BM153" s="203" t="s">
        <v>1825</v>
      </c>
    </row>
    <row r="154" spans="1:65" s="2" customFormat="1" ht="24.2" customHeight="1">
      <c r="A154" s="35"/>
      <c r="B154" s="36"/>
      <c r="C154" s="249" t="s">
        <v>256</v>
      </c>
      <c r="D154" s="249" t="s">
        <v>263</v>
      </c>
      <c r="E154" s="250" t="s">
        <v>1826</v>
      </c>
      <c r="F154" s="251" t="s">
        <v>1827</v>
      </c>
      <c r="G154" s="252" t="s">
        <v>226</v>
      </c>
      <c r="H154" s="253">
        <v>1</v>
      </c>
      <c r="I154" s="254"/>
      <c r="J154" s="255">
        <f t="shared" si="0"/>
        <v>0</v>
      </c>
      <c r="K154" s="251" t="s">
        <v>1</v>
      </c>
      <c r="L154" s="256"/>
      <c r="M154" s="257" t="s">
        <v>1</v>
      </c>
      <c r="N154" s="258" t="s">
        <v>40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360</v>
      </c>
      <c r="AT154" s="203" t="s">
        <v>263</v>
      </c>
      <c r="AU154" s="203" t="s">
        <v>85</v>
      </c>
      <c r="AY154" s="18" t="s">
        <v>153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252</v>
      </c>
      <c r="BM154" s="203" t="s">
        <v>1828</v>
      </c>
    </row>
    <row r="155" spans="1:65" s="2" customFormat="1" ht="16.5" customHeight="1">
      <c r="A155" s="35"/>
      <c r="B155" s="36"/>
      <c r="C155" s="249" t="s">
        <v>262</v>
      </c>
      <c r="D155" s="249" t="s">
        <v>263</v>
      </c>
      <c r="E155" s="250" t="s">
        <v>1829</v>
      </c>
      <c r="F155" s="251" t="s">
        <v>1830</v>
      </c>
      <c r="G155" s="252" t="s">
        <v>226</v>
      </c>
      <c r="H155" s="253">
        <v>3</v>
      </c>
      <c r="I155" s="254"/>
      <c r="J155" s="255">
        <f t="shared" si="0"/>
        <v>0</v>
      </c>
      <c r="K155" s="251" t="s">
        <v>1</v>
      </c>
      <c r="L155" s="256"/>
      <c r="M155" s="257" t="s">
        <v>1</v>
      </c>
      <c r="N155" s="258" t="s">
        <v>40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360</v>
      </c>
      <c r="AT155" s="203" t="s">
        <v>263</v>
      </c>
      <c r="AU155" s="203" t="s">
        <v>85</v>
      </c>
      <c r="AY155" s="18" t="s">
        <v>153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252</v>
      </c>
      <c r="BM155" s="203" t="s">
        <v>1831</v>
      </c>
    </row>
    <row r="156" spans="1:65" s="2" customFormat="1" ht="16.5" customHeight="1">
      <c r="A156" s="35"/>
      <c r="B156" s="36"/>
      <c r="C156" s="249" t="s">
        <v>268</v>
      </c>
      <c r="D156" s="249" t="s">
        <v>263</v>
      </c>
      <c r="E156" s="250" t="s">
        <v>1832</v>
      </c>
      <c r="F156" s="251" t="s">
        <v>1830</v>
      </c>
      <c r="G156" s="252" t="s">
        <v>226</v>
      </c>
      <c r="H156" s="253">
        <v>3</v>
      </c>
      <c r="I156" s="254"/>
      <c r="J156" s="255">
        <f t="shared" si="0"/>
        <v>0</v>
      </c>
      <c r="K156" s="251" t="s">
        <v>1</v>
      </c>
      <c r="L156" s="256"/>
      <c r="M156" s="257" t="s">
        <v>1</v>
      </c>
      <c r="N156" s="258" t="s">
        <v>40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360</v>
      </c>
      <c r="AT156" s="203" t="s">
        <v>263</v>
      </c>
      <c r="AU156" s="203" t="s">
        <v>85</v>
      </c>
      <c r="AY156" s="18" t="s">
        <v>153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252</v>
      </c>
      <c r="BM156" s="203" t="s">
        <v>1833</v>
      </c>
    </row>
    <row r="157" spans="1:65" s="2" customFormat="1" ht="16.5" customHeight="1">
      <c r="A157" s="35"/>
      <c r="B157" s="36"/>
      <c r="C157" s="249" t="s">
        <v>272</v>
      </c>
      <c r="D157" s="249" t="s">
        <v>263</v>
      </c>
      <c r="E157" s="250" t="s">
        <v>1834</v>
      </c>
      <c r="F157" s="251" t="s">
        <v>1835</v>
      </c>
      <c r="G157" s="252" t="s">
        <v>248</v>
      </c>
      <c r="H157" s="253">
        <v>30</v>
      </c>
      <c r="I157" s="254"/>
      <c r="J157" s="255">
        <f t="shared" si="0"/>
        <v>0</v>
      </c>
      <c r="K157" s="251" t="s">
        <v>1</v>
      </c>
      <c r="L157" s="256"/>
      <c r="M157" s="257" t="s">
        <v>1</v>
      </c>
      <c r="N157" s="258" t="s">
        <v>40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360</v>
      </c>
      <c r="AT157" s="203" t="s">
        <v>263</v>
      </c>
      <c r="AU157" s="203" t="s">
        <v>85</v>
      </c>
      <c r="AY157" s="18" t="s">
        <v>153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252</v>
      </c>
      <c r="BM157" s="203" t="s">
        <v>1836</v>
      </c>
    </row>
    <row r="158" spans="1:65" s="2" customFormat="1" ht="37.9" customHeight="1">
      <c r="A158" s="35"/>
      <c r="B158" s="36"/>
      <c r="C158" s="192" t="s">
        <v>7</v>
      </c>
      <c r="D158" s="192" t="s">
        <v>155</v>
      </c>
      <c r="E158" s="193" t="s">
        <v>1837</v>
      </c>
      <c r="F158" s="194" t="s">
        <v>1838</v>
      </c>
      <c r="G158" s="195" t="s">
        <v>575</v>
      </c>
      <c r="H158" s="196">
        <v>1</v>
      </c>
      <c r="I158" s="197"/>
      <c r="J158" s="198">
        <f t="shared" si="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252</v>
      </c>
      <c r="AT158" s="203" t="s">
        <v>155</v>
      </c>
      <c r="AU158" s="203" t="s">
        <v>85</v>
      </c>
      <c r="AY158" s="18" t="s">
        <v>153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252</v>
      </c>
      <c r="BM158" s="203" t="s">
        <v>1839</v>
      </c>
    </row>
    <row r="159" spans="1:65" s="2" customFormat="1" ht="24.2" customHeight="1">
      <c r="A159" s="35"/>
      <c r="B159" s="36"/>
      <c r="C159" s="249" t="s">
        <v>295</v>
      </c>
      <c r="D159" s="249" t="s">
        <v>263</v>
      </c>
      <c r="E159" s="250" t="s">
        <v>1840</v>
      </c>
      <c r="F159" s="251" t="s">
        <v>1841</v>
      </c>
      <c r="G159" s="252" t="s">
        <v>226</v>
      </c>
      <c r="H159" s="253">
        <v>1</v>
      </c>
      <c r="I159" s="254"/>
      <c r="J159" s="255">
        <f t="shared" si="0"/>
        <v>0</v>
      </c>
      <c r="K159" s="251" t="s">
        <v>1</v>
      </c>
      <c r="L159" s="256"/>
      <c r="M159" s="257" t="s">
        <v>1</v>
      </c>
      <c r="N159" s="258" t="s">
        <v>40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360</v>
      </c>
      <c r="AT159" s="203" t="s">
        <v>263</v>
      </c>
      <c r="AU159" s="203" t="s">
        <v>85</v>
      </c>
      <c r="AY159" s="18" t="s">
        <v>153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252</v>
      </c>
      <c r="BM159" s="203" t="s">
        <v>1842</v>
      </c>
    </row>
    <row r="160" spans="1:65" s="2" customFormat="1" ht="21.75" customHeight="1">
      <c r="A160" s="35"/>
      <c r="B160" s="36"/>
      <c r="C160" s="249" t="s">
        <v>312</v>
      </c>
      <c r="D160" s="249" t="s">
        <v>263</v>
      </c>
      <c r="E160" s="250" t="s">
        <v>1843</v>
      </c>
      <c r="F160" s="251" t="s">
        <v>1844</v>
      </c>
      <c r="G160" s="252" t="s">
        <v>226</v>
      </c>
      <c r="H160" s="253">
        <v>1</v>
      </c>
      <c r="I160" s="254"/>
      <c r="J160" s="255">
        <f t="shared" si="0"/>
        <v>0</v>
      </c>
      <c r="K160" s="251" t="s">
        <v>1</v>
      </c>
      <c r="L160" s="256"/>
      <c r="M160" s="257" t="s">
        <v>1</v>
      </c>
      <c r="N160" s="258" t="s">
        <v>40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360</v>
      </c>
      <c r="AT160" s="203" t="s">
        <v>263</v>
      </c>
      <c r="AU160" s="203" t="s">
        <v>85</v>
      </c>
      <c r="AY160" s="18" t="s">
        <v>153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252</v>
      </c>
      <c r="BM160" s="203" t="s">
        <v>1845</v>
      </c>
    </row>
    <row r="161" spans="1:65" s="2" customFormat="1" ht="16.5" customHeight="1">
      <c r="A161" s="35"/>
      <c r="B161" s="36"/>
      <c r="C161" s="249" t="s">
        <v>317</v>
      </c>
      <c r="D161" s="249" t="s">
        <v>263</v>
      </c>
      <c r="E161" s="250" t="s">
        <v>1846</v>
      </c>
      <c r="F161" s="251" t="s">
        <v>1847</v>
      </c>
      <c r="G161" s="252" t="s">
        <v>226</v>
      </c>
      <c r="H161" s="253">
        <v>6</v>
      </c>
      <c r="I161" s="254"/>
      <c r="J161" s="255">
        <f t="shared" si="0"/>
        <v>0</v>
      </c>
      <c r="K161" s="251" t="s">
        <v>1</v>
      </c>
      <c r="L161" s="256"/>
      <c r="M161" s="257" t="s">
        <v>1</v>
      </c>
      <c r="N161" s="258" t="s">
        <v>40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360</v>
      </c>
      <c r="AT161" s="203" t="s">
        <v>263</v>
      </c>
      <c r="AU161" s="203" t="s">
        <v>85</v>
      </c>
      <c r="AY161" s="18" t="s">
        <v>153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252</v>
      </c>
      <c r="BM161" s="203" t="s">
        <v>1848</v>
      </c>
    </row>
    <row r="162" spans="1:65" s="2" customFormat="1" ht="16.5" customHeight="1">
      <c r="A162" s="35"/>
      <c r="B162" s="36"/>
      <c r="C162" s="249" t="s">
        <v>321</v>
      </c>
      <c r="D162" s="249" t="s">
        <v>263</v>
      </c>
      <c r="E162" s="250" t="s">
        <v>1849</v>
      </c>
      <c r="F162" s="251" t="s">
        <v>1850</v>
      </c>
      <c r="G162" s="252" t="s">
        <v>226</v>
      </c>
      <c r="H162" s="253">
        <v>1</v>
      </c>
      <c r="I162" s="254"/>
      <c r="J162" s="255">
        <f t="shared" si="0"/>
        <v>0</v>
      </c>
      <c r="K162" s="251" t="s">
        <v>1</v>
      </c>
      <c r="L162" s="256"/>
      <c r="M162" s="257" t="s">
        <v>1</v>
      </c>
      <c r="N162" s="258" t="s">
        <v>40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360</v>
      </c>
      <c r="AT162" s="203" t="s">
        <v>263</v>
      </c>
      <c r="AU162" s="203" t="s">
        <v>85</v>
      </c>
      <c r="AY162" s="18" t="s">
        <v>153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252</v>
      </c>
      <c r="BM162" s="203" t="s">
        <v>1851</v>
      </c>
    </row>
    <row r="163" spans="1:65" s="2" customFormat="1" ht="16.5" customHeight="1">
      <c r="A163" s="35"/>
      <c r="B163" s="36"/>
      <c r="C163" s="249" t="s">
        <v>324</v>
      </c>
      <c r="D163" s="249" t="s">
        <v>263</v>
      </c>
      <c r="E163" s="250" t="s">
        <v>1852</v>
      </c>
      <c r="F163" s="251" t="s">
        <v>1853</v>
      </c>
      <c r="G163" s="252" t="s">
        <v>226</v>
      </c>
      <c r="H163" s="253">
        <v>1</v>
      </c>
      <c r="I163" s="254"/>
      <c r="J163" s="255">
        <f t="shared" si="0"/>
        <v>0</v>
      </c>
      <c r="K163" s="251" t="s">
        <v>1</v>
      </c>
      <c r="L163" s="256"/>
      <c r="M163" s="257" t="s">
        <v>1</v>
      </c>
      <c r="N163" s="258" t="s">
        <v>40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360</v>
      </c>
      <c r="AT163" s="203" t="s">
        <v>263</v>
      </c>
      <c r="AU163" s="203" t="s">
        <v>85</v>
      </c>
      <c r="AY163" s="18" t="s">
        <v>153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252</v>
      </c>
      <c r="BM163" s="203" t="s">
        <v>1854</v>
      </c>
    </row>
    <row r="164" spans="1:65" s="2" customFormat="1" ht="16.5" customHeight="1">
      <c r="A164" s="35"/>
      <c r="B164" s="36"/>
      <c r="C164" s="249" t="s">
        <v>331</v>
      </c>
      <c r="D164" s="249" t="s">
        <v>263</v>
      </c>
      <c r="E164" s="250" t="s">
        <v>1855</v>
      </c>
      <c r="F164" s="251" t="s">
        <v>1856</v>
      </c>
      <c r="G164" s="252" t="s">
        <v>226</v>
      </c>
      <c r="H164" s="253">
        <v>1</v>
      </c>
      <c r="I164" s="254"/>
      <c r="J164" s="255">
        <f t="shared" si="0"/>
        <v>0</v>
      </c>
      <c r="K164" s="251" t="s">
        <v>1</v>
      </c>
      <c r="L164" s="256"/>
      <c r="M164" s="257" t="s">
        <v>1</v>
      </c>
      <c r="N164" s="258" t="s">
        <v>40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360</v>
      </c>
      <c r="AT164" s="203" t="s">
        <v>263</v>
      </c>
      <c r="AU164" s="203" t="s">
        <v>85</v>
      </c>
      <c r="AY164" s="18" t="s">
        <v>153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252</v>
      </c>
      <c r="BM164" s="203" t="s">
        <v>1857</v>
      </c>
    </row>
    <row r="165" spans="1:65" s="2" customFormat="1" ht="24.2" customHeight="1">
      <c r="A165" s="35"/>
      <c r="B165" s="36"/>
      <c r="C165" s="192" t="s">
        <v>336</v>
      </c>
      <c r="D165" s="192" t="s">
        <v>155</v>
      </c>
      <c r="E165" s="193" t="s">
        <v>1858</v>
      </c>
      <c r="F165" s="194" t="s">
        <v>1859</v>
      </c>
      <c r="G165" s="195" t="s">
        <v>226</v>
      </c>
      <c r="H165" s="196">
        <v>1</v>
      </c>
      <c r="I165" s="197"/>
      <c r="J165" s="198">
        <f t="shared" si="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252</v>
      </c>
      <c r="AT165" s="203" t="s">
        <v>155</v>
      </c>
      <c r="AU165" s="203" t="s">
        <v>85</v>
      </c>
      <c r="AY165" s="18" t="s">
        <v>153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252</v>
      </c>
      <c r="BM165" s="203" t="s">
        <v>1860</v>
      </c>
    </row>
    <row r="166" spans="1:65" s="2" customFormat="1" ht="24.2" customHeight="1">
      <c r="A166" s="35"/>
      <c r="B166" s="36"/>
      <c r="C166" s="192" t="s">
        <v>345</v>
      </c>
      <c r="D166" s="192" t="s">
        <v>155</v>
      </c>
      <c r="E166" s="193" t="s">
        <v>1861</v>
      </c>
      <c r="F166" s="194" t="s">
        <v>1862</v>
      </c>
      <c r="G166" s="195" t="s">
        <v>189</v>
      </c>
      <c r="H166" s="196">
        <v>1.0940000000000001</v>
      </c>
      <c r="I166" s="197"/>
      <c r="J166" s="198">
        <f t="shared" si="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252</v>
      </c>
      <c r="AT166" s="203" t="s">
        <v>155</v>
      </c>
      <c r="AU166" s="203" t="s">
        <v>85</v>
      </c>
      <c r="AY166" s="18" t="s">
        <v>153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252</v>
      </c>
      <c r="BM166" s="203" t="s">
        <v>1863</v>
      </c>
    </row>
    <row r="167" spans="1:65" s="12" customFormat="1" ht="22.9" customHeight="1">
      <c r="B167" s="176"/>
      <c r="C167" s="177"/>
      <c r="D167" s="178" t="s">
        <v>74</v>
      </c>
      <c r="E167" s="190" t="s">
        <v>1864</v>
      </c>
      <c r="F167" s="190" t="s">
        <v>1865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SUM(P168:P187)</f>
        <v>0</v>
      </c>
      <c r="Q167" s="184"/>
      <c r="R167" s="185">
        <f>SUM(R168:R187)</f>
        <v>0</v>
      </c>
      <c r="S167" s="184"/>
      <c r="T167" s="186">
        <f>SUM(T168:T187)</f>
        <v>0</v>
      </c>
      <c r="AR167" s="187" t="s">
        <v>85</v>
      </c>
      <c r="AT167" s="188" t="s">
        <v>74</v>
      </c>
      <c r="AU167" s="188" t="s">
        <v>83</v>
      </c>
      <c r="AY167" s="187" t="s">
        <v>153</v>
      </c>
      <c r="BK167" s="189">
        <f>SUM(BK168:BK187)</f>
        <v>0</v>
      </c>
    </row>
    <row r="168" spans="1:65" s="2" customFormat="1" ht="24.2" customHeight="1">
      <c r="A168" s="35"/>
      <c r="B168" s="36"/>
      <c r="C168" s="192" t="s">
        <v>350</v>
      </c>
      <c r="D168" s="192" t="s">
        <v>155</v>
      </c>
      <c r="E168" s="193" t="s">
        <v>1866</v>
      </c>
      <c r="F168" s="194" t="s">
        <v>1867</v>
      </c>
      <c r="G168" s="195" t="s">
        <v>248</v>
      </c>
      <c r="H168" s="196">
        <v>869</v>
      </c>
      <c r="I168" s="197"/>
      <c r="J168" s="198">
        <f t="shared" ref="J168:J177" si="10">ROUND(I168*H168,2)</f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ref="P168:P177" si="11">O168*H168</f>
        <v>0</v>
      </c>
      <c r="Q168" s="201">
        <v>0</v>
      </c>
      <c r="R168" s="201">
        <f t="shared" ref="R168:R177" si="12">Q168*H168</f>
        <v>0</v>
      </c>
      <c r="S168" s="201">
        <v>0</v>
      </c>
      <c r="T168" s="202">
        <f t="shared" ref="T168:T177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252</v>
      </c>
      <c r="AT168" s="203" t="s">
        <v>155</v>
      </c>
      <c r="AU168" s="203" t="s">
        <v>85</v>
      </c>
      <c r="AY168" s="18" t="s">
        <v>153</v>
      </c>
      <c r="BE168" s="204">
        <f t="shared" ref="BE168:BE177" si="14">IF(N168="základní",J168,0)</f>
        <v>0</v>
      </c>
      <c r="BF168" s="204">
        <f t="shared" ref="BF168:BF177" si="15">IF(N168="snížená",J168,0)</f>
        <v>0</v>
      </c>
      <c r="BG168" s="204">
        <f t="shared" ref="BG168:BG177" si="16">IF(N168="zákl. přenesená",J168,0)</f>
        <v>0</v>
      </c>
      <c r="BH168" s="204">
        <f t="shared" ref="BH168:BH177" si="17">IF(N168="sníž. přenesená",J168,0)</f>
        <v>0</v>
      </c>
      <c r="BI168" s="204">
        <f t="shared" ref="BI168:BI177" si="18">IF(N168="nulová",J168,0)</f>
        <v>0</v>
      </c>
      <c r="BJ168" s="18" t="s">
        <v>83</v>
      </c>
      <c r="BK168" s="204">
        <f t="shared" ref="BK168:BK177" si="19">ROUND(I168*H168,2)</f>
        <v>0</v>
      </c>
      <c r="BL168" s="18" t="s">
        <v>252</v>
      </c>
      <c r="BM168" s="203" t="s">
        <v>1868</v>
      </c>
    </row>
    <row r="169" spans="1:65" s="2" customFormat="1" ht="24.2" customHeight="1">
      <c r="A169" s="35"/>
      <c r="B169" s="36"/>
      <c r="C169" s="192" t="s">
        <v>355</v>
      </c>
      <c r="D169" s="192" t="s">
        <v>155</v>
      </c>
      <c r="E169" s="193" t="s">
        <v>1869</v>
      </c>
      <c r="F169" s="194" t="s">
        <v>1870</v>
      </c>
      <c r="G169" s="195" t="s">
        <v>248</v>
      </c>
      <c r="H169" s="196">
        <v>110</v>
      </c>
      <c r="I169" s="197"/>
      <c r="J169" s="198">
        <f t="shared" si="10"/>
        <v>0</v>
      </c>
      <c r="K169" s="194" t="s">
        <v>1</v>
      </c>
      <c r="L169" s="40"/>
      <c r="M169" s="199" t="s">
        <v>1</v>
      </c>
      <c r="N169" s="200" t="s">
        <v>40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252</v>
      </c>
      <c r="AT169" s="203" t="s">
        <v>155</v>
      </c>
      <c r="AU169" s="203" t="s">
        <v>85</v>
      </c>
      <c r="AY169" s="18" t="s">
        <v>153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252</v>
      </c>
      <c r="BM169" s="203" t="s">
        <v>1871</v>
      </c>
    </row>
    <row r="170" spans="1:65" s="2" customFormat="1" ht="24.2" customHeight="1">
      <c r="A170" s="35"/>
      <c r="B170" s="36"/>
      <c r="C170" s="192" t="s">
        <v>360</v>
      </c>
      <c r="D170" s="192" t="s">
        <v>155</v>
      </c>
      <c r="E170" s="193" t="s">
        <v>1872</v>
      </c>
      <c r="F170" s="194" t="s">
        <v>1873</v>
      </c>
      <c r="G170" s="195" t="s">
        <v>248</v>
      </c>
      <c r="H170" s="196">
        <v>114</v>
      </c>
      <c r="I170" s="197"/>
      <c r="J170" s="198">
        <f t="shared" si="10"/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252</v>
      </c>
      <c r="AT170" s="203" t="s">
        <v>155</v>
      </c>
      <c r="AU170" s="203" t="s">
        <v>85</v>
      </c>
      <c r="AY170" s="18" t="s">
        <v>153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252</v>
      </c>
      <c r="BM170" s="203" t="s">
        <v>1874</v>
      </c>
    </row>
    <row r="171" spans="1:65" s="2" customFormat="1" ht="24.2" customHeight="1">
      <c r="A171" s="35"/>
      <c r="B171" s="36"/>
      <c r="C171" s="192" t="s">
        <v>365</v>
      </c>
      <c r="D171" s="192" t="s">
        <v>155</v>
      </c>
      <c r="E171" s="193" t="s">
        <v>1875</v>
      </c>
      <c r="F171" s="194" t="s">
        <v>1876</v>
      </c>
      <c r="G171" s="195" t="s">
        <v>248</v>
      </c>
      <c r="H171" s="196">
        <v>105</v>
      </c>
      <c r="I171" s="197"/>
      <c r="J171" s="198">
        <f t="shared" si="1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252</v>
      </c>
      <c r="AT171" s="203" t="s">
        <v>155</v>
      </c>
      <c r="AU171" s="203" t="s">
        <v>85</v>
      </c>
      <c r="AY171" s="18" t="s">
        <v>153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252</v>
      </c>
      <c r="BM171" s="203" t="s">
        <v>1877</v>
      </c>
    </row>
    <row r="172" spans="1:65" s="2" customFormat="1" ht="24.2" customHeight="1">
      <c r="A172" s="35"/>
      <c r="B172" s="36"/>
      <c r="C172" s="192" t="s">
        <v>369</v>
      </c>
      <c r="D172" s="192" t="s">
        <v>155</v>
      </c>
      <c r="E172" s="193" t="s">
        <v>1878</v>
      </c>
      <c r="F172" s="194" t="s">
        <v>1879</v>
      </c>
      <c r="G172" s="195" t="s">
        <v>248</v>
      </c>
      <c r="H172" s="196">
        <v>39</v>
      </c>
      <c r="I172" s="197"/>
      <c r="J172" s="198">
        <f t="shared" si="1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252</v>
      </c>
      <c r="AT172" s="203" t="s">
        <v>155</v>
      </c>
      <c r="AU172" s="203" t="s">
        <v>85</v>
      </c>
      <c r="AY172" s="18" t="s">
        <v>153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252</v>
      </c>
      <c r="BM172" s="203" t="s">
        <v>1880</v>
      </c>
    </row>
    <row r="173" spans="1:65" s="2" customFormat="1" ht="24.2" customHeight="1">
      <c r="A173" s="35"/>
      <c r="B173" s="36"/>
      <c r="C173" s="192" t="s">
        <v>376</v>
      </c>
      <c r="D173" s="192" t="s">
        <v>155</v>
      </c>
      <c r="E173" s="193" t="s">
        <v>1881</v>
      </c>
      <c r="F173" s="194" t="s">
        <v>1882</v>
      </c>
      <c r="G173" s="195" t="s">
        <v>248</v>
      </c>
      <c r="H173" s="196">
        <v>56</v>
      </c>
      <c r="I173" s="197"/>
      <c r="J173" s="198">
        <f t="shared" si="10"/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252</v>
      </c>
      <c r="AT173" s="203" t="s">
        <v>155</v>
      </c>
      <c r="AU173" s="203" t="s">
        <v>85</v>
      </c>
      <c r="AY173" s="18" t="s">
        <v>153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252</v>
      </c>
      <c r="BM173" s="203" t="s">
        <v>1883</v>
      </c>
    </row>
    <row r="174" spans="1:65" s="2" customFormat="1" ht="24.2" customHeight="1">
      <c r="A174" s="35"/>
      <c r="B174" s="36"/>
      <c r="C174" s="192" t="s">
        <v>380</v>
      </c>
      <c r="D174" s="192" t="s">
        <v>155</v>
      </c>
      <c r="E174" s="193" t="s">
        <v>1884</v>
      </c>
      <c r="F174" s="194" t="s">
        <v>1885</v>
      </c>
      <c r="G174" s="195" t="s">
        <v>248</v>
      </c>
      <c r="H174" s="196">
        <v>18</v>
      </c>
      <c r="I174" s="197"/>
      <c r="J174" s="198">
        <f t="shared" si="10"/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252</v>
      </c>
      <c r="AT174" s="203" t="s">
        <v>155</v>
      </c>
      <c r="AU174" s="203" t="s">
        <v>85</v>
      </c>
      <c r="AY174" s="18" t="s">
        <v>153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252</v>
      </c>
      <c r="BM174" s="203" t="s">
        <v>1886</v>
      </c>
    </row>
    <row r="175" spans="1:65" s="2" customFormat="1" ht="24.2" customHeight="1">
      <c r="A175" s="35"/>
      <c r="B175" s="36"/>
      <c r="C175" s="192" t="s">
        <v>384</v>
      </c>
      <c r="D175" s="192" t="s">
        <v>155</v>
      </c>
      <c r="E175" s="193" t="s">
        <v>1887</v>
      </c>
      <c r="F175" s="194" t="s">
        <v>1888</v>
      </c>
      <c r="G175" s="195" t="s">
        <v>248</v>
      </c>
      <c r="H175" s="196">
        <v>4</v>
      </c>
      <c r="I175" s="197"/>
      <c r="J175" s="198">
        <f t="shared" si="10"/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252</v>
      </c>
      <c r="AT175" s="203" t="s">
        <v>155</v>
      </c>
      <c r="AU175" s="203" t="s">
        <v>85</v>
      </c>
      <c r="AY175" s="18" t="s">
        <v>153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252</v>
      </c>
      <c r="BM175" s="203" t="s">
        <v>1889</v>
      </c>
    </row>
    <row r="176" spans="1:65" s="2" customFormat="1" ht="24.2" customHeight="1">
      <c r="A176" s="35"/>
      <c r="B176" s="36"/>
      <c r="C176" s="192" t="s">
        <v>389</v>
      </c>
      <c r="D176" s="192" t="s">
        <v>155</v>
      </c>
      <c r="E176" s="193" t="s">
        <v>1890</v>
      </c>
      <c r="F176" s="194" t="s">
        <v>1891</v>
      </c>
      <c r="G176" s="195" t="s">
        <v>248</v>
      </c>
      <c r="H176" s="196">
        <v>10</v>
      </c>
      <c r="I176" s="197"/>
      <c r="J176" s="198">
        <f t="shared" si="10"/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252</v>
      </c>
      <c r="AT176" s="203" t="s">
        <v>155</v>
      </c>
      <c r="AU176" s="203" t="s">
        <v>85</v>
      </c>
      <c r="AY176" s="18" t="s">
        <v>153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252</v>
      </c>
      <c r="BM176" s="203" t="s">
        <v>1892</v>
      </c>
    </row>
    <row r="177" spans="1:65" s="2" customFormat="1" ht="16.5" customHeight="1">
      <c r="A177" s="35"/>
      <c r="B177" s="36"/>
      <c r="C177" s="192" t="s">
        <v>393</v>
      </c>
      <c r="D177" s="192" t="s">
        <v>155</v>
      </c>
      <c r="E177" s="193" t="s">
        <v>1893</v>
      </c>
      <c r="F177" s="194" t="s">
        <v>1894</v>
      </c>
      <c r="G177" s="195" t="s">
        <v>248</v>
      </c>
      <c r="H177" s="196">
        <v>1198</v>
      </c>
      <c r="I177" s="197"/>
      <c r="J177" s="198">
        <f t="shared" si="10"/>
        <v>0</v>
      </c>
      <c r="K177" s="194" t="s">
        <v>1</v>
      </c>
      <c r="L177" s="40"/>
      <c r="M177" s="199" t="s">
        <v>1</v>
      </c>
      <c r="N177" s="200" t="s">
        <v>40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252</v>
      </c>
      <c r="AT177" s="203" t="s">
        <v>155</v>
      </c>
      <c r="AU177" s="203" t="s">
        <v>85</v>
      </c>
      <c r="AY177" s="18" t="s">
        <v>153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252</v>
      </c>
      <c r="BM177" s="203" t="s">
        <v>1895</v>
      </c>
    </row>
    <row r="178" spans="1:65" s="14" customFormat="1" ht="11.25">
      <c r="B178" s="216"/>
      <c r="C178" s="217"/>
      <c r="D178" s="207" t="s">
        <v>162</v>
      </c>
      <c r="E178" s="218" t="s">
        <v>1</v>
      </c>
      <c r="F178" s="219" t="s">
        <v>1896</v>
      </c>
      <c r="G178" s="217"/>
      <c r="H178" s="220">
        <v>1198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162</v>
      </c>
      <c r="AU178" s="226" t="s">
        <v>85</v>
      </c>
      <c r="AV178" s="14" t="s">
        <v>85</v>
      </c>
      <c r="AW178" s="14" t="s">
        <v>31</v>
      </c>
      <c r="AX178" s="14" t="s">
        <v>75</v>
      </c>
      <c r="AY178" s="226" t="s">
        <v>153</v>
      </c>
    </row>
    <row r="179" spans="1:65" s="15" customFormat="1" ht="11.25">
      <c r="B179" s="227"/>
      <c r="C179" s="228"/>
      <c r="D179" s="207" t="s">
        <v>162</v>
      </c>
      <c r="E179" s="229" t="s">
        <v>1</v>
      </c>
      <c r="F179" s="230" t="s">
        <v>165</v>
      </c>
      <c r="G179" s="228"/>
      <c r="H179" s="231">
        <v>1198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162</v>
      </c>
      <c r="AU179" s="237" t="s">
        <v>85</v>
      </c>
      <c r="AV179" s="15" t="s">
        <v>160</v>
      </c>
      <c r="AW179" s="15" t="s">
        <v>31</v>
      </c>
      <c r="AX179" s="15" t="s">
        <v>83</v>
      </c>
      <c r="AY179" s="237" t="s">
        <v>153</v>
      </c>
    </row>
    <row r="180" spans="1:65" s="2" customFormat="1" ht="16.5" customHeight="1">
      <c r="A180" s="35"/>
      <c r="B180" s="36"/>
      <c r="C180" s="192" t="s">
        <v>397</v>
      </c>
      <c r="D180" s="192" t="s">
        <v>155</v>
      </c>
      <c r="E180" s="193" t="s">
        <v>1897</v>
      </c>
      <c r="F180" s="194" t="s">
        <v>1898</v>
      </c>
      <c r="G180" s="195" t="s">
        <v>248</v>
      </c>
      <c r="H180" s="196">
        <v>127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252</v>
      </c>
      <c r="AT180" s="203" t="s">
        <v>155</v>
      </c>
      <c r="AU180" s="203" t="s">
        <v>85</v>
      </c>
      <c r="AY180" s="18" t="s">
        <v>153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252</v>
      </c>
      <c r="BM180" s="203" t="s">
        <v>1899</v>
      </c>
    </row>
    <row r="181" spans="1:65" s="14" customFormat="1" ht="11.25">
      <c r="B181" s="216"/>
      <c r="C181" s="217"/>
      <c r="D181" s="207" t="s">
        <v>162</v>
      </c>
      <c r="E181" s="218" t="s">
        <v>1</v>
      </c>
      <c r="F181" s="219" t="s">
        <v>1900</v>
      </c>
      <c r="G181" s="217"/>
      <c r="H181" s="220">
        <v>127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162</v>
      </c>
      <c r="AU181" s="226" t="s">
        <v>85</v>
      </c>
      <c r="AV181" s="14" t="s">
        <v>85</v>
      </c>
      <c r="AW181" s="14" t="s">
        <v>31</v>
      </c>
      <c r="AX181" s="14" t="s">
        <v>75</v>
      </c>
      <c r="AY181" s="226" t="s">
        <v>153</v>
      </c>
    </row>
    <row r="182" spans="1:65" s="15" customFormat="1" ht="11.25">
      <c r="B182" s="227"/>
      <c r="C182" s="228"/>
      <c r="D182" s="207" t="s">
        <v>162</v>
      </c>
      <c r="E182" s="229" t="s">
        <v>1</v>
      </c>
      <c r="F182" s="230" t="s">
        <v>165</v>
      </c>
      <c r="G182" s="228"/>
      <c r="H182" s="231">
        <v>127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162</v>
      </c>
      <c r="AU182" s="237" t="s">
        <v>85</v>
      </c>
      <c r="AV182" s="15" t="s">
        <v>160</v>
      </c>
      <c r="AW182" s="15" t="s">
        <v>31</v>
      </c>
      <c r="AX182" s="15" t="s">
        <v>83</v>
      </c>
      <c r="AY182" s="237" t="s">
        <v>153</v>
      </c>
    </row>
    <row r="183" spans="1:65" s="2" customFormat="1" ht="24.2" customHeight="1">
      <c r="A183" s="35"/>
      <c r="B183" s="36"/>
      <c r="C183" s="192" t="s">
        <v>403</v>
      </c>
      <c r="D183" s="192" t="s">
        <v>155</v>
      </c>
      <c r="E183" s="193" t="s">
        <v>1901</v>
      </c>
      <c r="F183" s="194" t="s">
        <v>1902</v>
      </c>
      <c r="G183" s="195" t="s">
        <v>189</v>
      </c>
      <c r="H183" s="196">
        <v>1.196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252</v>
      </c>
      <c r="AT183" s="203" t="s">
        <v>155</v>
      </c>
      <c r="AU183" s="203" t="s">
        <v>85</v>
      </c>
      <c r="AY183" s="18" t="s">
        <v>153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252</v>
      </c>
      <c r="BM183" s="203" t="s">
        <v>1903</v>
      </c>
    </row>
    <row r="184" spans="1:65" s="2" customFormat="1" ht="24.2" customHeight="1">
      <c r="A184" s="35"/>
      <c r="B184" s="36"/>
      <c r="C184" s="192" t="s">
        <v>407</v>
      </c>
      <c r="D184" s="192" t="s">
        <v>155</v>
      </c>
      <c r="E184" s="193" t="s">
        <v>1904</v>
      </c>
      <c r="F184" s="194" t="s">
        <v>1905</v>
      </c>
      <c r="G184" s="195" t="s">
        <v>189</v>
      </c>
      <c r="H184" s="196">
        <v>1.196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252</v>
      </c>
      <c r="AT184" s="203" t="s">
        <v>155</v>
      </c>
      <c r="AU184" s="203" t="s">
        <v>85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252</v>
      </c>
      <c r="BM184" s="203" t="s">
        <v>1906</v>
      </c>
    </row>
    <row r="185" spans="1:65" s="2" customFormat="1" ht="24.2" customHeight="1">
      <c r="A185" s="35"/>
      <c r="B185" s="36"/>
      <c r="C185" s="192" t="s">
        <v>412</v>
      </c>
      <c r="D185" s="192" t="s">
        <v>155</v>
      </c>
      <c r="E185" s="193" t="s">
        <v>1907</v>
      </c>
      <c r="F185" s="194" t="s">
        <v>1908</v>
      </c>
      <c r="G185" s="195" t="s">
        <v>189</v>
      </c>
      <c r="H185" s="196">
        <v>59.8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252</v>
      </c>
      <c r="AT185" s="203" t="s">
        <v>155</v>
      </c>
      <c r="AU185" s="203" t="s">
        <v>85</v>
      </c>
      <c r="AY185" s="18" t="s">
        <v>153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252</v>
      </c>
      <c r="BM185" s="203" t="s">
        <v>1909</v>
      </c>
    </row>
    <row r="186" spans="1:65" s="14" customFormat="1" ht="11.25">
      <c r="B186" s="216"/>
      <c r="C186" s="217"/>
      <c r="D186" s="207" t="s">
        <v>162</v>
      </c>
      <c r="E186" s="218" t="s">
        <v>1</v>
      </c>
      <c r="F186" s="219" t="s">
        <v>1910</v>
      </c>
      <c r="G186" s="217"/>
      <c r="H186" s="220">
        <v>59.8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162</v>
      </c>
      <c r="AU186" s="226" t="s">
        <v>85</v>
      </c>
      <c r="AV186" s="14" t="s">
        <v>85</v>
      </c>
      <c r="AW186" s="14" t="s">
        <v>31</v>
      </c>
      <c r="AX186" s="14" t="s">
        <v>75</v>
      </c>
      <c r="AY186" s="226" t="s">
        <v>153</v>
      </c>
    </row>
    <row r="187" spans="1:65" s="15" customFormat="1" ht="11.25">
      <c r="B187" s="227"/>
      <c r="C187" s="228"/>
      <c r="D187" s="207" t="s">
        <v>162</v>
      </c>
      <c r="E187" s="229" t="s">
        <v>1</v>
      </c>
      <c r="F187" s="230" t="s">
        <v>165</v>
      </c>
      <c r="G187" s="228"/>
      <c r="H187" s="231">
        <v>59.8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162</v>
      </c>
      <c r="AU187" s="237" t="s">
        <v>85</v>
      </c>
      <c r="AV187" s="15" t="s">
        <v>160</v>
      </c>
      <c r="AW187" s="15" t="s">
        <v>31</v>
      </c>
      <c r="AX187" s="15" t="s">
        <v>83</v>
      </c>
      <c r="AY187" s="237" t="s">
        <v>153</v>
      </c>
    </row>
    <row r="188" spans="1:65" s="12" customFormat="1" ht="22.9" customHeight="1">
      <c r="B188" s="176"/>
      <c r="C188" s="177"/>
      <c r="D188" s="178" t="s">
        <v>74</v>
      </c>
      <c r="E188" s="190" t="s">
        <v>1911</v>
      </c>
      <c r="F188" s="190" t="s">
        <v>1912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SUM(P189:P226)</f>
        <v>0</v>
      </c>
      <c r="Q188" s="184"/>
      <c r="R188" s="185">
        <f>SUM(R189:R226)</f>
        <v>0</v>
      </c>
      <c r="S188" s="184"/>
      <c r="T188" s="186">
        <f>SUM(T189:T226)</f>
        <v>0</v>
      </c>
      <c r="AR188" s="187" t="s">
        <v>85</v>
      </c>
      <c r="AT188" s="188" t="s">
        <v>74</v>
      </c>
      <c r="AU188" s="188" t="s">
        <v>83</v>
      </c>
      <c r="AY188" s="187" t="s">
        <v>153</v>
      </c>
      <c r="BK188" s="189">
        <f>SUM(BK189:BK226)</f>
        <v>0</v>
      </c>
    </row>
    <row r="189" spans="1:65" s="2" customFormat="1" ht="24.2" customHeight="1">
      <c r="A189" s="35"/>
      <c r="B189" s="36"/>
      <c r="C189" s="192" t="s">
        <v>416</v>
      </c>
      <c r="D189" s="192" t="s">
        <v>155</v>
      </c>
      <c r="E189" s="193" t="s">
        <v>1913</v>
      </c>
      <c r="F189" s="194" t="s">
        <v>1914</v>
      </c>
      <c r="G189" s="195" t="s">
        <v>226</v>
      </c>
      <c r="H189" s="196">
        <v>10</v>
      </c>
      <c r="I189" s="197"/>
      <c r="J189" s="198">
        <f>ROUND(I189*H189,2)</f>
        <v>0</v>
      </c>
      <c r="K189" s="194" t="s">
        <v>1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252</v>
      </c>
      <c r="AT189" s="203" t="s">
        <v>155</v>
      </c>
      <c r="AU189" s="203" t="s">
        <v>85</v>
      </c>
      <c r="AY189" s="18" t="s">
        <v>153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252</v>
      </c>
      <c r="BM189" s="203" t="s">
        <v>1915</v>
      </c>
    </row>
    <row r="190" spans="1:65" s="2" customFormat="1" ht="24.2" customHeight="1">
      <c r="A190" s="35"/>
      <c r="B190" s="36"/>
      <c r="C190" s="192" t="s">
        <v>420</v>
      </c>
      <c r="D190" s="192" t="s">
        <v>155</v>
      </c>
      <c r="E190" s="193" t="s">
        <v>1916</v>
      </c>
      <c r="F190" s="194" t="s">
        <v>1917</v>
      </c>
      <c r="G190" s="195" t="s">
        <v>226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252</v>
      </c>
      <c r="AT190" s="203" t="s">
        <v>155</v>
      </c>
      <c r="AU190" s="203" t="s">
        <v>85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252</v>
      </c>
      <c r="BM190" s="203" t="s">
        <v>1918</v>
      </c>
    </row>
    <row r="191" spans="1:65" s="2" customFormat="1" ht="24.2" customHeight="1">
      <c r="A191" s="35"/>
      <c r="B191" s="36"/>
      <c r="C191" s="192" t="s">
        <v>426</v>
      </c>
      <c r="D191" s="192" t="s">
        <v>155</v>
      </c>
      <c r="E191" s="193" t="s">
        <v>1919</v>
      </c>
      <c r="F191" s="194" t="s">
        <v>1920</v>
      </c>
      <c r="G191" s="195" t="s">
        <v>226</v>
      </c>
      <c r="H191" s="196">
        <v>4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252</v>
      </c>
      <c r="AT191" s="203" t="s">
        <v>155</v>
      </c>
      <c r="AU191" s="203" t="s">
        <v>85</v>
      </c>
      <c r="AY191" s="18" t="s">
        <v>153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252</v>
      </c>
      <c r="BM191" s="203" t="s">
        <v>1921</v>
      </c>
    </row>
    <row r="192" spans="1:65" s="14" customFormat="1" ht="11.25">
      <c r="B192" s="216"/>
      <c r="C192" s="217"/>
      <c r="D192" s="207" t="s">
        <v>162</v>
      </c>
      <c r="E192" s="218" t="s">
        <v>1</v>
      </c>
      <c r="F192" s="219" t="s">
        <v>160</v>
      </c>
      <c r="G192" s="217"/>
      <c r="H192" s="220">
        <v>4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162</v>
      </c>
      <c r="AU192" s="226" t="s">
        <v>85</v>
      </c>
      <c r="AV192" s="14" t="s">
        <v>85</v>
      </c>
      <c r="AW192" s="14" t="s">
        <v>31</v>
      </c>
      <c r="AX192" s="14" t="s">
        <v>75</v>
      </c>
      <c r="AY192" s="226" t="s">
        <v>153</v>
      </c>
    </row>
    <row r="193" spans="1:65" s="15" customFormat="1" ht="11.25">
      <c r="B193" s="227"/>
      <c r="C193" s="228"/>
      <c r="D193" s="207" t="s">
        <v>162</v>
      </c>
      <c r="E193" s="229" t="s">
        <v>1</v>
      </c>
      <c r="F193" s="230" t="s">
        <v>165</v>
      </c>
      <c r="G193" s="228"/>
      <c r="H193" s="231">
        <v>4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162</v>
      </c>
      <c r="AU193" s="237" t="s">
        <v>85</v>
      </c>
      <c r="AV193" s="15" t="s">
        <v>160</v>
      </c>
      <c r="AW193" s="15" t="s">
        <v>31</v>
      </c>
      <c r="AX193" s="15" t="s">
        <v>83</v>
      </c>
      <c r="AY193" s="237" t="s">
        <v>153</v>
      </c>
    </row>
    <row r="194" spans="1:65" s="2" customFormat="1" ht="24.2" customHeight="1">
      <c r="A194" s="35"/>
      <c r="B194" s="36"/>
      <c r="C194" s="192" t="s">
        <v>430</v>
      </c>
      <c r="D194" s="192" t="s">
        <v>155</v>
      </c>
      <c r="E194" s="193" t="s">
        <v>1922</v>
      </c>
      <c r="F194" s="194" t="s">
        <v>1923</v>
      </c>
      <c r="G194" s="195" t="s">
        <v>226</v>
      </c>
      <c r="H194" s="196">
        <v>102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40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252</v>
      </c>
      <c r="AT194" s="203" t="s">
        <v>155</v>
      </c>
      <c r="AU194" s="203" t="s">
        <v>85</v>
      </c>
      <c r="AY194" s="18" t="s">
        <v>153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252</v>
      </c>
      <c r="BM194" s="203" t="s">
        <v>1924</v>
      </c>
    </row>
    <row r="195" spans="1:65" s="14" customFormat="1" ht="11.25">
      <c r="B195" s="216"/>
      <c r="C195" s="217"/>
      <c r="D195" s="207" t="s">
        <v>162</v>
      </c>
      <c r="E195" s="218" t="s">
        <v>1</v>
      </c>
      <c r="F195" s="219" t="s">
        <v>1925</v>
      </c>
      <c r="G195" s="217"/>
      <c r="H195" s="220">
        <v>102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162</v>
      </c>
      <c r="AU195" s="226" t="s">
        <v>85</v>
      </c>
      <c r="AV195" s="14" t="s">
        <v>85</v>
      </c>
      <c r="AW195" s="14" t="s">
        <v>31</v>
      </c>
      <c r="AX195" s="14" t="s">
        <v>75</v>
      </c>
      <c r="AY195" s="226" t="s">
        <v>153</v>
      </c>
    </row>
    <row r="196" spans="1:65" s="15" customFormat="1" ht="11.25">
      <c r="B196" s="227"/>
      <c r="C196" s="228"/>
      <c r="D196" s="207" t="s">
        <v>162</v>
      </c>
      <c r="E196" s="229" t="s">
        <v>1</v>
      </c>
      <c r="F196" s="230" t="s">
        <v>165</v>
      </c>
      <c r="G196" s="228"/>
      <c r="H196" s="231">
        <v>102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162</v>
      </c>
      <c r="AU196" s="237" t="s">
        <v>85</v>
      </c>
      <c r="AV196" s="15" t="s">
        <v>160</v>
      </c>
      <c r="AW196" s="15" t="s">
        <v>31</v>
      </c>
      <c r="AX196" s="15" t="s">
        <v>83</v>
      </c>
      <c r="AY196" s="237" t="s">
        <v>153</v>
      </c>
    </row>
    <row r="197" spans="1:65" s="2" customFormat="1" ht="21.75" customHeight="1">
      <c r="A197" s="35"/>
      <c r="B197" s="36"/>
      <c r="C197" s="192" t="s">
        <v>435</v>
      </c>
      <c r="D197" s="192" t="s">
        <v>155</v>
      </c>
      <c r="E197" s="193" t="s">
        <v>1926</v>
      </c>
      <c r="F197" s="194" t="s">
        <v>1927</v>
      </c>
      <c r="G197" s="195" t="s">
        <v>226</v>
      </c>
      <c r="H197" s="196">
        <v>2</v>
      </c>
      <c r="I197" s="197"/>
      <c r="J197" s="198">
        <f t="shared" ref="J197:J204" si="20">ROUND(I197*H197,2)</f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ref="P197:P204" si="21">O197*H197</f>
        <v>0</v>
      </c>
      <c r="Q197" s="201">
        <v>0</v>
      </c>
      <c r="R197" s="201">
        <f t="shared" ref="R197:R204" si="22">Q197*H197</f>
        <v>0</v>
      </c>
      <c r="S197" s="201">
        <v>0</v>
      </c>
      <c r="T197" s="202">
        <f t="shared" ref="T197:T204" si="23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252</v>
      </c>
      <c r="AT197" s="203" t="s">
        <v>155</v>
      </c>
      <c r="AU197" s="203" t="s">
        <v>85</v>
      </c>
      <c r="AY197" s="18" t="s">
        <v>153</v>
      </c>
      <c r="BE197" s="204">
        <f t="shared" ref="BE197:BE204" si="24">IF(N197="základní",J197,0)</f>
        <v>0</v>
      </c>
      <c r="BF197" s="204">
        <f t="shared" ref="BF197:BF204" si="25">IF(N197="snížená",J197,0)</f>
        <v>0</v>
      </c>
      <c r="BG197" s="204">
        <f t="shared" ref="BG197:BG204" si="26">IF(N197="zákl. přenesená",J197,0)</f>
        <v>0</v>
      </c>
      <c r="BH197" s="204">
        <f t="shared" ref="BH197:BH204" si="27">IF(N197="sníž. přenesená",J197,0)</f>
        <v>0</v>
      </c>
      <c r="BI197" s="204">
        <f t="shared" ref="BI197:BI204" si="28">IF(N197="nulová",J197,0)</f>
        <v>0</v>
      </c>
      <c r="BJ197" s="18" t="s">
        <v>83</v>
      </c>
      <c r="BK197" s="204">
        <f t="shared" ref="BK197:BK204" si="29">ROUND(I197*H197,2)</f>
        <v>0</v>
      </c>
      <c r="BL197" s="18" t="s">
        <v>252</v>
      </c>
      <c r="BM197" s="203" t="s">
        <v>1928</v>
      </c>
    </row>
    <row r="198" spans="1:65" s="2" customFormat="1" ht="21.75" customHeight="1">
      <c r="A198" s="35"/>
      <c r="B198" s="36"/>
      <c r="C198" s="192" t="s">
        <v>439</v>
      </c>
      <c r="D198" s="192" t="s">
        <v>155</v>
      </c>
      <c r="E198" s="193" t="s">
        <v>1929</v>
      </c>
      <c r="F198" s="194" t="s">
        <v>1930</v>
      </c>
      <c r="G198" s="195" t="s">
        <v>226</v>
      </c>
      <c r="H198" s="196">
        <v>4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252</v>
      </c>
      <c r="AT198" s="203" t="s">
        <v>155</v>
      </c>
      <c r="AU198" s="203" t="s">
        <v>85</v>
      </c>
      <c r="AY198" s="18" t="s">
        <v>153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252</v>
      </c>
      <c r="BM198" s="203" t="s">
        <v>1931</v>
      </c>
    </row>
    <row r="199" spans="1:65" s="2" customFormat="1" ht="21.75" customHeight="1">
      <c r="A199" s="35"/>
      <c r="B199" s="36"/>
      <c r="C199" s="192" t="s">
        <v>443</v>
      </c>
      <c r="D199" s="192" t="s">
        <v>155</v>
      </c>
      <c r="E199" s="193" t="s">
        <v>1932</v>
      </c>
      <c r="F199" s="194" t="s">
        <v>1933</v>
      </c>
      <c r="G199" s="195" t="s">
        <v>226</v>
      </c>
      <c r="H199" s="196">
        <v>1</v>
      </c>
      <c r="I199" s="197"/>
      <c r="J199" s="198">
        <f t="shared" si="20"/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252</v>
      </c>
      <c r="AT199" s="203" t="s">
        <v>155</v>
      </c>
      <c r="AU199" s="203" t="s">
        <v>85</v>
      </c>
      <c r="AY199" s="18" t="s">
        <v>153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252</v>
      </c>
      <c r="BM199" s="203" t="s">
        <v>1934</v>
      </c>
    </row>
    <row r="200" spans="1:65" s="2" customFormat="1" ht="21.75" customHeight="1">
      <c r="A200" s="35"/>
      <c r="B200" s="36"/>
      <c r="C200" s="192" t="s">
        <v>447</v>
      </c>
      <c r="D200" s="192" t="s">
        <v>155</v>
      </c>
      <c r="E200" s="193" t="s">
        <v>1935</v>
      </c>
      <c r="F200" s="194" t="s">
        <v>1936</v>
      </c>
      <c r="G200" s="195" t="s">
        <v>226</v>
      </c>
      <c r="H200" s="196">
        <v>1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252</v>
      </c>
      <c r="AT200" s="203" t="s">
        <v>155</v>
      </c>
      <c r="AU200" s="203" t="s">
        <v>85</v>
      </c>
      <c r="AY200" s="18" t="s">
        <v>153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252</v>
      </c>
      <c r="BM200" s="203" t="s">
        <v>1937</v>
      </c>
    </row>
    <row r="201" spans="1:65" s="2" customFormat="1" ht="24.2" customHeight="1">
      <c r="A201" s="35"/>
      <c r="B201" s="36"/>
      <c r="C201" s="192" t="s">
        <v>451</v>
      </c>
      <c r="D201" s="192" t="s">
        <v>155</v>
      </c>
      <c r="E201" s="193" t="s">
        <v>1938</v>
      </c>
      <c r="F201" s="194" t="s">
        <v>1939</v>
      </c>
      <c r="G201" s="195" t="s">
        <v>226</v>
      </c>
      <c r="H201" s="196">
        <v>4</v>
      </c>
      <c r="I201" s="197"/>
      <c r="J201" s="198">
        <f t="shared" si="20"/>
        <v>0</v>
      </c>
      <c r="K201" s="194" t="s">
        <v>1</v>
      </c>
      <c r="L201" s="40"/>
      <c r="M201" s="199" t="s">
        <v>1</v>
      </c>
      <c r="N201" s="200" t="s">
        <v>40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252</v>
      </c>
      <c r="AT201" s="203" t="s">
        <v>155</v>
      </c>
      <c r="AU201" s="203" t="s">
        <v>85</v>
      </c>
      <c r="AY201" s="18" t="s">
        <v>153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252</v>
      </c>
      <c r="BM201" s="203" t="s">
        <v>1940</v>
      </c>
    </row>
    <row r="202" spans="1:65" s="2" customFormat="1" ht="24.2" customHeight="1">
      <c r="A202" s="35"/>
      <c r="B202" s="36"/>
      <c r="C202" s="192" t="s">
        <v>455</v>
      </c>
      <c r="D202" s="192" t="s">
        <v>155</v>
      </c>
      <c r="E202" s="193" t="s">
        <v>1938</v>
      </c>
      <c r="F202" s="194" t="s">
        <v>1939</v>
      </c>
      <c r="G202" s="195" t="s">
        <v>226</v>
      </c>
      <c r="H202" s="196">
        <v>1</v>
      </c>
      <c r="I202" s="197"/>
      <c r="J202" s="198">
        <f t="shared" si="20"/>
        <v>0</v>
      </c>
      <c r="K202" s="194" t="s">
        <v>1</v>
      </c>
      <c r="L202" s="40"/>
      <c r="M202" s="199" t="s">
        <v>1</v>
      </c>
      <c r="N202" s="200" t="s">
        <v>40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252</v>
      </c>
      <c r="AT202" s="203" t="s">
        <v>155</v>
      </c>
      <c r="AU202" s="203" t="s">
        <v>85</v>
      </c>
      <c r="AY202" s="18" t="s">
        <v>153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252</v>
      </c>
      <c r="BM202" s="203" t="s">
        <v>1941</v>
      </c>
    </row>
    <row r="203" spans="1:65" s="2" customFormat="1" ht="24.2" customHeight="1">
      <c r="A203" s="35"/>
      <c r="B203" s="36"/>
      <c r="C203" s="192" t="s">
        <v>459</v>
      </c>
      <c r="D203" s="192" t="s">
        <v>155</v>
      </c>
      <c r="E203" s="193" t="s">
        <v>1942</v>
      </c>
      <c r="F203" s="194" t="s">
        <v>1943</v>
      </c>
      <c r="G203" s="195" t="s">
        <v>226</v>
      </c>
      <c r="H203" s="196">
        <v>1</v>
      </c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40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252</v>
      </c>
      <c r="AT203" s="203" t="s">
        <v>155</v>
      </c>
      <c r="AU203" s="203" t="s">
        <v>85</v>
      </c>
      <c r="AY203" s="18" t="s">
        <v>153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252</v>
      </c>
      <c r="BM203" s="203" t="s">
        <v>1944</v>
      </c>
    </row>
    <row r="204" spans="1:65" s="2" customFormat="1" ht="33" customHeight="1">
      <c r="A204" s="35"/>
      <c r="B204" s="36"/>
      <c r="C204" s="192" t="s">
        <v>466</v>
      </c>
      <c r="D204" s="192" t="s">
        <v>155</v>
      </c>
      <c r="E204" s="193" t="s">
        <v>1945</v>
      </c>
      <c r="F204" s="194" t="s">
        <v>1946</v>
      </c>
      <c r="G204" s="195" t="s">
        <v>226</v>
      </c>
      <c r="H204" s="196">
        <v>98</v>
      </c>
      <c r="I204" s="197"/>
      <c r="J204" s="198">
        <f t="shared" si="20"/>
        <v>0</v>
      </c>
      <c r="K204" s="194" t="s">
        <v>1</v>
      </c>
      <c r="L204" s="40"/>
      <c r="M204" s="199" t="s">
        <v>1</v>
      </c>
      <c r="N204" s="200" t="s">
        <v>40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252</v>
      </c>
      <c r="AT204" s="203" t="s">
        <v>155</v>
      </c>
      <c r="AU204" s="203" t="s">
        <v>85</v>
      </c>
      <c r="AY204" s="18" t="s">
        <v>153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83</v>
      </c>
      <c r="BK204" s="204">
        <f t="shared" si="29"/>
        <v>0</v>
      </c>
      <c r="BL204" s="18" t="s">
        <v>252</v>
      </c>
      <c r="BM204" s="203" t="s">
        <v>1947</v>
      </c>
    </row>
    <row r="205" spans="1:65" s="14" customFormat="1" ht="11.25">
      <c r="B205" s="216"/>
      <c r="C205" s="217"/>
      <c r="D205" s="207" t="s">
        <v>162</v>
      </c>
      <c r="E205" s="218" t="s">
        <v>1</v>
      </c>
      <c r="F205" s="219" t="s">
        <v>739</v>
      </c>
      <c r="G205" s="217"/>
      <c r="H205" s="220">
        <v>98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162</v>
      </c>
      <c r="AU205" s="226" t="s">
        <v>85</v>
      </c>
      <c r="AV205" s="14" t="s">
        <v>85</v>
      </c>
      <c r="AW205" s="14" t="s">
        <v>31</v>
      </c>
      <c r="AX205" s="14" t="s">
        <v>75</v>
      </c>
      <c r="AY205" s="226" t="s">
        <v>153</v>
      </c>
    </row>
    <row r="206" spans="1:65" s="15" customFormat="1" ht="11.25">
      <c r="B206" s="227"/>
      <c r="C206" s="228"/>
      <c r="D206" s="207" t="s">
        <v>162</v>
      </c>
      <c r="E206" s="229" t="s">
        <v>1</v>
      </c>
      <c r="F206" s="230" t="s">
        <v>165</v>
      </c>
      <c r="G206" s="228"/>
      <c r="H206" s="231">
        <v>98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162</v>
      </c>
      <c r="AU206" s="237" t="s">
        <v>85</v>
      </c>
      <c r="AV206" s="15" t="s">
        <v>160</v>
      </c>
      <c r="AW206" s="15" t="s">
        <v>31</v>
      </c>
      <c r="AX206" s="15" t="s">
        <v>83</v>
      </c>
      <c r="AY206" s="237" t="s">
        <v>153</v>
      </c>
    </row>
    <row r="207" spans="1:65" s="2" customFormat="1" ht="24.2" customHeight="1">
      <c r="A207" s="35"/>
      <c r="B207" s="36"/>
      <c r="C207" s="192" t="s">
        <v>473</v>
      </c>
      <c r="D207" s="192" t="s">
        <v>155</v>
      </c>
      <c r="E207" s="193" t="s">
        <v>1948</v>
      </c>
      <c r="F207" s="194" t="s">
        <v>1949</v>
      </c>
      <c r="G207" s="195" t="s">
        <v>226</v>
      </c>
      <c r="H207" s="196">
        <v>7</v>
      </c>
      <c r="I207" s="197"/>
      <c r="J207" s="198">
        <f>ROUND(I207*H207,2)</f>
        <v>0</v>
      </c>
      <c r="K207" s="194" t="s">
        <v>1</v>
      </c>
      <c r="L207" s="40"/>
      <c r="M207" s="199" t="s">
        <v>1</v>
      </c>
      <c r="N207" s="200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252</v>
      </c>
      <c r="AT207" s="203" t="s">
        <v>155</v>
      </c>
      <c r="AU207" s="203" t="s">
        <v>85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252</v>
      </c>
      <c r="BM207" s="203" t="s">
        <v>1950</v>
      </c>
    </row>
    <row r="208" spans="1:65" s="14" customFormat="1" ht="11.25">
      <c r="B208" s="216"/>
      <c r="C208" s="217"/>
      <c r="D208" s="207" t="s">
        <v>162</v>
      </c>
      <c r="E208" s="218" t="s">
        <v>1</v>
      </c>
      <c r="F208" s="219" t="s">
        <v>192</v>
      </c>
      <c r="G208" s="217"/>
      <c r="H208" s="220">
        <v>7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162</v>
      </c>
      <c r="AU208" s="226" t="s">
        <v>85</v>
      </c>
      <c r="AV208" s="14" t="s">
        <v>85</v>
      </c>
      <c r="AW208" s="14" t="s">
        <v>31</v>
      </c>
      <c r="AX208" s="14" t="s">
        <v>75</v>
      </c>
      <c r="AY208" s="226" t="s">
        <v>153</v>
      </c>
    </row>
    <row r="209" spans="1:65" s="15" customFormat="1" ht="11.25">
      <c r="B209" s="227"/>
      <c r="C209" s="228"/>
      <c r="D209" s="207" t="s">
        <v>162</v>
      </c>
      <c r="E209" s="229" t="s">
        <v>1</v>
      </c>
      <c r="F209" s="230" t="s">
        <v>165</v>
      </c>
      <c r="G209" s="228"/>
      <c r="H209" s="231">
        <v>7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162</v>
      </c>
      <c r="AU209" s="237" t="s">
        <v>85</v>
      </c>
      <c r="AV209" s="15" t="s">
        <v>160</v>
      </c>
      <c r="AW209" s="15" t="s">
        <v>31</v>
      </c>
      <c r="AX209" s="15" t="s">
        <v>83</v>
      </c>
      <c r="AY209" s="237" t="s">
        <v>153</v>
      </c>
    </row>
    <row r="210" spans="1:65" s="2" customFormat="1" ht="24.2" customHeight="1">
      <c r="A210" s="35"/>
      <c r="B210" s="36"/>
      <c r="C210" s="192" t="s">
        <v>481</v>
      </c>
      <c r="D210" s="192" t="s">
        <v>155</v>
      </c>
      <c r="E210" s="193" t="s">
        <v>1951</v>
      </c>
      <c r="F210" s="194" t="s">
        <v>1952</v>
      </c>
      <c r="G210" s="195" t="s">
        <v>226</v>
      </c>
      <c r="H210" s="196">
        <v>2</v>
      </c>
      <c r="I210" s="197"/>
      <c r="J210" s="198">
        <f t="shared" ref="J210:J224" si="30">ROUND(I210*H210,2)</f>
        <v>0</v>
      </c>
      <c r="K210" s="194" t="s">
        <v>1</v>
      </c>
      <c r="L210" s="40"/>
      <c r="M210" s="199" t="s">
        <v>1</v>
      </c>
      <c r="N210" s="200" t="s">
        <v>40</v>
      </c>
      <c r="O210" s="72"/>
      <c r="P210" s="201">
        <f t="shared" ref="P210:P224" si="31">O210*H210</f>
        <v>0</v>
      </c>
      <c r="Q210" s="201">
        <v>0</v>
      </c>
      <c r="R210" s="201">
        <f t="shared" ref="R210:R224" si="32">Q210*H210</f>
        <v>0</v>
      </c>
      <c r="S210" s="201">
        <v>0</v>
      </c>
      <c r="T210" s="202">
        <f t="shared" ref="T210:T224" si="33"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252</v>
      </c>
      <c r="AT210" s="203" t="s">
        <v>155</v>
      </c>
      <c r="AU210" s="203" t="s">
        <v>85</v>
      </c>
      <c r="AY210" s="18" t="s">
        <v>153</v>
      </c>
      <c r="BE210" s="204">
        <f t="shared" ref="BE210:BE224" si="34">IF(N210="základní",J210,0)</f>
        <v>0</v>
      </c>
      <c r="BF210" s="204">
        <f t="shared" ref="BF210:BF224" si="35">IF(N210="snížená",J210,0)</f>
        <v>0</v>
      </c>
      <c r="BG210" s="204">
        <f t="shared" ref="BG210:BG224" si="36">IF(N210="zákl. přenesená",J210,0)</f>
        <v>0</v>
      </c>
      <c r="BH210" s="204">
        <f t="shared" ref="BH210:BH224" si="37">IF(N210="sníž. přenesená",J210,0)</f>
        <v>0</v>
      </c>
      <c r="BI210" s="204">
        <f t="shared" ref="BI210:BI224" si="38">IF(N210="nulová",J210,0)</f>
        <v>0</v>
      </c>
      <c r="BJ210" s="18" t="s">
        <v>83</v>
      </c>
      <c r="BK210" s="204">
        <f t="shared" ref="BK210:BK224" si="39">ROUND(I210*H210,2)</f>
        <v>0</v>
      </c>
      <c r="BL210" s="18" t="s">
        <v>252</v>
      </c>
      <c r="BM210" s="203" t="s">
        <v>1953</v>
      </c>
    </row>
    <row r="211" spans="1:65" s="2" customFormat="1" ht="21.75" customHeight="1">
      <c r="A211" s="35"/>
      <c r="B211" s="36"/>
      <c r="C211" s="192" t="s">
        <v>488</v>
      </c>
      <c r="D211" s="192" t="s">
        <v>155</v>
      </c>
      <c r="E211" s="193" t="s">
        <v>1954</v>
      </c>
      <c r="F211" s="194" t="s">
        <v>1955</v>
      </c>
      <c r="G211" s="195" t="s">
        <v>226</v>
      </c>
      <c r="H211" s="196">
        <v>1</v>
      </c>
      <c r="I211" s="197"/>
      <c r="J211" s="198">
        <f t="shared" si="30"/>
        <v>0</v>
      </c>
      <c r="K211" s="194" t="s">
        <v>1</v>
      </c>
      <c r="L211" s="40"/>
      <c r="M211" s="199" t="s">
        <v>1</v>
      </c>
      <c r="N211" s="200" t="s">
        <v>40</v>
      </c>
      <c r="O211" s="72"/>
      <c r="P211" s="201">
        <f t="shared" si="31"/>
        <v>0</v>
      </c>
      <c r="Q211" s="201">
        <v>0</v>
      </c>
      <c r="R211" s="201">
        <f t="shared" si="32"/>
        <v>0</v>
      </c>
      <c r="S211" s="201">
        <v>0</v>
      </c>
      <c r="T211" s="202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252</v>
      </c>
      <c r="AT211" s="203" t="s">
        <v>155</v>
      </c>
      <c r="AU211" s="203" t="s">
        <v>85</v>
      </c>
      <c r="AY211" s="18" t="s">
        <v>153</v>
      </c>
      <c r="BE211" s="204">
        <f t="shared" si="34"/>
        <v>0</v>
      </c>
      <c r="BF211" s="204">
        <f t="shared" si="35"/>
        <v>0</v>
      </c>
      <c r="BG211" s="204">
        <f t="shared" si="36"/>
        <v>0</v>
      </c>
      <c r="BH211" s="204">
        <f t="shared" si="37"/>
        <v>0</v>
      </c>
      <c r="BI211" s="204">
        <f t="shared" si="38"/>
        <v>0</v>
      </c>
      <c r="BJ211" s="18" t="s">
        <v>83</v>
      </c>
      <c r="BK211" s="204">
        <f t="shared" si="39"/>
        <v>0</v>
      </c>
      <c r="BL211" s="18" t="s">
        <v>252</v>
      </c>
      <c r="BM211" s="203" t="s">
        <v>1956</v>
      </c>
    </row>
    <row r="212" spans="1:65" s="2" customFormat="1" ht="21.75" customHeight="1">
      <c r="A212" s="35"/>
      <c r="B212" s="36"/>
      <c r="C212" s="192" t="s">
        <v>493</v>
      </c>
      <c r="D212" s="192" t="s">
        <v>155</v>
      </c>
      <c r="E212" s="193" t="s">
        <v>1957</v>
      </c>
      <c r="F212" s="194" t="s">
        <v>1958</v>
      </c>
      <c r="G212" s="195" t="s">
        <v>226</v>
      </c>
      <c r="H212" s="196">
        <v>4</v>
      </c>
      <c r="I212" s="197"/>
      <c r="J212" s="198">
        <f t="shared" si="30"/>
        <v>0</v>
      </c>
      <c r="K212" s="194" t="s">
        <v>1</v>
      </c>
      <c r="L212" s="40"/>
      <c r="M212" s="199" t="s">
        <v>1</v>
      </c>
      <c r="N212" s="200" t="s">
        <v>40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252</v>
      </c>
      <c r="AT212" s="203" t="s">
        <v>155</v>
      </c>
      <c r="AU212" s="203" t="s">
        <v>85</v>
      </c>
      <c r="AY212" s="18" t="s">
        <v>153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252</v>
      </c>
      <c r="BM212" s="203" t="s">
        <v>1959</v>
      </c>
    </row>
    <row r="213" spans="1:65" s="2" customFormat="1" ht="24.2" customHeight="1">
      <c r="A213" s="35"/>
      <c r="B213" s="36"/>
      <c r="C213" s="192" t="s">
        <v>502</v>
      </c>
      <c r="D213" s="192" t="s">
        <v>155</v>
      </c>
      <c r="E213" s="193" t="s">
        <v>1960</v>
      </c>
      <c r="F213" s="194" t="s">
        <v>1961</v>
      </c>
      <c r="G213" s="195" t="s">
        <v>226</v>
      </c>
      <c r="H213" s="196">
        <v>1</v>
      </c>
      <c r="I213" s="197"/>
      <c r="J213" s="198">
        <f t="shared" si="30"/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 t="shared" si="31"/>
        <v>0</v>
      </c>
      <c r="Q213" s="201">
        <v>0</v>
      </c>
      <c r="R213" s="201">
        <f t="shared" si="32"/>
        <v>0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252</v>
      </c>
      <c r="AT213" s="203" t="s">
        <v>155</v>
      </c>
      <c r="AU213" s="203" t="s">
        <v>85</v>
      </c>
      <c r="AY213" s="18" t="s">
        <v>153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252</v>
      </c>
      <c r="BM213" s="203" t="s">
        <v>1962</v>
      </c>
    </row>
    <row r="214" spans="1:65" s="2" customFormat="1" ht="21.75" customHeight="1">
      <c r="A214" s="35"/>
      <c r="B214" s="36"/>
      <c r="C214" s="192" t="s">
        <v>510</v>
      </c>
      <c r="D214" s="192" t="s">
        <v>155</v>
      </c>
      <c r="E214" s="193" t="s">
        <v>1963</v>
      </c>
      <c r="F214" s="194" t="s">
        <v>1964</v>
      </c>
      <c r="G214" s="195" t="s">
        <v>226</v>
      </c>
      <c r="H214" s="196">
        <v>6</v>
      </c>
      <c r="I214" s="197"/>
      <c r="J214" s="198">
        <f t="shared" si="30"/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 t="shared" si="31"/>
        <v>0</v>
      </c>
      <c r="Q214" s="201">
        <v>0</v>
      </c>
      <c r="R214" s="201">
        <f t="shared" si="32"/>
        <v>0</v>
      </c>
      <c r="S214" s="201">
        <v>0</v>
      </c>
      <c r="T214" s="202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252</v>
      </c>
      <c r="AT214" s="203" t="s">
        <v>155</v>
      </c>
      <c r="AU214" s="203" t="s">
        <v>85</v>
      </c>
      <c r="AY214" s="18" t="s">
        <v>153</v>
      </c>
      <c r="BE214" s="204">
        <f t="shared" si="34"/>
        <v>0</v>
      </c>
      <c r="BF214" s="204">
        <f t="shared" si="35"/>
        <v>0</v>
      </c>
      <c r="BG214" s="204">
        <f t="shared" si="36"/>
        <v>0</v>
      </c>
      <c r="BH214" s="204">
        <f t="shared" si="37"/>
        <v>0</v>
      </c>
      <c r="BI214" s="204">
        <f t="shared" si="38"/>
        <v>0</v>
      </c>
      <c r="BJ214" s="18" t="s">
        <v>83</v>
      </c>
      <c r="BK214" s="204">
        <f t="shared" si="39"/>
        <v>0</v>
      </c>
      <c r="BL214" s="18" t="s">
        <v>252</v>
      </c>
      <c r="BM214" s="203" t="s">
        <v>1965</v>
      </c>
    </row>
    <row r="215" spans="1:65" s="2" customFormat="1" ht="21.75" customHeight="1">
      <c r="A215" s="35"/>
      <c r="B215" s="36"/>
      <c r="C215" s="192" t="s">
        <v>517</v>
      </c>
      <c r="D215" s="192" t="s">
        <v>155</v>
      </c>
      <c r="E215" s="193" t="s">
        <v>1966</v>
      </c>
      <c r="F215" s="194" t="s">
        <v>1967</v>
      </c>
      <c r="G215" s="195" t="s">
        <v>226</v>
      </c>
      <c r="H215" s="196">
        <v>11</v>
      </c>
      <c r="I215" s="197"/>
      <c r="J215" s="198">
        <f t="shared" si="30"/>
        <v>0</v>
      </c>
      <c r="K215" s="194" t="s">
        <v>1</v>
      </c>
      <c r="L215" s="40"/>
      <c r="M215" s="199" t="s">
        <v>1</v>
      </c>
      <c r="N215" s="200" t="s">
        <v>40</v>
      </c>
      <c r="O215" s="72"/>
      <c r="P215" s="201">
        <f t="shared" si="31"/>
        <v>0</v>
      </c>
      <c r="Q215" s="201">
        <v>0</v>
      </c>
      <c r="R215" s="201">
        <f t="shared" si="32"/>
        <v>0</v>
      </c>
      <c r="S215" s="201">
        <v>0</v>
      </c>
      <c r="T215" s="202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252</v>
      </c>
      <c r="AT215" s="203" t="s">
        <v>155</v>
      </c>
      <c r="AU215" s="203" t="s">
        <v>85</v>
      </c>
      <c r="AY215" s="18" t="s">
        <v>153</v>
      </c>
      <c r="BE215" s="204">
        <f t="shared" si="34"/>
        <v>0</v>
      </c>
      <c r="BF215" s="204">
        <f t="shared" si="35"/>
        <v>0</v>
      </c>
      <c r="BG215" s="204">
        <f t="shared" si="36"/>
        <v>0</v>
      </c>
      <c r="BH215" s="204">
        <f t="shared" si="37"/>
        <v>0</v>
      </c>
      <c r="BI215" s="204">
        <f t="shared" si="38"/>
        <v>0</v>
      </c>
      <c r="BJ215" s="18" t="s">
        <v>83</v>
      </c>
      <c r="BK215" s="204">
        <f t="shared" si="39"/>
        <v>0</v>
      </c>
      <c r="BL215" s="18" t="s">
        <v>252</v>
      </c>
      <c r="BM215" s="203" t="s">
        <v>1968</v>
      </c>
    </row>
    <row r="216" spans="1:65" s="2" customFormat="1" ht="24.2" customHeight="1">
      <c r="A216" s="35"/>
      <c r="B216" s="36"/>
      <c r="C216" s="192" t="s">
        <v>526</v>
      </c>
      <c r="D216" s="192" t="s">
        <v>155</v>
      </c>
      <c r="E216" s="193" t="s">
        <v>1969</v>
      </c>
      <c r="F216" s="194" t="s">
        <v>1970</v>
      </c>
      <c r="G216" s="195" t="s">
        <v>226</v>
      </c>
      <c r="H216" s="196">
        <v>4</v>
      </c>
      <c r="I216" s="197"/>
      <c r="J216" s="198">
        <f t="shared" si="30"/>
        <v>0</v>
      </c>
      <c r="K216" s="194" t="s">
        <v>1</v>
      </c>
      <c r="L216" s="40"/>
      <c r="M216" s="199" t="s">
        <v>1</v>
      </c>
      <c r="N216" s="200" t="s">
        <v>40</v>
      </c>
      <c r="O216" s="72"/>
      <c r="P216" s="201">
        <f t="shared" si="31"/>
        <v>0</v>
      </c>
      <c r="Q216" s="201">
        <v>0</v>
      </c>
      <c r="R216" s="201">
        <f t="shared" si="32"/>
        <v>0</v>
      </c>
      <c r="S216" s="201">
        <v>0</v>
      </c>
      <c r="T216" s="20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252</v>
      </c>
      <c r="AT216" s="203" t="s">
        <v>155</v>
      </c>
      <c r="AU216" s="203" t="s">
        <v>85</v>
      </c>
      <c r="AY216" s="18" t="s">
        <v>153</v>
      </c>
      <c r="BE216" s="204">
        <f t="shared" si="34"/>
        <v>0</v>
      </c>
      <c r="BF216" s="204">
        <f t="shared" si="35"/>
        <v>0</v>
      </c>
      <c r="BG216" s="204">
        <f t="shared" si="36"/>
        <v>0</v>
      </c>
      <c r="BH216" s="204">
        <f t="shared" si="37"/>
        <v>0</v>
      </c>
      <c r="BI216" s="204">
        <f t="shared" si="38"/>
        <v>0</v>
      </c>
      <c r="BJ216" s="18" t="s">
        <v>83</v>
      </c>
      <c r="BK216" s="204">
        <f t="shared" si="39"/>
        <v>0</v>
      </c>
      <c r="BL216" s="18" t="s">
        <v>252</v>
      </c>
      <c r="BM216" s="203" t="s">
        <v>1971</v>
      </c>
    </row>
    <row r="217" spans="1:65" s="2" customFormat="1" ht="21.75" customHeight="1">
      <c r="A217" s="35"/>
      <c r="B217" s="36"/>
      <c r="C217" s="192" t="s">
        <v>535</v>
      </c>
      <c r="D217" s="192" t="s">
        <v>155</v>
      </c>
      <c r="E217" s="193" t="s">
        <v>1972</v>
      </c>
      <c r="F217" s="194" t="s">
        <v>1973</v>
      </c>
      <c r="G217" s="195" t="s">
        <v>226</v>
      </c>
      <c r="H217" s="196">
        <v>8</v>
      </c>
      <c r="I217" s="197"/>
      <c r="J217" s="198">
        <f t="shared" si="30"/>
        <v>0</v>
      </c>
      <c r="K217" s="194" t="s">
        <v>1</v>
      </c>
      <c r="L217" s="40"/>
      <c r="M217" s="199" t="s">
        <v>1</v>
      </c>
      <c r="N217" s="200" t="s">
        <v>40</v>
      </c>
      <c r="O217" s="72"/>
      <c r="P217" s="201">
        <f t="shared" si="31"/>
        <v>0</v>
      </c>
      <c r="Q217" s="201">
        <v>0</v>
      </c>
      <c r="R217" s="201">
        <f t="shared" si="32"/>
        <v>0</v>
      </c>
      <c r="S217" s="201">
        <v>0</v>
      </c>
      <c r="T217" s="20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252</v>
      </c>
      <c r="AT217" s="203" t="s">
        <v>155</v>
      </c>
      <c r="AU217" s="203" t="s">
        <v>85</v>
      </c>
      <c r="AY217" s="18" t="s">
        <v>153</v>
      </c>
      <c r="BE217" s="204">
        <f t="shared" si="34"/>
        <v>0</v>
      </c>
      <c r="BF217" s="204">
        <f t="shared" si="35"/>
        <v>0</v>
      </c>
      <c r="BG217" s="204">
        <f t="shared" si="36"/>
        <v>0</v>
      </c>
      <c r="BH217" s="204">
        <f t="shared" si="37"/>
        <v>0</v>
      </c>
      <c r="BI217" s="204">
        <f t="shared" si="38"/>
        <v>0</v>
      </c>
      <c r="BJ217" s="18" t="s">
        <v>83</v>
      </c>
      <c r="BK217" s="204">
        <f t="shared" si="39"/>
        <v>0</v>
      </c>
      <c r="BL217" s="18" t="s">
        <v>252</v>
      </c>
      <c r="BM217" s="203" t="s">
        <v>1974</v>
      </c>
    </row>
    <row r="218" spans="1:65" s="2" customFormat="1" ht="24.2" customHeight="1">
      <c r="A218" s="35"/>
      <c r="B218" s="36"/>
      <c r="C218" s="192" t="s">
        <v>544</v>
      </c>
      <c r="D218" s="192" t="s">
        <v>155</v>
      </c>
      <c r="E218" s="193" t="s">
        <v>1975</v>
      </c>
      <c r="F218" s="194" t="s">
        <v>1976</v>
      </c>
      <c r="G218" s="195" t="s">
        <v>226</v>
      </c>
      <c r="H218" s="196">
        <v>5</v>
      </c>
      <c r="I218" s="197"/>
      <c r="J218" s="198">
        <f t="shared" si="30"/>
        <v>0</v>
      </c>
      <c r="K218" s="194" t="s">
        <v>1</v>
      </c>
      <c r="L218" s="40"/>
      <c r="M218" s="199" t="s">
        <v>1</v>
      </c>
      <c r="N218" s="200" t="s">
        <v>40</v>
      </c>
      <c r="O218" s="72"/>
      <c r="P218" s="201">
        <f t="shared" si="31"/>
        <v>0</v>
      </c>
      <c r="Q218" s="201">
        <v>0</v>
      </c>
      <c r="R218" s="201">
        <f t="shared" si="32"/>
        <v>0</v>
      </c>
      <c r="S218" s="201">
        <v>0</v>
      </c>
      <c r="T218" s="202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252</v>
      </c>
      <c r="AT218" s="203" t="s">
        <v>155</v>
      </c>
      <c r="AU218" s="203" t="s">
        <v>85</v>
      </c>
      <c r="AY218" s="18" t="s">
        <v>153</v>
      </c>
      <c r="BE218" s="204">
        <f t="shared" si="34"/>
        <v>0</v>
      </c>
      <c r="BF218" s="204">
        <f t="shared" si="35"/>
        <v>0</v>
      </c>
      <c r="BG218" s="204">
        <f t="shared" si="36"/>
        <v>0</v>
      </c>
      <c r="BH218" s="204">
        <f t="shared" si="37"/>
        <v>0</v>
      </c>
      <c r="BI218" s="204">
        <f t="shared" si="38"/>
        <v>0</v>
      </c>
      <c r="BJ218" s="18" t="s">
        <v>83</v>
      </c>
      <c r="BK218" s="204">
        <f t="shared" si="39"/>
        <v>0</v>
      </c>
      <c r="BL218" s="18" t="s">
        <v>252</v>
      </c>
      <c r="BM218" s="203" t="s">
        <v>1977</v>
      </c>
    </row>
    <row r="219" spans="1:65" s="2" customFormat="1" ht="16.5" customHeight="1">
      <c r="A219" s="35"/>
      <c r="B219" s="36"/>
      <c r="C219" s="192" t="s">
        <v>548</v>
      </c>
      <c r="D219" s="192" t="s">
        <v>155</v>
      </c>
      <c r="E219" s="193" t="s">
        <v>1978</v>
      </c>
      <c r="F219" s="194" t="s">
        <v>1979</v>
      </c>
      <c r="G219" s="195" t="s">
        <v>226</v>
      </c>
      <c r="H219" s="196">
        <v>1</v>
      </c>
      <c r="I219" s="197"/>
      <c r="J219" s="198">
        <f t="shared" si="30"/>
        <v>0</v>
      </c>
      <c r="K219" s="194" t="s">
        <v>1</v>
      </c>
      <c r="L219" s="40"/>
      <c r="M219" s="199" t="s">
        <v>1</v>
      </c>
      <c r="N219" s="200" t="s">
        <v>40</v>
      </c>
      <c r="O219" s="72"/>
      <c r="P219" s="201">
        <f t="shared" si="31"/>
        <v>0</v>
      </c>
      <c r="Q219" s="201">
        <v>0</v>
      </c>
      <c r="R219" s="201">
        <f t="shared" si="32"/>
        <v>0</v>
      </c>
      <c r="S219" s="201">
        <v>0</v>
      </c>
      <c r="T219" s="202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252</v>
      </c>
      <c r="AT219" s="203" t="s">
        <v>155</v>
      </c>
      <c r="AU219" s="203" t="s">
        <v>85</v>
      </c>
      <c r="AY219" s="18" t="s">
        <v>153</v>
      </c>
      <c r="BE219" s="204">
        <f t="shared" si="34"/>
        <v>0</v>
      </c>
      <c r="BF219" s="204">
        <f t="shared" si="35"/>
        <v>0</v>
      </c>
      <c r="BG219" s="204">
        <f t="shared" si="36"/>
        <v>0</v>
      </c>
      <c r="BH219" s="204">
        <f t="shared" si="37"/>
        <v>0</v>
      </c>
      <c r="BI219" s="204">
        <f t="shared" si="38"/>
        <v>0</v>
      </c>
      <c r="BJ219" s="18" t="s">
        <v>83</v>
      </c>
      <c r="BK219" s="204">
        <f t="shared" si="39"/>
        <v>0</v>
      </c>
      <c r="BL219" s="18" t="s">
        <v>252</v>
      </c>
      <c r="BM219" s="203" t="s">
        <v>1980</v>
      </c>
    </row>
    <row r="220" spans="1:65" s="2" customFormat="1" ht="16.5" customHeight="1">
      <c r="A220" s="35"/>
      <c r="B220" s="36"/>
      <c r="C220" s="192" t="s">
        <v>564</v>
      </c>
      <c r="D220" s="192" t="s">
        <v>155</v>
      </c>
      <c r="E220" s="193" t="s">
        <v>1981</v>
      </c>
      <c r="F220" s="194" t="s">
        <v>1982</v>
      </c>
      <c r="G220" s="195" t="s">
        <v>226</v>
      </c>
      <c r="H220" s="196">
        <v>1</v>
      </c>
      <c r="I220" s="197"/>
      <c r="J220" s="198">
        <f t="shared" si="30"/>
        <v>0</v>
      </c>
      <c r="K220" s="194" t="s">
        <v>1</v>
      </c>
      <c r="L220" s="40"/>
      <c r="M220" s="199" t="s">
        <v>1</v>
      </c>
      <c r="N220" s="200" t="s">
        <v>40</v>
      </c>
      <c r="O220" s="72"/>
      <c r="P220" s="201">
        <f t="shared" si="31"/>
        <v>0</v>
      </c>
      <c r="Q220" s="201">
        <v>0</v>
      </c>
      <c r="R220" s="201">
        <f t="shared" si="32"/>
        <v>0</v>
      </c>
      <c r="S220" s="201">
        <v>0</v>
      </c>
      <c r="T220" s="202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252</v>
      </c>
      <c r="AT220" s="203" t="s">
        <v>155</v>
      </c>
      <c r="AU220" s="203" t="s">
        <v>85</v>
      </c>
      <c r="AY220" s="18" t="s">
        <v>153</v>
      </c>
      <c r="BE220" s="204">
        <f t="shared" si="34"/>
        <v>0</v>
      </c>
      <c r="BF220" s="204">
        <f t="shared" si="35"/>
        <v>0</v>
      </c>
      <c r="BG220" s="204">
        <f t="shared" si="36"/>
        <v>0</v>
      </c>
      <c r="BH220" s="204">
        <f t="shared" si="37"/>
        <v>0</v>
      </c>
      <c r="BI220" s="204">
        <f t="shared" si="38"/>
        <v>0</v>
      </c>
      <c r="BJ220" s="18" t="s">
        <v>83</v>
      </c>
      <c r="BK220" s="204">
        <f t="shared" si="39"/>
        <v>0</v>
      </c>
      <c r="BL220" s="18" t="s">
        <v>252</v>
      </c>
      <c r="BM220" s="203" t="s">
        <v>1983</v>
      </c>
    </row>
    <row r="221" spans="1:65" s="2" customFormat="1" ht="24.2" customHeight="1">
      <c r="A221" s="35"/>
      <c r="B221" s="36"/>
      <c r="C221" s="192" t="s">
        <v>572</v>
      </c>
      <c r="D221" s="192" t="s">
        <v>155</v>
      </c>
      <c r="E221" s="193" t="s">
        <v>1984</v>
      </c>
      <c r="F221" s="194" t="s">
        <v>1985</v>
      </c>
      <c r="G221" s="195" t="s">
        <v>226</v>
      </c>
      <c r="H221" s="196">
        <v>3</v>
      </c>
      <c r="I221" s="197"/>
      <c r="J221" s="198">
        <f t="shared" si="30"/>
        <v>0</v>
      </c>
      <c r="K221" s="194" t="s">
        <v>1</v>
      </c>
      <c r="L221" s="40"/>
      <c r="M221" s="199" t="s">
        <v>1</v>
      </c>
      <c r="N221" s="200" t="s">
        <v>40</v>
      </c>
      <c r="O221" s="72"/>
      <c r="P221" s="201">
        <f t="shared" si="31"/>
        <v>0</v>
      </c>
      <c r="Q221" s="201">
        <v>0</v>
      </c>
      <c r="R221" s="201">
        <f t="shared" si="32"/>
        <v>0</v>
      </c>
      <c r="S221" s="201">
        <v>0</v>
      </c>
      <c r="T221" s="202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252</v>
      </c>
      <c r="AT221" s="203" t="s">
        <v>155</v>
      </c>
      <c r="AU221" s="203" t="s">
        <v>85</v>
      </c>
      <c r="AY221" s="18" t="s">
        <v>153</v>
      </c>
      <c r="BE221" s="204">
        <f t="shared" si="34"/>
        <v>0</v>
      </c>
      <c r="BF221" s="204">
        <f t="shared" si="35"/>
        <v>0</v>
      </c>
      <c r="BG221" s="204">
        <f t="shared" si="36"/>
        <v>0</v>
      </c>
      <c r="BH221" s="204">
        <f t="shared" si="37"/>
        <v>0</v>
      </c>
      <c r="BI221" s="204">
        <f t="shared" si="38"/>
        <v>0</v>
      </c>
      <c r="BJ221" s="18" t="s">
        <v>83</v>
      </c>
      <c r="BK221" s="204">
        <f t="shared" si="39"/>
        <v>0</v>
      </c>
      <c r="BL221" s="18" t="s">
        <v>252</v>
      </c>
      <c r="BM221" s="203" t="s">
        <v>1986</v>
      </c>
    </row>
    <row r="222" spans="1:65" s="2" customFormat="1" ht="21.75" customHeight="1">
      <c r="A222" s="35"/>
      <c r="B222" s="36"/>
      <c r="C222" s="192" t="s">
        <v>578</v>
      </c>
      <c r="D222" s="192" t="s">
        <v>155</v>
      </c>
      <c r="E222" s="193" t="s">
        <v>1987</v>
      </c>
      <c r="F222" s="194" t="s">
        <v>1988</v>
      </c>
      <c r="G222" s="195" t="s">
        <v>189</v>
      </c>
      <c r="H222" s="196">
        <v>0.13500000000000001</v>
      </c>
      <c r="I222" s="197"/>
      <c r="J222" s="198">
        <f t="shared" si="30"/>
        <v>0</v>
      </c>
      <c r="K222" s="194" t="s">
        <v>1</v>
      </c>
      <c r="L222" s="40"/>
      <c r="M222" s="199" t="s">
        <v>1</v>
      </c>
      <c r="N222" s="200" t="s">
        <v>40</v>
      </c>
      <c r="O222" s="72"/>
      <c r="P222" s="201">
        <f t="shared" si="31"/>
        <v>0</v>
      </c>
      <c r="Q222" s="201">
        <v>0</v>
      </c>
      <c r="R222" s="201">
        <f t="shared" si="32"/>
        <v>0</v>
      </c>
      <c r="S222" s="201">
        <v>0</v>
      </c>
      <c r="T222" s="202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252</v>
      </c>
      <c r="AT222" s="203" t="s">
        <v>155</v>
      </c>
      <c r="AU222" s="203" t="s">
        <v>85</v>
      </c>
      <c r="AY222" s="18" t="s">
        <v>153</v>
      </c>
      <c r="BE222" s="204">
        <f t="shared" si="34"/>
        <v>0</v>
      </c>
      <c r="BF222" s="204">
        <f t="shared" si="35"/>
        <v>0</v>
      </c>
      <c r="BG222" s="204">
        <f t="shared" si="36"/>
        <v>0</v>
      </c>
      <c r="BH222" s="204">
        <f t="shared" si="37"/>
        <v>0</v>
      </c>
      <c r="BI222" s="204">
        <f t="shared" si="38"/>
        <v>0</v>
      </c>
      <c r="BJ222" s="18" t="s">
        <v>83</v>
      </c>
      <c r="BK222" s="204">
        <f t="shared" si="39"/>
        <v>0</v>
      </c>
      <c r="BL222" s="18" t="s">
        <v>252</v>
      </c>
      <c r="BM222" s="203" t="s">
        <v>1989</v>
      </c>
    </row>
    <row r="223" spans="1:65" s="2" customFormat="1" ht="24.2" customHeight="1">
      <c r="A223" s="35"/>
      <c r="B223" s="36"/>
      <c r="C223" s="192" t="s">
        <v>583</v>
      </c>
      <c r="D223" s="192" t="s">
        <v>155</v>
      </c>
      <c r="E223" s="193" t="s">
        <v>1990</v>
      </c>
      <c r="F223" s="194" t="s">
        <v>1991</v>
      </c>
      <c r="G223" s="195" t="s">
        <v>189</v>
      </c>
      <c r="H223" s="196">
        <v>0.13500000000000001</v>
      </c>
      <c r="I223" s="197"/>
      <c r="J223" s="198">
        <f t="shared" si="30"/>
        <v>0</v>
      </c>
      <c r="K223" s="194" t="s">
        <v>1</v>
      </c>
      <c r="L223" s="40"/>
      <c r="M223" s="199" t="s">
        <v>1</v>
      </c>
      <c r="N223" s="200" t="s">
        <v>40</v>
      </c>
      <c r="O223" s="72"/>
      <c r="P223" s="201">
        <f t="shared" si="31"/>
        <v>0</v>
      </c>
      <c r="Q223" s="201">
        <v>0</v>
      </c>
      <c r="R223" s="201">
        <f t="shared" si="32"/>
        <v>0</v>
      </c>
      <c r="S223" s="201">
        <v>0</v>
      </c>
      <c r="T223" s="202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252</v>
      </c>
      <c r="AT223" s="203" t="s">
        <v>155</v>
      </c>
      <c r="AU223" s="203" t="s">
        <v>85</v>
      </c>
      <c r="AY223" s="18" t="s">
        <v>153</v>
      </c>
      <c r="BE223" s="204">
        <f t="shared" si="34"/>
        <v>0</v>
      </c>
      <c r="BF223" s="204">
        <f t="shared" si="35"/>
        <v>0</v>
      </c>
      <c r="BG223" s="204">
        <f t="shared" si="36"/>
        <v>0</v>
      </c>
      <c r="BH223" s="204">
        <f t="shared" si="37"/>
        <v>0</v>
      </c>
      <c r="BI223" s="204">
        <f t="shared" si="38"/>
        <v>0</v>
      </c>
      <c r="BJ223" s="18" t="s">
        <v>83</v>
      </c>
      <c r="BK223" s="204">
        <f t="shared" si="39"/>
        <v>0</v>
      </c>
      <c r="BL223" s="18" t="s">
        <v>252</v>
      </c>
      <c r="BM223" s="203" t="s">
        <v>1992</v>
      </c>
    </row>
    <row r="224" spans="1:65" s="2" customFormat="1" ht="24.2" customHeight="1">
      <c r="A224" s="35"/>
      <c r="B224" s="36"/>
      <c r="C224" s="192" t="s">
        <v>588</v>
      </c>
      <c r="D224" s="192" t="s">
        <v>155</v>
      </c>
      <c r="E224" s="193" t="s">
        <v>1993</v>
      </c>
      <c r="F224" s="194" t="s">
        <v>1994</v>
      </c>
      <c r="G224" s="195" t="s">
        <v>189</v>
      </c>
      <c r="H224" s="196">
        <v>6.75</v>
      </c>
      <c r="I224" s="197"/>
      <c r="J224" s="198">
        <f t="shared" si="30"/>
        <v>0</v>
      </c>
      <c r="K224" s="194" t="s">
        <v>1</v>
      </c>
      <c r="L224" s="40"/>
      <c r="M224" s="199" t="s">
        <v>1</v>
      </c>
      <c r="N224" s="200" t="s">
        <v>40</v>
      </c>
      <c r="O224" s="72"/>
      <c r="P224" s="201">
        <f t="shared" si="31"/>
        <v>0</v>
      </c>
      <c r="Q224" s="201">
        <v>0</v>
      </c>
      <c r="R224" s="201">
        <f t="shared" si="32"/>
        <v>0</v>
      </c>
      <c r="S224" s="201">
        <v>0</v>
      </c>
      <c r="T224" s="202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252</v>
      </c>
      <c r="AT224" s="203" t="s">
        <v>155</v>
      </c>
      <c r="AU224" s="203" t="s">
        <v>85</v>
      </c>
      <c r="AY224" s="18" t="s">
        <v>153</v>
      </c>
      <c r="BE224" s="204">
        <f t="shared" si="34"/>
        <v>0</v>
      </c>
      <c r="BF224" s="204">
        <f t="shared" si="35"/>
        <v>0</v>
      </c>
      <c r="BG224" s="204">
        <f t="shared" si="36"/>
        <v>0</v>
      </c>
      <c r="BH224" s="204">
        <f t="shared" si="37"/>
        <v>0</v>
      </c>
      <c r="BI224" s="204">
        <f t="shared" si="38"/>
        <v>0</v>
      </c>
      <c r="BJ224" s="18" t="s">
        <v>83</v>
      </c>
      <c r="BK224" s="204">
        <f t="shared" si="39"/>
        <v>0</v>
      </c>
      <c r="BL224" s="18" t="s">
        <v>252</v>
      </c>
      <c r="BM224" s="203" t="s">
        <v>1995</v>
      </c>
    </row>
    <row r="225" spans="1:65" s="14" customFormat="1" ht="11.25">
      <c r="B225" s="216"/>
      <c r="C225" s="217"/>
      <c r="D225" s="207" t="s">
        <v>162</v>
      </c>
      <c r="E225" s="218" t="s">
        <v>1</v>
      </c>
      <c r="F225" s="219" t="s">
        <v>1996</v>
      </c>
      <c r="G225" s="217"/>
      <c r="H225" s="220">
        <v>6.75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162</v>
      </c>
      <c r="AU225" s="226" t="s">
        <v>85</v>
      </c>
      <c r="AV225" s="14" t="s">
        <v>85</v>
      </c>
      <c r="AW225" s="14" t="s">
        <v>31</v>
      </c>
      <c r="AX225" s="14" t="s">
        <v>75</v>
      </c>
      <c r="AY225" s="226" t="s">
        <v>153</v>
      </c>
    </row>
    <row r="226" spans="1:65" s="15" customFormat="1" ht="11.25">
      <c r="B226" s="227"/>
      <c r="C226" s="228"/>
      <c r="D226" s="207" t="s">
        <v>162</v>
      </c>
      <c r="E226" s="229" t="s">
        <v>1</v>
      </c>
      <c r="F226" s="230" t="s">
        <v>165</v>
      </c>
      <c r="G226" s="228"/>
      <c r="H226" s="231">
        <v>6.75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162</v>
      </c>
      <c r="AU226" s="237" t="s">
        <v>85</v>
      </c>
      <c r="AV226" s="15" t="s">
        <v>160</v>
      </c>
      <c r="AW226" s="15" t="s">
        <v>31</v>
      </c>
      <c r="AX226" s="15" t="s">
        <v>83</v>
      </c>
      <c r="AY226" s="237" t="s">
        <v>153</v>
      </c>
    </row>
    <row r="227" spans="1:65" s="12" customFormat="1" ht="22.9" customHeight="1">
      <c r="B227" s="176"/>
      <c r="C227" s="177"/>
      <c r="D227" s="178" t="s">
        <v>74</v>
      </c>
      <c r="E227" s="190" t="s">
        <v>927</v>
      </c>
      <c r="F227" s="190" t="s">
        <v>928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SUM(P228:P300)</f>
        <v>0</v>
      </c>
      <c r="Q227" s="184"/>
      <c r="R227" s="185">
        <f>SUM(R228:R300)</f>
        <v>0</v>
      </c>
      <c r="S227" s="184"/>
      <c r="T227" s="186">
        <f>SUM(T228:T300)</f>
        <v>0</v>
      </c>
      <c r="AR227" s="187" t="s">
        <v>85</v>
      </c>
      <c r="AT227" s="188" t="s">
        <v>74</v>
      </c>
      <c r="AU227" s="188" t="s">
        <v>83</v>
      </c>
      <c r="AY227" s="187" t="s">
        <v>153</v>
      </c>
      <c r="BK227" s="189">
        <f>SUM(BK228:BK300)</f>
        <v>0</v>
      </c>
    </row>
    <row r="228" spans="1:65" s="2" customFormat="1" ht="24.2" customHeight="1">
      <c r="A228" s="35"/>
      <c r="B228" s="36"/>
      <c r="C228" s="192" t="s">
        <v>593</v>
      </c>
      <c r="D228" s="192" t="s">
        <v>155</v>
      </c>
      <c r="E228" s="193" t="s">
        <v>1997</v>
      </c>
      <c r="F228" s="194" t="s">
        <v>1998</v>
      </c>
      <c r="G228" s="195" t="s">
        <v>226</v>
      </c>
      <c r="H228" s="196">
        <v>101</v>
      </c>
      <c r="I228" s="197"/>
      <c r="J228" s="198">
        <f>ROUND(I228*H228,2)</f>
        <v>0</v>
      </c>
      <c r="K228" s="194" t="s">
        <v>1</v>
      </c>
      <c r="L228" s="40"/>
      <c r="M228" s="199" t="s">
        <v>1</v>
      </c>
      <c r="N228" s="200" t="s">
        <v>40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252</v>
      </c>
      <c r="AT228" s="203" t="s">
        <v>155</v>
      </c>
      <c r="AU228" s="203" t="s">
        <v>85</v>
      </c>
      <c r="AY228" s="18" t="s">
        <v>153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252</v>
      </c>
      <c r="BM228" s="203" t="s">
        <v>1999</v>
      </c>
    </row>
    <row r="229" spans="1:65" s="14" customFormat="1" ht="11.25">
      <c r="B229" s="216"/>
      <c r="C229" s="217"/>
      <c r="D229" s="207" t="s">
        <v>162</v>
      </c>
      <c r="E229" s="218" t="s">
        <v>1</v>
      </c>
      <c r="F229" s="219" t="s">
        <v>2000</v>
      </c>
      <c r="G229" s="217"/>
      <c r="H229" s="220">
        <v>101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162</v>
      </c>
      <c r="AU229" s="226" t="s">
        <v>85</v>
      </c>
      <c r="AV229" s="14" t="s">
        <v>85</v>
      </c>
      <c r="AW229" s="14" t="s">
        <v>31</v>
      </c>
      <c r="AX229" s="14" t="s">
        <v>75</v>
      </c>
      <c r="AY229" s="226" t="s">
        <v>153</v>
      </c>
    </row>
    <row r="230" spans="1:65" s="15" customFormat="1" ht="11.25">
      <c r="B230" s="227"/>
      <c r="C230" s="228"/>
      <c r="D230" s="207" t="s">
        <v>162</v>
      </c>
      <c r="E230" s="229" t="s">
        <v>1</v>
      </c>
      <c r="F230" s="230" t="s">
        <v>165</v>
      </c>
      <c r="G230" s="228"/>
      <c r="H230" s="231">
        <v>101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162</v>
      </c>
      <c r="AU230" s="237" t="s">
        <v>85</v>
      </c>
      <c r="AV230" s="15" t="s">
        <v>160</v>
      </c>
      <c r="AW230" s="15" t="s">
        <v>31</v>
      </c>
      <c r="AX230" s="15" t="s">
        <v>83</v>
      </c>
      <c r="AY230" s="237" t="s">
        <v>153</v>
      </c>
    </row>
    <row r="231" spans="1:65" s="2" customFormat="1" ht="21.75" customHeight="1">
      <c r="A231" s="35"/>
      <c r="B231" s="36"/>
      <c r="C231" s="192" t="s">
        <v>601</v>
      </c>
      <c r="D231" s="192" t="s">
        <v>155</v>
      </c>
      <c r="E231" s="193" t="s">
        <v>2001</v>
      </c>
      <c r="F231" s="194" t="s">
        <v>2002</v>
      </c>
      <c r="G231" s="195" t="s">
        <v>226</v>
      </c>
      <c r="H231" s="196">
        <v>10</v>
      </c>
      <c r="I231" s="197"/>
      <c r="J231" s="198">
        <f t="shared" ref="J231:J238" si="40">ROUND(I231*H231,2)</f>
        <v>0</v>
      </c>
      <c r="K231" s="194" t="s">
        <v>1</v>
      </c>
      <c r="L231" s="40"/>
      <c r="M231" s="199" t="s">
        <v>1</v>
      </c>
      <c r="N231" s="200" t="s">
        <v>40</v>
      </c>
      <c r="O231" s="72"/>
      <c r="P231" s="201">
        <f t="shared" ref="P231:P238" si="41">O231*H231</f>
        <v>0</v>
      </c>
      <c r="Q231" s="201">
        <v>0</v>
      </c>
      <c r="R231" s="201">
        <f t="shared" ref="R231:R238" si="42">Q231*H231</f>
        <v>0</v>
      </c>
      <c r="S231" s="201">
        <v>0</v>
      </c>
      <c r="T231" s="202">
        <f t="shared" ref="T231:T238" si="43"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252</v>
      </c>
      <c r="AT231" s="203" t="s">
        <v>155</v>
      </c>
      <c r="AU231" s="203" t="s">
        <v>85</v>
      </c>
      <c r="AY231" s="18" t="s">
        <v>153</v>
      </c>
      <c r="BE231" s="204">
        <f t="shared" ref="BE231:BE238" si="44">IF(N231="základní",J231,0)</f>
        <v>0</v>
      </c>
      <c r="BF231" s="204">
        <f t="shared" ref="BF231:BF238" si="45">IF(N231="snížená",J231,0)</f>
        <v>0</v>
      </c>
      <c r="BG231" s="204">
        <f t="shared" ref="BG231:BG238" si="46">IF(N231="zákl. přenesená",J231,0)</f>
        <v>0</v>
      </c>
      <c r="BH231" s="204">
        <f t="shared" ref="BH231:BH238" si="47">IF(N231="sníž. přenesená",J231,0)</f>
        <v>0</v>
      </c>
      <c r="BI231" s="204">
        <f t="shared" ref="BI231:BI238" si="48">IF(N231="nulová",J231,0)</f>
        <v>0</v>
      </c>
      <c r="BJ231" s="18" t="s">
        <v>83</v>
      </c>
      <c r="BK231" s="204">
        <f t="shared" ref="BK231:BK238" si="49">ROUND(I231*H231,2)</f>
        <v>0</v>
      </c>
      <c r="BL231" s="18" t="s">
        <v>252</v>
      </c>
      <c r="BM231" s="203" t="s">
        <v>2003</v>
      </c>
    </row>
    <row r="232" spans="1:65" s="2" customFormat="1" ht="37.9" customHeight="1">
      <c r="A232" s="35"/>
      <c r="B232" s="36"/>
      <c r="C232" s="192" t="s">
        <v>610</v>
      </c>
      <c r="D232" s="192" t="s">
        <v>155</v>
      </c>
      <c r="E232" s="193" t="s">
        <v>2004</v>
      </c>
      <c r="F232" s="194" t="s">
        <v>2005</v>
      </c>
      <c r="G232" s="195" t="s">
        <v>226</v>
      </c>
      <c r="H232" s="196">
        <v>2</v>
      </c>
      <c r="I232" s="197"/>
      <c r="J232" s="198">
        <f t="shared" si="40"/>
        <v>0</v>
      </c>
      <c r="K232" s="194" t="s">
        <v>1</v>
      </c>
      <c r="L232" s="40"/>
      <c r="M232" s="199" t="s">
        <v>1</v>
      </c>
      <c r="N232" s="200" t="s">
        <v>40</v>
      </c>
      <c r="O232" s="72"/>
      <c r="P232" s="201">
        <f t="shared" si="41"/>
        <v>0</v>
      </c>
      <c r="Q232" s="201">
        <v>0</v>
      </c>
      <c r="R232" s="201">
        <f t="shared" si="42"/>
        <v>0</v>
      </c>
      <c r="S232" s="201">
        <v>0</v>
      </c>
      <c r="T232" s="202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252</v>
      </c>
      <c r="AT232" s="203" t="s">
        <v>155</v>
      </c>
      <c r="AU232" s="203" t="s">
        <v>85</v>
      </c>
      <c r="AY232" s="18" t="s">
        <v>153</v>
      </c>
      <c r="BE232" s="204">
        <f t="shared" si="44"/>
        <v>0</v>
      </c>
      <c r="BF232" s="204">
        <f t="shared" si="45"/>
        <v>0</v>
      </c>
      <c r="BG232" s="204">
        <f t="shared" si="46"/>
        <v>0</v>
      </c>
      <c r="BH232" s="204">
        <f t="shared" si="47"/>
        <v>0</v>
      </c>
      <c r="BI232" s="204">
        <f t="shared" si="48"/>
        <v>0</v>
      </c>
      <c r="BJ232" s="18" t="s">
        <v>83</v>
      </c>
      <c r="BK232" s="204">
        <f t="shared" si="49"/>
        <v>0</v>
      </c>
      <c r="BL232" s="18" t="s">
        <v>252</v>
      </c>
      <c r="BM232" s="203" t="s">
        <v>2006</v>
      </c>
    </row>
    <row r="233" spans="1:65" s="2" customFormat="1" ht="37.9" customHeight="1">
      <c r="A233" s="35"/>
      <c r="B233" s="36"/>
      <c r="C233" s="192" t="s">
        <v>614</v>
      </c>
      <c r="D233" s="192" t="s">
        <v>155</v>
      </c>
      <c r="E233" s="193" t="s">
        <v>2007</v>
      </c>
      <c r="F233" s="194" t="s">
        <v>2008</v>
      </c>
      <c r="G233" s="195" t="s">
        <v>226</v>
      </c>
      <c r="H233" s="196">
        <v>4</v>
      </c>
      <c r="I233" s="197"/>
      <c r="J233" s="198">
        <f t="shared" si="40"/>
        <v>0</v>
      </c>
      <c r="K233" s="194" t="s">
        <v>1</v>
      </c>
      <c r="L233" s="40"/>
      <c r="M233" s="199" t="s">
        <v>1</v>
      </c>
      <c r="N233" s="200" t="s">
        <v>40</v>
      </c>
      <c r="O233" s="72"/>
      <c r="P233" s="201">
        <f t="shared" si="41"/>
        <v>0</v>
      </c>
      <c r="Q233" s="201">
        <v>0</v>
      </c>
      <c r="R233" s="201">
        <f t="shared" si="42"/>
        <v>0</v>
      </c>
      <c r="S233" s="201">
        <v>0</v>
      </c>
      <c r="T233" s="202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252</v>
      </c>
      <c r="AT233" s="203" t="s">
        <v>155</v>
      </c>
      <c r="AU233" s="203" t="s">
        <v>85</v>
      </c>
      <c r="AY233" s="18" t="s">
        <v>153</v>
      </c>
      <c r="BE233" s="204">
        <f t="shared" si="44"/>
        <v>0</v>
      </c>
      <c r="BF233" s="204">
        <f t="shared" si="45"/>
        <v>0</v>
      </c>
      <c r="BG233" s="204">
        <f t="shared" si="46"/>
        <v>0</v>
      </c>
      <c r="BH233" s="204">
        <f t="shared" si="47"/>
        <v>0</v>
      </c>
      <c r="BI233" s="204">
        <f t="shared" si="48"/>
        <v>0</v>
      </c>
      <c r="BJ233" s="18" t="s">
        <v>83</v>
      </c>
      <c r="BK233" s="204">
        <f t="shared" si="49"/>
        <v>0</v>
      </c>
      <c r="BL233" s="18" t="s">
        <v>252</v>
      </c>
      <c r="BM233" s="203" t="s">
        <v>2009</v>
      </c>
    </row>
    <row r="234" spans="1:65" s="2" customFormat="1" ht="37.9" customHeight="1">
      <c r="A234" s="35"/>
      <c r="B234" s="36"/>
      <c r="C234" s="192" t="s">
        <v>619</v>
      </c>
      <c r="D234" s="192" t="s">
        <v>155</v>
      </c>
      <c r="E234" s="193" t="s">
        <v>2010</v>
      </c>
      <c r="F234" s="194" t="s">
        <v>2011</v>
      </c>
      <c r="G234" s="195" t="s">
        <v>226</v>
      </c>
      <c r="H234" s="196">
        <v>1</v>
      </c>
      <c r="I234" s="197"/>
      <c r="J234" s="198">
        <f t="shared" si="40"/>
        <v>0</v>
      </c>
      <c r="K234" s="194" t="s">
        <v>1</v>
      </c>
      <c r="L234" s="40"/>
      <c r="M234" s="199" t="s">
        <v>1</v>
      </c>
      <c r="N234" s="200" t="s">
        <v>40</v>
      </c>
      <c r="O234" s="72"/>
      <c r="P234" s="201">
        <f t="shared" si="41"/>
        <v>0</v>
      </c>
      <c r="Q234" s="201">
        <v>0</v>
      </c>
      <c r="R234" s="201">
        <f t="shared" si="42"/>
        <v>0</v>
      </c>
      <c r="S234" s="201">
        <v>0</v>
      </c>
      <c r="T234" s="202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252</v>
      </c>
      <c r="AT234" s="203" t="s">
        <v>155</v>
      </c>
      <c r="AU234" s="203" t="s">
        <v>85</v>
      </c>
      <c r="AY234" s="18" t="s">
        <v>153</v>
      </c>
      <c r="BE234" s="204">
        <f t="shared" si="44"/>
        <v>0</v>
      </c>
      <c r="BF234" s="204">
        <f t="shared" si="45"/>
        <v>0</v>
      </c>
      <c r="BG234" s="204">
        <f t="shared" si="46"/>
        <v>0</v>
      </c>
      <c r="BH234" s="204">
        <f t="shared" si="47"/>
        <v>0</v>
      </c>
      <c r="BI234" s="204">
        <f t="shared" si="48"/>
        <v>0</v>
      </c>
      <c r="BJ234" s="18" t="s">
        <v>83</v>
      </c>
      <c r="BK234" s="204">
        <f t="shared" si="49"/>
        <v>0</v>
      </c>
      <c r="BL234" s="18" t="s">
        <v>252</v>
      </c>
      <c r="BM234" s="203" t="s">
        <v>2012</v>
      </c>
    </row>
    <row r="235" spans="1:65" s="2" customFormat="1" ht="37.9" customHeight="1">
      <c r="A235" s="35"/>
      <c r="B235" s="36"/>
      <c r="C235" s="192" t="s">
        <v>624</v>
      </c>
      <c r="D235" s="192" t="s">
        <v>155</v>
      </c>
      <c r="E235" s="193" t="s">
        <v>2013</v>
      </c>
      <c r="F235" s="194" t="s">
        <v>2014</v>
      </c>
      <c r="G235" s="195" t="s">
        <v>226</v>
      </c>
      <c r="H235" s="196">
        <v>1</v>
      </c>
      <c r="I235" s="197"/>
      <c r="J235" s="198">
        <f t="shared" si="40"/>
        <v>0</v>
      </c>
      <c r="K235" s="194" t="s">
        <v>1</v>
      </c>
      <c r="L235" s="40"/>
      <c r="M235" s="199" t="s">
        <v>1</v>
      </c>
      <c r="N235" s="200" t="s">
        <v>40</v>
      </c>
      <c r="O235" s="72"/>
      <c r="P235" s="201">
        <f t="shared" si="41"/>
        <v>0</v>
      </c>
      <c r="Q235" s="201">
        <v>0</v>
      </c>
      <c r="R235" s="201">
        <f t="shared" si="42"/>
        <v>0</v>
      </c>
      <c r="S235" s="201">
        <v>0</v>
      </c>
      <c r="T235" s="202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252</v>
      </c>
      <c r="AT235" s="203" t="s">
        <v>155</v>
      </c>
      <c r="AU235" s="203" t="s">
        <v>85</v>
      </c>
      <c r="AY235" s="18" t="s">
        <v>153</v>
      </c>
      <c r="BE235" s="204">
        <f t="shared" si="44"/>
        <v>0</v>
      </c>
      <c r="BF235" s="204">
        <f t="shared" si="45"/>
        <v>0</v>
      </c>
      <c r="BG235" s="204">
        <f t="shared" si="46"/>
        <v>0</v>
      </c>
      <c r="BH235" s="204">
        <f t="shared" si="47"/>
        <v>0</v>
      </c>
      <c r="BI235" s="204">
        <f t="shared" si="48"/>
        <v>0</v>
      </c>
      <c r="BJ235" s="18" t="s">
        <v>83</v>
      </c>
      <c r="BK235" s="204">
        <f t="shared" si="49"/>
        <v>0</v>
      </c>
      <c r="BL235" s="18" t="s">
        <v>252</v>
      </c>
      <c r="BM235" s="203" t="s">
        <v>2015</v>
      </c>
    </row>
    <row r="236" spans="1:65" s="2" customFormat="1" ht="37.9" customHeight="1">
      <c r="A236" s="35"/>
      <c r="B236" s="36"/>
      <c r="C236" s="192" t="s">
        <v>630</v>
      </c>
      <c r="D236" s="192" t="s">
        <v>155</v>
      </c>
      <c r="E236" s="193" t="s">
        <v>2016</v>
      </c>
      <c r="F236" s="194" t="s">
        <v>2017</v>
      </c>
      <c r="G236" s="195" t="s">
        <v>226</v>
      </c>
      <c r="H236" s="196">
        <v>4</v>
      </c>
      <c r="I236" s="197"/>
      <c r="J236" s="198">
        <f t="shared" si="40"/>
        <v>0</v>
      </c>
      <c r="K236" s="194" t="s">
        <v>1</v>
      </c>
      <c r="L236" s="40"/>
      <c r="M236" s="199" t="s">
        <v>1</v>
      </c>
      <c r="N236" s="200" t="s">
        <v>40</v>
      </c>
      <c r="O236" s="72"/>
      <c r="P236" s="201">
        <f t="shared" si="41"/>
        <v>0</v>
      </c>
      <c r="Q236" s="201">
        <v>0</v>
      </c>
      <c r="R236" s="201">
        <f t="shared" si="42"/>
        <v>0</v>
      </c>
      <c r="S236" s="201">
        <v>0</v>
      </c>
      <c r="T236" s="202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252</v>
      </c>
      <c r="AT236" s="203" t="s">
        <v>155</v>
      </c>
      <c r="AU236" s="203" t="s">
        <v>85</v>
      </c>
      <c r="AY236" s="18" t="s">
        <v>153</v>
      </c>
      <c r="BE236" s="204">
        <f t="shared" si="44"/>
        <v>0</v>
      </c>
      <c r="BF236" s="204">
        <f t="shared" si="45"/>
        <v>0</v>
      </c>
      <c r="BG236" s="204">
        <f t="shared" si="46"/>
        <v>0</v>
      </c>
      <c r="BH236" s="204">
        <f t="shared" si="47"/>
        <v>0</v>
      </c>
      <c r="BI236" s="204">
        <f t="shared" si="48"/>
        <v>0</v>
      </c>
      <c r="BJ236" s="18" t="s">
        <v>83</v>
      </c>
      <c r="BK236" s="204">
        <f t="shared" si="49"/>
        <v>0</v>
      </c>
      <c r="BL236" s="18" t="s">
        <v>252</v>
      </c>
      <c r="BM236" s="203" t="s">
        <v>2018</v>
      </c>
    </row>
    <row r="237" spans="1:65" s="2" customFormat="1" ht="37.9" customHeight="1">
      <c r="A237" s="35"/>
      <c r="B237" s="36"/>
      <c r="C237" s="192" t="s">
        <v>635</v>
      </c>
      <c r="D237" s="192" t="s">
        <v>155</v>
      </c>
      <c r="E237" s="193" t="s">
        <v>2019</v>
      </c>
      <c r="F237" s="194" t="s">
        <v>2020</v>
      </c>
      <c r="G237" s="195" t="s">
        <v>226</v>
      </c>
      <c r="H237" s="196">
        <v>2</v>
      </c>
      <c r="I237" s="197"/>
      <c r="J237" s="198">
        <f t="shared" si="40"/>
        <v>0</v>
      </c>
      <c r="K237" s="194" t="s">
        <v>1</v>
      </c>
      <c r="L237" s="40"/>
      <c r="M237" s="199" t="s">
        <v>1</v>
      </c>
      <c r="N237" s="200" t="s">
        <v>40</v>
      </c>
      <c r="O237" s="72"/>
      <c r="P237" s="201">
        <f t="shared" si="41"/>
        <v>0</v>
      </c>
      <c r="Q237" s="201">
        <v>0</v>
      </c>
      <c r="R237" s="201">
        <f t="shared" si="42"/>
        <v>0</v>
      </c>
      <c r="S237" s="201">
        <v>0</v>
      </c>
      <c r="T237" s="202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252</v>
      </c>
      <c r="AT237" s="203" t="s">
        <v>155</v>
      </c>
      <c r="AU237" s="203" t="s">
        <v>85</v>
      </c>
      <c r="AY237" s="18" t="s">
        <v>153</v>
      </c>
      <c r="BE237" s="204">
        <f t="shared" si="44"/>
        <v>0</v>
      </c>
      <c r="BF237" s="204">
        <f t="shared" si="45"/>
        <v>0</v>
      </c>
      <c r="BG237" s="204">
        <f t="shared" si="46"/>
        <v>0</v>
      </c>
      <c r="BH237" s="204">
        <f t="shared" si="47"/>
        <v>0</v>
      </c>
      <c r="BI237" s="204">
        <f t="shared" si="48"/>
        <v>0</v>
      </c>
      <c r="BJ237" s="18" t="s">
        <v>83</v>
      </c>
      <c r="BK237" s="204">
        <f t="shared" si="49"/>
        <v>0</v>
      </c>
      <c r="BL237" s="18" t="s">
        <v>252</v>
      </c>
      <c r="BM237" s="203" t="s">
        <v>2021</v>
      </c>
    </row>
    <row r="238" spans="1:65" s="2" customFormat="1" ht="37.9" customHeight="1">
      <c r="A238" s="35"/>
      <c r="B238" s="36"/>
      <c r="C238" s="192" t="s">
        <v>643</v>
      </c>
      <c r="D238" s="192" t="s">
        <v>155</v>
      </c>
      <c r="E238" s="193" t="s">
        <v>2022</v>
      </c>
      <c r="F238" s="194" t="s">
        <v>2023</v>
      </c>
      <c r="G238" s="195" t="s">
        <v>226</v>
      </c>
      <c r="H238" s="196">
        <v>4</v>
      </c>
      <c r="I238" s="197"/>
      <c r="J238" s="198">
        <f t="shared" si="40"/>
        <v>0</v>
      </c>
      <c r="K238" s="194" t="s">
        <v>1</v>
      </c>
      <c r="L238" s="40"/>
      <c r="M238" s="199" t="s">
        <v>1</v>
      </c>
      <c r="N238" s="200" t="s">
        <v>40</v>
      </c>
      <c r="O238" s="72"/>
      <c r="P238" s="201">
        <f t="shared" si="41"/>
        <v>0</v>
      </c>
      <c r="Q238" s="201">
        <v>0</v>
      </c>
      <c r="R238" s="201">
        <f t="shared" si="42"/>
        <v>0</v>
      </c>
      <c r="S238" s="201">
        <v>0</v>
      </c>
      <c r="T238" s="202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252</v>
      </c>
      <c r="AT238" s="203" t="s">
        <v>155</v>
      </c>
      <c r="AU238" s="203" t="s">
        <v>85</v>
      </c>
      <c r="AY238" s="18" t="s">
        <v>153</v>
      </c>
      <c r="BE238" s="204">
        <f t="shared" si="44"/>
        <v>0</v>
      </c>
      <c r="BF238" s="204">
        <f t="shared" si="45"/>
        <v>0</v>
      </c>
      <c r="BG238" s="204">
        <f t="shared" si="46"/>
        <v>0</v>
      </c>
      <c r="BH238" s="204">
        <f t="shared" si="47"/>
        <v>0</v>
      </c>
      <c r="BI238" s="204">
        <f t="shared" si="48"/>
        <v>0</v>
      </c>
      <c r="BJ238" s="18" t="s">
        <v>83</v>
      </c>
      <c r="BK238" s="204">
        <f t="shared" si="49"/>
        <v>0</v>
      </c>
      <c r="BL238" s="18" t="s">
        <v>252</v>
      </c>
      <c r="BM238" s="203" t="s">
        <v>2024</v>
      </c>
    </row>
    <row r="239" spans="1:65" s="14" customFormat="1" ht="11.25">
      <c r="B239" s="216"/>
      <c r="C239" s="217"/>
      <c r="D239" s="207" t="s">
        <v>162</v>
      </c>
      <c r="E239" s="218" t="s">
        <v>1</v>
      </c>
      <c r="F239" s="219" t="s">
        <v>160</v>
      </c>
      <c r="G239" s="217"/>
      <c r="H239" s="220">
        <v>4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162</v>
      </c>
      <c r="AU239" s="226" t="s">
        <v>85</v>
      </c>
      <c r="AV239" s="14" t="s">
        <v>85</v>
      </c>
      <c r="AW239" s="14" t="s">
        <v>31</v>
      </c>
      <c r="AX239" s="14" t="s">
        <v>75</v>
      </c>
      <c r="AY239" s="226" t="s">
        <v>153</v>
      </c>
    </row>
    <row r="240" spans="1:65" s="15" customFormat="1" ht="11.25">
      <c r="B240" s="227"/>
      <c r="C240" s="228"/>
      <c r="D240" s="207" t="s">
        <v>162</v>
      </c>
      <c r="E240" s="229" t="s">
        <v>1</v>
      </c>
      <c r="F240" s="230" t="s">
        <v>165</v>
      </c>
      <c r="G240" s="228"/>
      <c r="H240" s="231">
        <v>4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162</v>
      </c>
      <c r="AU240" s="237" t="s">
        <v>85</v>
      </c>
      <c r="AV240" s="15" t="s">
        <v>160</v>
      </c>
      <c r="AW240" s="15" t="s">
        <v>31</v>
      </c>
      <c r="AX240" s="15" t="s">
        <v>83</v>
      </c>
      <c r="AY240" s="237" t="s">
        <v>153</v>
      </c>
    </row>
    <row r="241" spans="1:65" s="2" customFormat="1" ht="37.9" customHeight="1">
      <c r="A241" s="35"/>
      <c r="B241" s="36"/>
      <c r="C241" s="192" t="s">
        <v>647</v>
      </c>
      <c r="D241" s="192" t="s">
        <v>155</v>
      </c>
      <c r="E241" s="193" t="s">
        <v>2025</v>
      </c>
      <c r="F241" s="194" t="s">
        <v>2026</v>
      </c>
      <c r="G241" s="195" t="s">
        <v>226</v>
      </c>
      <c r="H241" s="196">
        <v>1</v>
      </c>
      <c r="I241" s="197"/>
      <c r="J241" s="198">
        <f>ROUND(I241*H241,2)</f>
        <v>0</v>
      </c>
      <c r="K241" s="194" t="s">
        <v>1</v>
      </c>
      <c r="L241" s="40"/>
      <c r="M241" s="199" t="s">
        <v>1</v>
      </c>
      <c r="N241" s="200" t="s">
        <v>40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252</v>
      </c>
      <c r="AT241" s="203" t="s">
        <v>155</v>
      </c>
      <c r="AU241" s="203" t="s">
        <v>85</v>
      </c>
      <c r="AY241" s="18" t="s">
        <v>153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83</v>
      </c>
      <c r="BK241" s="204">
        <f>ROUND(I241*H241,2)</f>
        <v>0</v>
      </c>
      <c r="BL241" s="18" t="s">
        <v>252</v>
      </c>
      <c r="BM241" s="203" t="s">
        <v>2027</v>
      </c>
    </row>
    <row r="242" spans="1:65" s="14" customFormat="1" ht="11.25">
      <c r="B242" s="216"/>
      <c r="C242" s="217"/>
      <c r="D242" s="207" t="s">
        <v>162</v>
      </c>
      <c r="E242" s="218" t="s">
        <v>1</v>
      </c>
      <c r="F242" s="219" t="s">
        <v>83</v>
      </c>
      <c r="G242" s="217"/>
      <c r="H242" s="220">
        <v>1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162</v>
      </c>
      <c r="AU242" s="226" t="s">
        <v>85</v>
      </c>
      <c r="AV242" s="14" t="s">
        <v>85</v>
      </c>
      <c r="AW242" s="14" t="s">
        <v>31</v>
      </c>
      <c r="AX242" s="14" t="s">
        <v>75</v>
      </c>
      <c r="AY242" s="226" t="s">
        <v>153</v>
      </c>
    </row>
    <row r="243" spans="1:65" s="15" customFormat="1" ht="11.25">
      <c r="B243" s="227"/>
      <c r="C243" s="228"/>
      <c r="D243" s="207" t="s">
        <v>162</v>
      </c>
      <c r="E243" s="229" t="s">
        <v>1</v>
      </c>
      <c r="F243" s="230" t="s">
        <v>165</v>
      </c>
      <c r="G243" s="228"/>
      <c r="H243" s="231">
        <v>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162</v>
      </c>
      <c r="AU243" s="237" t="s">
        <v>85</v>
      </c>
      <c r="AV243" s="15" t="s">
        <v>160</v>
      </c>
      <c r="AW243" s="15" t="s">
        <v>31</v>
      </c>
      <c r="AX243" s="15" t="s">
        <v>83</v>
      </c>
      <c r="AY243" s="237" t="s">
        <v>153</v>
      </c>
    </row>
    <row r="244" spans="1:65" s="2" customFormat="1" ht="37.9" customHeight="1">
      <c r="A244" s="35"/>
      <c r="B244" s="36"/>
      <c r="C244" s="192" t="s">
        <v>655</v>
      </c>
      <c r="D244" s="192" t="s">
        <v>155</v>
      </c>
      <c r="E244" s="193" t="s">
        <v>2028</v>
      </c>
      <c r="F244" s="194" t="s">
        <v>2029</v>
      </c>
      <c r="G244" s="195" t="s">
        <v>226</v>
      </c>
      <c r="H244" s="196">
        <v>3</v>
      </c>
      <c r="I244" s="197"/>
      <c r="J244" s="198">
        <f>ROUND(I244*H244,2)</f>
        <v>0</v>
      </c>
      <c r="K244" s="194" t="s">
        <v>1</v>
      </c>
      <c r="L244" s="40"/>
      <c r="M244" s="199" t="s">
        <v>1</v>
      </c>
      <c r="N244" s="200" t="s">
        <v>40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252</v>
      </c>
      <c r="AT244" s="203" t="s">
        <v>155</v>
      </c>
      <c r="AU244" s="203" t="s">
        <v>85</v>
      </c>
      <c r="AY244" s="18" t="s">
        <v>153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252</v>
      </c>
      <c r="BM244" s="203" t="s">
        <v>2030</v>
      </c>
    </row>
    <row r="245" spans="1:65" s="14" customFormat="1" ht="11.25">
      <c r="B245" s="216"/>
      <c r="C245" s="217"/>
      <c r="D245" s="207" t="s">
        <v>162</v>
      </c>
      <c r="E245" s="218" t="s">
        <v>1</v>
      </c>
      <c r="F245" s="219" t="s">
        <v>171</v>
      </c>
      <c r="G245" s="217"/>
      <c r="H245" s="220">
        <v>3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162</v>
      </c>
      <c r="AU245" s="226" t="s">
        <v>85</v>
      </c>
      <c r="AV245" s="14" t="s">
        <v>85</v>
      </c>
      <c r="AW245" s="14" t="s">
        <v>31</v>
      </c>
      <c r="AX245" s="14" t="s">
        <v>75</v>
      </c>
      <c r="AY245" s="226" t="s">
        <v>153</v>
      </c>
    </row>
    <row r="246" spans="1:65" s="15" customFormat="1" ht="11.25">
      <c r="B246" s="227"/>
      <c r="C246" s="228"/>
      <c r="D246" s="207" t="s">
        <v>162</v>
      </c>
      <c r="E246" s="229" t="s">
        <v>1</v>
      </c>
      <c r="F246" s="230" t="s">
        <v>165</v>
      </c>
      <c r="G246" s="228"/>
      <c r="H246" s="231">
        <v>3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162</v>
      </c>
      <c r="AU246" s="237" t="s">
        <v>85</v>
      </c>
      <c r="AV246" s="15" t="s">
        <v>160</v>
      </c>
      <c r="AW246" s="15" t="s">
        <v>31</v>
      </c>
      <c r="AX246" s="15" t="s">
        <v>83</v>
      </c>
      <c r="AY246" s="237" t="s">
        <v>153</v>
      </c>
    </row>
    <row r="247" spans="1:65" s="2" customFormat="1" ht="37.9" customHeight="1">
      <c r="A247" s="35"/>
      <c r="B247" s="36"/>
      <c r="C247" s="192" t="s">
        <v>661</v>
      </c>
      <c r="D247" s="192" t="s">
        <v>155</v>
      </c>
      <c r="E247" s="193" t="s">
        <v>2031</v>
      </c>
      <c r="F247" s="194" t="s">
        <v>2032</v>
      </c>
      <c r="G247" s="195" t="s">
        <v>226</v>
      </c>
      <c r="H247" s="196">
        <v>3</v>
      </c>
      <c r="I247" s="197"/>
      <c r="J247" s="198">
        <f>ROUND(I247*H247,2)</f>
        <v>0</v>
      </c>
      <c r="K247" s="194" t="s">
        <v>1</v>
      </c>
      <c r="L247" s="40"/>
      <c r="M247" s="199" t="s">
        <v>1</v>
      </c>
      <c r="N247" s="200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252</v>
      </c>
      <c r="AT247" s="203" t="s">
        <v>155</v>
      </c>
      <c r="AU247" s="203" t="s">
        <v>85</v>
      </c>
      <c r="AY247" s="18" t="s">
        <v>153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252</v>
      </c>
      <c r="BM247" s="203" t="s">
        <v>2033</v>
      </c>
    </row>
    <row r="248" spans="1:65" s="14" customFormat="1" ht="11.25">
      <c r="B248" s="216"/>
      <c r="C248" s="217"/>
      <c r="D248" s="207" t="s">
        <v>162</v>
      </c>
      <c r="E248" s="218" t="s">
        <v>1</v>
      </c>
      <c r="F248" s="219" t="s">
        <v>171</v>
      </c>
      <c r="G248" s="217"/>
      <c r="H248" s="220">
        <v>3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162</v>
      </c>
      <c r="AU248" s="226" t="s">
        <v>85</v>
      </c>
      <c r="AV248" s="14" t="s">
        <v>85</v>
      </c>
      <c r="AW248" s="14" t="s">
        <v>31</v>
      </c>
      <c r="AX248" s="14" t="s">
        <v>75</v>
      </c>
      <c r="AY248" s="226" t="s">
        <v>153</v>
      </c>
    </row>
    <row r="249" spans="1:65" s="15" customFormat="1" ht="11.25">
      <c r="B249" s="227"/>
      <c r="C249" s="228"/>
      <c r="D249" s="207" t="s">
        <v>162</v>
      </c>
      <c r="E249" s="229" t="s">
        <v>1</v>
      </c>
      <c r="F249" s="230" t="s">
        <v>165</v>
      </c>
      <c r="G249" s="228"/>
      <c r="H249" s="231">
        <v>3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162</v>
      </c>
      <c r="AU249" s="237" t="s">
        <v>85</v>
      </c>
      <c r="AV249" s="15" t="s">
        <v>160</v>
      </c>
      <c r="AW249" s="15" t="s">
        <v>31</v>
      </c>
      <c r="AX249" s="15" t="s">
        <v>83</v>
      </c>
      <c r="AY249" s="237" t="s">
        <v>153</v>
      </c>
    </row>
    <row r="250" spans="1:65" s="2" customFormat="1" ht="37.9" customHeight="1">
      <c r="A250" s="35"/>
      <c r="B250" s="36"/>
      <c r="C250" s="192" t="s">
        <v>667</v>
      </c>
      <c r="D250" s="192" t="s">
        <v>155</v>
      </c>
      <c r="E250" s="193" t="s">
        <v>2034</v>
      </c>
      <c r="F250" s="194" t="s">
        <v>2035</v>
      </c>
      <c r="G250" s="195" t="s">
        <v>226</v>
      </c>
      <c r="H250" s="196">
        <v>2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252</v>
      </c>
      <c r="AT250" s="203" t="s">
        <v>155</v>
      </c>
      <c r="AU250" s="203" t="s">
        <v>85</v>
      </c>
      <c r="AY250" s="18" t="s">
        <v>153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252</v>
      </c>
      <c r="BM250" s="203" t="s">
        <v>2036</v>
      </c>
    </row>
    <row r="251" spans="1:65" s="2" customFormat="1" ht="37.9" customHeight="1">
      <c r="A251" s="35"/>
      <c r="B251" s="36"/>
      <c r="C251" s="192" t="s">
        <v>671</v>
      </c>
      <c r="D251" s="192" t="s">
        <v>155</v>
      </c>
      <c r="E251" s="193" t="s">
        <v>2037</v>
      </c>
      <c r="F251" s="194" t="s">
        <v>2038</v>
      </c>
      <c r="G251" s="195" t="s">
        <v>226</v>
      </c>
      <c r="H251" s="196">
        <v>1</v>
      </c>
      <c r="I251" s="197"/>
      <c r="J251" s="198">
        <f>ROUND(I251*H251,2)</f>
        <v>0</v>
      </c>
      <c r="K251" s="194" t="s">
        <v>1</v>
      </c>
      <c r="L251" s="40"/>
      <c r="M251" s="199" t="s">
        <v>1</v>
      </c>
      <c r="N251" s="200" t="s">
        <v>40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252</v>
      </c>
      <c r="AT251" s="203" t="s">
        <v>155</v>
      </c>
      <c r="AU251" s="203" t="s">
        <v>85</v>
      </c>
      <c r="AY251" s="18" t="s">
        <v>153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252</v>
      </c>
      <c r="BM251" s="203" t="s">
        <v>2039</v>
      </c>
    </row>
    <row r="252" spans="1:65" s="2" customFormat="1" ht="37.9" customHeight="1">
      <c r="A252" s="35"/>
      <c r="B252" s="36"/>
      <c r="C252" s="192" t="s">
        <v>676</v>
      </c>
      <c r="D252" s="192" t="s">
        <v>155</v>
      </c>
      <c r="E252" s="193" t="s">
        <v>2040</v>
      </c>
      <c r="F252" s="194" t="s">
        <v>2041</v>
      </c>
      <c r="G252" s="195" t="s">
        <v>226</v>
      </c>
      <c r="H252" s="196">
        <v>1</v>
      </c>
      <c r="I252" s="197"/>
      <c r="J252" s="198">
        <f>ROUND(I252*H252,2)</f>
        <v>0</v>
      </c>
      <c r="K252" s="194" t="s">
        <v>1</v>
      </c>
      <c r="L252" s="40"/>
      <c r="M252" s="199" t="s">
        <v>1</v>
      </c>
      <c r="N252" s="200" t="s">
        <v>40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252</v>
      </c>
      <c r="AT252" s="203" t="s">
        <v>155</v>
      </c>
      <c r="AU252" s="203" t="s">
        <v>85</v>
      </c>
      <c r="AY252" s="18" t="s">
        <v>153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252</v>
      </c>
      <c r="BM252" s="203" t="s">
        <v>2042</v>
      </c>
    </row>
    <row r="253" spans="1:65" s="2" customFormat="1" ht="37.9" customHeight="1">
      <c r="A253" s="35"/>
      <c r="B253" s="36"/>
      <c r="C253" s="192" t="s">
        <v>682</v>
      </c>
      <c r="D253" s="192" t="s">
        <v>155</v>
      </c>
      <c r="E253" s="193" t="s">
        <v>2043</v>
      </c>
      <c r="F253" s="194" t="s">
        <v>2044</v>
      </c>
      <c r="G253" s="195" t="s">
        <v>226</v>
      </c>
      <c r="H253" s="196">
        <v>1</v>
      </c>
      <c r="I253" s="197"/>
      <c r="J253" s="198">
        <f>ROUND(I253*H253,2)</f>
        <v>0</v>
      </c>
      <c r="K253" s="194" t="s">
        <v>1</v>
      </c>
      <c r="L253" s="40"/>
      <c r="M253" s="199" t="s">
        <v>1</v>
      </c>
      <c r="N253" s="200" t="s">
        <v>40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252</v>
      </c>
      <c r="AT253" s="203" t="s">
        <v>155</v>
      </c>
      <c r="AU253" s="203" t="s">
        <v>85</v>
      </c>
      <c r="AY253" s="18" t="s">
        <v>153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252</v>
      </c>
      <c r="BM253" s="203" t="s">
        <v>2045</v>
      </c>
    </row>
    <row r="254" spans="1:65" s="2" customFormat="1" ht="37.9" customHeight="1">
      <c r="A254" s="35"/>
      <c r="B254" s="36"/>
      <c r="C254" s="192" t="s">
        <v>686</v>
      </c>
      <c r="D254" s="192" t="s">
        <v>155</v>
      </c>
      <c r="E254" s="193" t="s">
        <v>2046</v>
      </c>
      <c r="F254" s="194" t="s">
        <v>2047</v>
      </c>
      <c r="G254" s="195" t="s">
        <v>226</v>
      </c>
      <c r="H254" s="196">
        <v>1</v>
      </c>
      <c r="I254" s="197"/>
      <c r="J254" s="198">
        <f>ROUND(I254*H254,2)</f>
        <v>0</v>
      </c>
      <c r="K254" s="194" t="s">
        <v>1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252</v>
      </c>
      <c r="AT254" s="203" t="s">
        <v>155</v>
      </c>
      <c r="AU254" s="203" t="s">
        <v>85</v>
      </c>
      <c r="AY254" s="18" t="s">
        <v>153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252</v>
      </c>
      <c r="BM254" s="203" t="s">
        <v>2048</v>
      </c>
    </row>
    <row r="255" spans="1:65" s="14" customFormat="1" ht="11.25">
      <c r="B255" s="216"/>
      <c r="C255" s="217"/>
      <c r="D255" s="207" t="s">
        <v>162</v>
      </c>
      <c r="E255" s="218" t="s">
        <v>1</v>
      </c>
      <c r="F255" s="219" t="s">
        <v>83</v>
      </c>
      <c r="G255" s="217"/>
      <c r="H255" s="220">
        <v>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162</v>
      </c>
      <c r="AU255" s="226" t="s">
        <v>85</v>
      </c>
      <c r="AV255" s="14" t="s">
        <v>85</v>
      </c>
      <c r="AW255" s="14" t="s">
        <v>31</v>
      </c>
      <c r="AX255" s="14" t="s">
        <v>75</v>
      </c>
      <c r="AY255" s="226" t="s">
        <v>153</v>
      </c>
    </row>
    <row r="256" spans="1:65" s="15" customFormat="1" ht="11.25">
      <c r="B256" s="227"/>
      <c r="C256" s="228"/>
      <c r="D256" s="207" t="s">
        <v>162</v>
      </c>
      <c r="E256" s="229" t="s">
        <v>1</v>
      </c>
      <c r="F256" s="230" t="s">
        <v>165</v>
      </c>
      <c r="G256" s="228"/>
      <c r="H256" s="231">
        <v>1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162</v>
      </c>
      <c r="AU256" s="237" t="s">
        <v>85</v>
      </c>
      <c r="AV256" s="15" t="s">
        <v>160</v>
      </c>
      <c r="AW256" s="15" t="s">
        <v>31</v>
      </c>
      <c r="AX256" s="15" t="s">
        <v>83</v>
      </c>
      <c r="AY256" s="237" t="s">
        <v>153</v>
      </c>
    </row>
    <row r="257" spans="1:65" s="2" customFormat="1" ht="24.2" customHeight="1">
      <c r="A257" s="35"/>
      <c r="B257" s="36"/>
      <c r="C257" s="192" t="s">
        <v>692</v>
      </c>
      <c r="D257" s="192" t="s">
        <v>155</v>
      </c>
      <c r="E257" s="193" t="s">
        <v>2049</v>
      </c>
      <c r="F257" s="194" t="s">
        <v>2050</v>
      </c>
      <c r="G257" s="195" t="s">
        <v>226</v>
      </c>
      <c r="H257" s="196">
        <v>25</v>
      </c>
      <c r="I257" s="197"/>
      <c r="J257" s="198">
        <f>ROUND(I257*H257,2)</f>
        <v>0</v>
      </c>
      <c r="K257" s="194" t="s">
        <v>1</v>
      </c>
      <c r="L257" s="40"/>
      <c r="M257" s="199" t="s">
        <v>1</v>
      </c>
      <c r="N257" s="200" t="s">
        <v>40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252</v>
      </c>
      <c r="AT257" s="203" t="s">
        <v>155</v>
      </c>
      <c r="AU257" s="203" t="s">
        <v>85</v>
      </c>
      <c r="AY257" s="18" t="s">
        <v>153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83</v>
      </c>
      <c r="BK257" s="204">
        <f>ROUND(I257*H257,2)</f>
        <v>0</v>
      </c>
      <c r="BL257" s="18" t="s">
        <v>252</v>
      </c>
      <c r="BM257" s="203" t="s">
        <v>2051</v>
      </c>
    </row>
    <row r="258" spans="1:65" s="14" customFormat="1" ht="11.25">
      <c r="B258" s="216"/>
      <c r="C258" s="217"/>
      <c r="D258" s="207" t="s">
        <v>162</v>
      </c>
      <c r="E258" s="218" t="s">
        <v>1</v>
      </c>
      <c r="F258" s="219" t="s">
        <v>2052</v>
      </c>
      <c r="G258" s="217"/>
      <c r="H258" s="220">
        <v>25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162</v>
      </c>
      <c r="AU258" s="226" t="s">
        <v>85</v>
      </c>
      <c r="AV258" s="14" t="s">
        <v>85</v>
      </c>
      <c r="AW258" s="14" t="s">
        <v>31</v>
      </c>
      <c r="AX258" s="14" t="s">
        <v>75</v>
      </c>
      <c r="AY258" s="226" t="s">
        <v>153</v>
      </c>
    </row>
    <row r="259" spans="1:65" s="15" customFormat="1" ht="11.25">
      <c r="B259" s="227"/>
      <c r="C259" s="228"/>
      <c r="D259" s="207" t="s">
        <v>162</v>
      </c>
      <c r="E259" s="229" t="s">
        <v>1</v>
      </c>
      <c r="F259" s="230" t="s">
        <v>165</v>
      </c>
      <c r="G259" s="228"/>
      <c r="H259" s="231">
        <v>25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162</v>
      </c>
      <c r="AU259" s="237" t="s">
        <v>85</v>
      </c>
      <c r="AV259" s="15" t="s">
        <v>160</v>
      </c>
      <c r="AW259" s="15" t="s">
        <v>31</v>
      </c>
      <c r="AX259" s="15" t="s">
        <v>83</v>
      </c>
      <c r="AY259" s="237" t="s">
        <v>153</v>
      </c>
    </row>
    <row r="260" spans="1:65" s="2" customFormat="1" ht="24.2" customHeight="1">
      <c r="A260" s="35"/>
      <c r="B260" s="36"/>
      <c r="C260" s="192" t="s">
        <v>704</v>
      </c>
      <c r="D260" s="192" t="s">
        <v>155</v>
      </c>
      <c r="E260" s="193" t="s">
        <v>2053</v>
      </c>
      <c r="F260" s="194" t="s">
        <v>2054</v>
      </c>
      <c r="G260" s="195" t="s">
        <v>226</v>
      </c>
      <c r="H260" s="196">
        <v>17</v>
      </c>
      <c r="I260" s="197"/>
      <c r="J260" s="198">
        <f>ROUND(I260*H260,2)</f>
        <v>0</v>
      </c>
      <c r="K260" s="194" t="s">
        <v>1</v>
      </c>
      <c r="L260" s="40"/>
      <c r="M260" s="199" t="s">
        <v>1</v>
      </c>
      <c r="N260" s="200" t="s">
        <v>40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252</v>
      </c>
      <c r="AT260" s="203" t="s">
        <v>155</v>
      </c>
      <c r="AU260" s="203" t="s">
        <v>85</v>
      </c>
      <c r="AY260" s="18" t="s">
        <v>153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252</v>
      </c>
      <c r="BM260" s="203" t="s">
        <v>2055</v>
      </c>
    </row>
    <row r="261" spans="1:65" s="14" customFormat="1" ht="11.25">
      <c r="B261" s="216"/>
      <c r="C261" s="217"/>
      <c r="D261" s="207" t="s">
        <v>162</v>
      </c>
      <c r="E261" s="218" t="s">
        <v>1</v>
      </c>
      <c r="F261" s="219" t="s">
        <v>2056</v>
      </c>
      <c r="G261" s="217"/>
      <c r="H261" s="220">
        <v>17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162</v>
      </c>
      <c r="AU261" s="226" t="s">
        <v>85</v>
      </c>
      <c r="AV261" s="14" t="s">
        <v>85</v>
      </c>
      <c r="AW261" s="14" t="s">
        <v>31</v>
      </c>
      <c r="AX261" s="14" t="s">
        <v>75</v>
      </c>
      <c r="AY261" s="226" t="s">
        <v>153</v>
      </c>
    </row>
    <row r="262" spans="1:65" s="15" customFormat="1" ht="11.25">
      <c r="B262" s="227"/>
      <c r="C262" s="228"/>
      <c r="D262" s="207" t="s">
        <v>162</v>
      </c>
      <c r="E262" s="229" t="s">
        <v>1</v>
      </c>
      <c r="F262" s="230" t="s">
        <v>165</v>
      </c>
      <c r="G262" s="228"/>
      <c r="H262" s="231">
        <v>17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162</v>
      </c>
      <c r="AU262" s="237" t="s">
        <v>85</v>
      </c>
      <c r="AV262" s="15" t="s">
        <v>160</v>
      </c>
      <c r="AW262" s="15" t="s">
        <v>31</v>
      </c>
      <c r="AX262" s="15" t="s">
        <v>83</v>
      </c>
      <c r="AY262" s="237" t="s">
        <v>153</v>
      </c>
    </row>
    <row r="263" spans="1:65" s="2" customFormat="1" ht="24.2" customHeight="1">
      <c r="A263" s="35"/>
      <c r="B263" s="36"/>
      <c r="C263" s="192" t="s">
        <v>707</v>
      </c>
      <c r="D263" s="192" t="s">
        <v>155</v>
      </c>
      <c r="E263" s="193" t="s">
        <v>2057</v>
      </c>
      <c r="F263" s="194" t="s">
        <v>2058</v>
      </c>
      <c r="G263" s="195" t="s">
        <v>226</v>
      </c>
      <c r="H263" s="196">
        <v>25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40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252</v>
      </c>
      <c r="AT263" s="203" t="s">
        <v>155</v>
      </c>
      <c r="AU263" s="203" t="s">
        <v>85</v>
      </c>
      <c r="AY263" s="18" t="s">
        <v>153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83</v>
      </c>
      <c r="BK263" s="204">
        <f>ROUND(I263*H263,2)</f>
        <v>0</v>
      </c>
      <c r="BL263" s="18" t="s">
        <v>252</v>
      </c>
      <c r="BM263" s="203" t="s">
        <v>2059</v>
      </c>
    </row>
    <row r="264" spans="1:65" s="14" customFormat="1" ht="11.25">
      <c r="B264" s="216"/>
      <c r="C264" s="217"/>
      <c r="D264" s="207" t="s">
        <v>162</v>
      </c>
      <c r="E264" s="218" t="s">
        <v>1</v>
      </c>
      <c r="F264" s="219" t="s">
        <v>2060</v>
      </c>
      <c r="G264" s="217"/>
      <c r="H264" s="220">
        <v>25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162</v>
      </c>
      <c r="AU264" s="226" t="s">
        <v>85</v>
      </c>
      <c r="AV264" s="14" t="s">
        <v>85</v>
      </c>
      <c r="AW264" s="14" t="s">
        <v>31</v>
      </c>
      <c r="AX264" s="14" t="s">
        <v>75</v>
      </c>
      <c r="AY264" s="226" t="s">
        <v>153</v>
      </c>
    </row>
    <row r="265" spans="1:65" s="15" customFormat="1" ht="11.25">
      <c r="B265" s="227"/>
      <c r="C265" s="228"/>
      <c r="D265" s="207" t="s">
        <v>162</v>
      </c>
      <c r="E265" s="229" t="s">
        <v>1</v>
      </c>
      <c r="F265" s="230" t="s">
        <v>165</v>
      </c>
      <c r="G265" s="228"/>
      <c r="H265" s="231">
        <v>25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162</v>
      </c>
      <c r="AU265" s="237" t="s">
        <v>85</v>
      </c>
      <c r="AV265" s="15" t="s">
        <v>160</v>
      </c>
      <c r="AW265" s="15" t="s">
        <v>31</v>
      </c>
      <c r="AX265" s="15" t="s">
        <v>83</v>
      </c>
      <c r="AY265" s="237" t="s">
        <v>153</v>
      </c>
    </row>
    <row r="266" spans="1:65" s="2" customFormat="1" ht="24.2" customHeight="1">
      <c r="A266" s="35"/>
      <c r="B266" s="36"/>
      <c r="C266" s="249" t="s">
        <v>715</v>
      </c>
      <c r="D266" s="249" t="s">
        <v>263</v>
      </c>
      <c r="E266" s="250" t="s">
        <v>2061</v>
      </c>
      <c r="F266" s="251" t="s">
        <v>2062</v>
      </c>
      <c r="G266" s="252" t="s">
        <v>2063</v>
      </c>
      <c r="H266" s="253">
        <v>2</v>
      </c>
      <c r="I266" s="254"/>
      <c r="J266" s="255">
        <f>ROUND(I266*H266,2)</f>
        <v>0</v>
      </c>
      <c r="K266" s="251" t="s">
        <v>1</v>
      </c>
      <c r="L266" s="256"/>
      <c r="M266" s="257" t="s">
        <v>1</v>
      </c>
      <c r="N266" s="258" t="s">
        <v>40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360</v>
      </c>
      <c r="AT266" s="203" t="s">
        <v>263</v>
      </c>
      <c r="AU266" s="203" t="s">
        <v>85</v>
      </c>
      <c r="AY266" s="18" t="s">
        <v>153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252</v>
      </c>
      <c r="BM266" s="203" t="s">
        <v>2064</v>
      </c>
    </row>
    <row r="267" spans="1:65" s="2" customFormat="1" ht="24.2" customHeight="1">
      <c r="A267" s="35"/>
      <c r="B267" s="36"/>
      <c r="C267" s="249" t="s">
        <v>723</v>
      </c>
      <c r="D267" s="249" t="s">
        <v>263</v>
      </c>
      <c r="E267" s="250" t="s">
        <v>2065</v>
      </c>
      <c r="F267" s="251" t="s">
        <v>2066</v>
      </c>
      <c r="G267" s="252" t="s">
        <v>2063</v>
      </c>
      <c r="H267" s="253">
        <v>4</v>
      </c>
      <c r="I267" s="254"/>
      <c r="J267" s="255">
        <f>ROUND(I267*H267,2)</f>
        <v>0</v>
      </c>
      <c r="K267" s="251" t="s">
        <v>1</v>
      </c>
      <c r="L267" s="256"/>
      <c r="M267" s="257" t="s">
        <v>1</v>
      </c>
      <c r="N267" s="258" t="s">
        <v>40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360</v>
      </c>
      <c r="AT267" s="203" t="s">
        <v>263</v>
      </c>
      <c r="AU267" s="203" t="s">
        <v>85</v>
      </c>
      <c r="AY267" s="18" t="s">
        <v>153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83</v>
      </c>
      <c r="BK267" s="204">
        <f>ROUND(I267*H267,2)</f>
        <v>0</v>
      </c>
      <c r="BL267" s="18" t="s">
        <v>252</v>
      </c>
      <c r="BM267" s="203" t="s">
        <v>2067</v>
      </c>
    </row>
    <row r="268" spans="1:65" s="14" customFormat="1" ht="11.25">
      <c r="B268" s="216"/>
      <c r="C268" s="217"/>
      <c r="D268" s="207" t="s">
        <v>162</v>
      </c>
      <c r="E268" s="218" t="s">
        <v>1</v>
      </c>
      <c r="F268" s="219" t="s">
        <v>160</v>
      </c>
      <c r="G268" s="217"/>
      <c r="H268" s="220">
        <v>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162</v>
      </c>
      <c r="AU268" s="226" t="s">
        <v>85</v>
      </c>
      <c r="AV268" s="14" t="s">
        <v>85</v>
      </c>
      <c r="AW268" s="14" t="s">
        <v>31</v>
      </c>
      <c r="AX268" s="14" t="s">
        <v>75</v>
      </c>
      <c r="AY268" s="226" t="s">
        <v>153</v>
      </c>
    </row>
    <row r="269" spans="1:65" s="15" customFormat="1" ht="11.25">
      <c r="B269" s="227"/>
      <c r="C269" s="228"/>
      <c r="D269" s="207" t="s">
        <v>162</v>
      </c>
      <c r="E269" s="229" t="s">
        <v>1</v>
      </c>
      <c r="F269" s="230" t="s">
        <v>165</v>
      </c>
      <c r="G269" s="228"/>
      <c r="H269" s="231">
        <v>4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162</v>
      </c>
      <c r="AU269" s="237" t="s">
        <v>85</v>
      </c>
      <c r="AV269" s="15" t="s">
        <v>160</v>
      </c>
      <c r="AW269" s="15" t="s">
        <v>31</v>
      </c>
      <c r="AX269" s="15" t="s">
        <v>83</v>
      </c>
      <c r="AY269" s="237" t="s">
        <v>153</v>
      </c>
    </row>
    <row r="270" spans="1:65" s="2" customFormat="1" ht="24.2" customHeight="1">
      <c r="A270" s="35"/>
      <c r="B270" s="36"/>
      <c r="C270" s="249" t="s">
        <v>727</v>
      </c>
      <c r="D270" s="249" t="s">
        <v>263</v>
      </c>
      <c r="E270" s="250" t="s">
        <v>2068</v>
      </c>
      <c r="F270" s="251" t="s">
        <v>2069</v>
      </c>
      <c r="G270" s="252" t="s">
        <v>2063</v>
      </c>
      <c r="H270" s="253">
        <v>7</v>
      </c>
      <c r="I270" s="254"/>
      <c r="J270" s="255">
        <f>ROUND(I270*H270,2)</f>
        <v>0</v>
      </c>
      <c r="K270" s="251" t="s">
        <v>1</v>
      </c>
      <c r="L270" s="256"/>
      <c r="M270" s="257" t="s">
        <v>1</v>
      </c>
      <c r="N270" s="258" t="s">
        <v>40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360</v>
      </c>
      <c r="AT270" s="203" t="s">
        <v>263</v>
      </c>
      <c r="AU270" s="203" t="s">
        <v>85</v>
      </c>
      <c r="AY270" s="18" t="s">
        <v>153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252</v>
      </c>
      <c r="BM270" s="203" t="s">
        <v>2070</v>
      </c>
    </row>
    <row r="271" spans="1:65" s="2" customFormat="1" ht="24.2" customHeight="1">
      <c r="A271" s="35"/>
      <c r="B271" s="36"/>
      <c r="C271" s="249" t="s">
        <v>730</v>
      </c>
      <c r="D271" s="249" t="s">
        <v>263</v>
      </c>
      <c r="E271" s="250" t="s">
        <v>2071</v>
      </c>
      <c r="F271" s="251" t="s">
        <v>2072</v>
      </c>
      <c r="G271" s="252" t="s">
        <v>2063</v>
      </c>
      <c r="H271" s="253">
        <v>6</v>
      </c>
      <c r="I271" s="254"/>
      <c r="J271" s="255">
        <f>ROUND(I271*H271,2)</f>
        <v>0</v>
      </c>
      <c r="K271" s="251" t="s">
        <v>1</v>
      </c>
      <c r="L271" s="256"/>
      <c r="M271" s="257" t="s">
        <v>1</v>
      </c>
      <c r="N271" s="258" t="s">
        <v>40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360</v>
      </c>
      <c r="AT271" s="203" t="s">
        <v>263</v>
      </c>
      <c r="AU271" s="203" t="s">
        <v>85</v>
      </c>
      <c r="AY271" s="18" t="s">
        <v>153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252</v>
      </c>
      <c r="BM271" s="203" t="s">
        <v>2073</v>
      </c>
    </row>
    <row r="272" spans="1:65" s="14" customFormat="1" ht="11.25">
      <c r="B272" s="216"/>
      <c r="C272" s="217"/>
      <c r="D272" s="207" t="s">
        <v>162</v>
      </c>
      <c r="E272" s="218" t="s">
        <v>1</v>
      </c>
      <c r="F272" s="219" t="s">
        <v>186</v>
      </c>
      <c r="G272" s="217"/>
      <c r="H272" s="220">
        <v>6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162</v>
      </c>
      <c r="AU272" s="226" t="s">
        <v>85</v>
      </c>
      <c r="AV272" s="14" t="s">
        <v>85</v>
      </c>
      <c r="AW272" s="14" t="s">
        <v>31</v>
      </c>
      <c r="AX272" s="14" t="s">
        <v>75</v>
      </c>
      <c r="AY272" s="226" t="s">
        <v>153</v>
      </c>
    </row>
    <row r="273" spans="1:65" s="15" customFormat="1" ht="11.25">
      <c r="B273" s="227"/>
      <c r="C273" s="228"/>
      <c r="D273" s="207" t="s">
        <v>162</v>
      </c>
      <c r="E273" s="229" t="s">
        <v>1</v>
      </c>
      <c r="F273" s="230" t="s">
        <v>165</v>
      </c>
      <c r="G273" s="228"/>
      <c r="H273" s="231">
        <v>6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162</v>
      </c>
      <c r="AU273" s="237" t="s">
        <v>85</v>
      </c>
      <c r="AV273" s="15" t="s">
        <v>160</v>
      </c>
      <c r="AW273" s="15" t="s">
        <v>31</v>
      </c>
      <c r="AX273" s="15" t="s">
        <v>83</v>
      </c>
      <c r="AY273" s="237" t="s">
        <v>153</v>
      </c>
    </row>
    <row r="274" spans="1:65" s="2" customFormat="1" ht="24.2" customHeight="1">
      <c r="A274" s="35"/>
      <c r="B274" s="36"/>
      <c r="C274" s="249" t="s">
        <v>734</v>
      </c>
      <c r="D274" s="249" t="s">
        <v>263</v>
      </c>
      <c r="E274" s="250" t="s">
        <v>2074</v>
      </c>
      <c r="F274" s="251" t="s">
        <v>2075</v>
      </c>
      <c r="G274" s="252" t="s">
        <v>2063</v>
      </c>
      <c r="H274" s="253">
        <v>4</v>
      </c>
      <c r="I274" s="254"/>
      <c r="J274" s="255">
        <f>ROUND(I274*H274,2)</f>
        <v>0</v>
      </c>
      <c r="K274" s="251" t="s">
        <v>1</v>
      </c>
      <c r="L274" s="256"/>
      <c r="M274" s="257" t="s">
        <v>1</v>
      </c>
      <c r="N274" s="258" t="s">
        <v>40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360</v>
      </c>
      <c r="AT274" s="203" t="s">
        <v>263</v>
      </c>
      <c r="AU274" s="203" t="s">
        <v>85</v>
      </c>
      <c r="AY274" s="18" t="s">
        <v>153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252</v>
      </c>
      <c r="BM274" s="203" t="s">
        <v>2076</v>
      </c>
    </row>
    <row r="275" spans="1:65" s="2" customFormat="1" ht="24.2" customHeight="1">
      <c r="A275" s="35"/>
      <c r="B275" s="36"/>
      <c r="C275" s="249" t="s">
        <v>739</v>
      </c>
      <c r="D275" s="249" t="s">
        <v>263</v>
      </c>
      <c r="E275" s="250" t="s">
        <v>2077</v>
      </c>
      <c r="F275" s="251" t="s">
        <v>2078</v>
      </c>
      <c r="G275" s="252" t="s">
        <v>2063</v>
      </c>
      <c r="H275" s="253">
        <v>4</v>
      </c>
      <c r="I275" s="254"/>
      <c r="J275" s="255">
        <f>ROUND(I275*H275,2)</f>
        <v>0</v>
      </c>
      <c r="K275" s="251" t="s">
        <v>1</v>
      </c>
      <c r="L275" s="256"/>
      <c r="M275" s="257" t="s">
        <v>1</v>
      </c>
      <c r="N275" s="258" t="s">
        <v>40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360</v>
      </c>
      <c r="AT275" s="203" t="s">
        <v>263</v>
      </c>
      <c r="AU275" s="203" t="s">
        <v>85</v>
      </c>
      <c r="AY275" s="18" t="s">
        <v>153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83</v>
      </c>
      <c r="BK275" s="204">
        <f>ROUND(I275*H275,2)</f>
        <v>0</v>
      </c>
      <c r="BL275" s="18" t="s">
        <v>252</v>
      </c>
      <c r="BM275" s="203" t="s">
        <v>2079</v>
      </c>
    </row>
    <row r="276" spans="1:65" s="14" customFormat="1" ht="11.25">
      <c r="B276" s="216"/>
      <c r="C276" s="217"/>
      <c r="D276" s="207" t="s">
        <v>162</v>
      </c>
      <c r="E276" s="218" t="s">
        <v>1</v>
      </c>
      <c r="F276" s="219" t="s">
        <v>160</v>
      </c>
      <c r="G276" s="217"/>
      <c r="H276" s="220">
        <v>4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162</v>
      </c>
      <c r="AU276" s="226" t="s">
        <v>85</v>
      </c>
      <c r="AV276" s="14" t="s">
        <v>85</v>
      </c>
      <c r="AW276" s="14" t="s">
        <v>31</v>
      </c>
      <c r="AX276" s="14" t="s">
        <v>75</v>
      </c>
      <c r="AY276" s="226" t="s">
        <v>153</v>
      </c>
    </row>
    <row r="277" spans="1:65" s="15" customFormat="1" ht="11.25">
      <c r="B277" s="227"/>
      <c r="C277" s="228"/>
      <c r="D277" s="207" t="s">
        <v>162</v>
      </c>
      <c r="E277" s="229" t="s">
        <v>1</v>
      </c>
      <c r="F277" s="230" t="s">
        <v>165</v>
      </c>
      <c r="G277" s="228"/>
      <c r="H277" s="231">
        <v>4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162</v>
      </c>
      <c r="AU277" s="237" t="s">
        <v>85</v>
      </c>
      <c r="AV277" s="15" t="s">
        <v>160</v>
      </c>
      <c r="AW277" s="15" t="s">
        <v>31</v>
      </c>
      <c r="AX277" s="15" t="s">
        <v>83</v>
      </c>
      <c r="AY277" s="237" t="s">
        <v>153</v>
      </c>
    </row>
    <row r="278" spans="1:65" s="2" customFormat="1" ht="24.2" customHeight="1">
      <c r="A278" s="35"/>
      <c r="B278" s="36"/>
      <c r="C278" s="249" t="s">
        <v>749</v>
      </c>
      <c r="D278" s="249" t="s">
        <v>263</v>
      </c>
      <c r="E278" s="250" t="s">
        <v>2080</v>
      </c>
      <c r="F278" s="251" t="s">
        <v>2081</v>
      </c>
      <c r="G278" s="252" t="s">
        <v>2063</v>
      </c>
      <c r="H278" s="253">
        <v>12</v>
      </c>
      <c r="I278" s="254"/>
      <c r="J278" s="255">
        <f>ROUND(I278*H278,2)</f>
        <v>0</v>
      </c>
      <c r="K278" s="251" t="s">
        <v>1</v>
      </c>
      <c r="L278" s="256"/>
      <c r="M278" s="257" t="s">
        <v>1</v>
      </c>
      <c r="N278" s="258" t="s">
        <v>40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360</v>
      </c>
      <c r="AT278" s="203" t="s">
        <v>263</v>
      </c>
      <c r="AU278" s="203" t="s">
        <v>85</v>
      </c>
      <c r="AY278" s="18" t="s">
        <v>153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252</v>
      </c>
      <c r="BM278" s="203" t="s">
        <v>2082</v>
      </c>
    </row>
    <row r="279" spans="1:65" s="2" customFormat="1" ht="24.2" customHeight="1">
      <c r="A279" s="35"/>
      <c r="B279" s="36"/>
      <c r="C279" s="249" t="s">
        <v>756</v>
      </c>
      <c r="D279" s="249" t="s">
        <v>263</v>
      </c>
      <c r="E279" s="250" t="s">
        <v>2083</v>
      </c>
      <c r="F279" s="251" t="s">
        <v>2084</v>
      </c>
      <c r="G279" s="252" t="s">
        <v>2063</v>
      </c>
      <c r="H279" s="253">
        <v>9</v>
      </c>
      <c r="I279" s="254"/>
      <c r="J279" s="255">
        <f>ROUND(I279*H279,2)</f>
        <v>0</v>
      </c>
      <c r="K279" s="251" t="s">
        <v>1</v>
      </c>
      <c r="L279" s="256"/>
      <c r="M279" s="257" t="s">
        <v>1</v>
      </c>
      <c r="N279" s="258" t="s">
        <v>40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360</v>
      </c>
      <c r="AT279" s="203" t="s">
        <v>263</v>
      </c>
      <c r="AU279" s="203" t="s">
        <v>85</v>
      </c>
      <c r="AY279" s="18" t="s">
        <v>153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252</v>
      </c>
      <c r="BM279" s="203" t="s">
        <v>2085</v>
      </c>
    </row>
    <row r="280" spans="1:65" s="14" customFormat="1" ht="11.25">
      <c r="B280" s="216"/>
      <c r="C280" s="217"/>
      <c r="D280" s="207" t="s">
        <v>162</v>
      </c>
      <c r="E280" s="218" t="s">
        <v>1</v>
      </c>
      <c r="F280" s="219" t="s">
        <v>202</v>
      </c>
      <c r="G280" s="217"/>
      <c r="H280" s="220">
        <v>9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162</v>
      </c>
      <c r="AU280" s="226" t="s">
        <v>85</v>
      </c>
      <c r="AV280" s="14" t="s">
        <v>85</v>
      </c>
      <c r="AW280" s="14" t="s">
        <v>31</v>
      </c>
      <c r="AX280" s="14" t="s">
        <v>75</v>
      </c>
      <c r="AY280" s="226" t="s">
        <v>153</v>
      </c>
    </row>
    <row r="281" spans="1:65" s="15" customFormat="1" ht="11.25">
      <c r="B281" s="227"/>
      <c r="C281" s="228"/>
      <c r="D281" s="207" t="s">
        <v>162</v>
      </c>
      <c r="E281" s="229" t="s">
        <v>1</v>
      </c>
      <c r="F281" s="230" t="s">
        <v>165</v>
      </c>
      <c r="G281" s="228"/>
      <c r="H281" s="231">
        <v>9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AT281" s="237" t="s">
        <v>162</v>
      </c>
      <c r="AU281" s="237" t="s">
        <v>85</v>
      </c>
      <c r="AV281" s="15" t="s">
        <v>160</v>
      </c>
      <c r="AW281" s="15" t="s">
        <v>31</v>
      </c>
      <c r="AX281" s="15" t="s">
        <v>83</v>
      </c>
      <c r="AY281" s="237" t="s">
        <v>153</v>
      </c>
    </row>
    <row r="282" spans="1:65" s="2" customFormat="1" ht="24.2" customHeight="1">
      <c r="A282" s="35"/>
      <c r="B282" s="36"/>
      <c r="C282" s="249" t="s">
        <v>760</v>
      </c>
      <c r="D282" s="249" t="s">
        <v>263</v>
      </c>
      <c r="E282" s="250" t="s">
        <v>2086</v>
      </c>
      <c r="F282" s="251" t="s">
        <v>2087</v>
      </c>
      <c r="G282" s="252" t="s">
        <v>2063</v>
      </c>
      <c r="H282" s="253">
        <v>7</v>
      </c>
      <c r="I282" s="254"/>
      <c r="J282" s="255">
        <f>ROUND(I282*H282,2)</f>
        <v>0</v>
      </c>
      <c r="K282" s="251" t="s">
        <v>1</v>
      </c>
      <c r="L282" s="256"/>
      <c r="M282" s="257" t="s">
        <v>1</v>
      </c>
      <c r="N282" s="258" t="s">
        <v>40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360</v>
      </c>
      <c r="AT282" s="203" t="s">
        <v>263</v>
      </c>
      <c r="AU282" s="203" t="s">
        <v>85</v>
      </c>
      <c r="AY282" s="18" t="s">
        <v>153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83</v>
      </c>
      <c r="BK282" s="204">
        <f>ROUND(I282*H282,2)</f>
        <v>0</v>
      </c>
      <c r="BL282" s="18" t="s">
        <v>252</v>
      </c>
      <c r="BM282" s="203" t="s">
        <v>2088</v>
      </c>
    </row>
    <row r="283" spans="1:65" s="14" customFormat="1" ht="11.25">
      <c r="B283" s="216"/>
      <c r="C283" s="217"/>
      <c r="D283" s="207" t="s">
        <v>162</v>
      </c>
      <c r="E283" s="218" t="s">
        <v>1</v>
      </c>
      <c r="F283" s="219" t="s">
        <v>192</v>
      </c>
      <c r="G283" s="217"/>
      <c r="H283" s="220">
        <v>7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162</v>
      </c>
      <c r="AU283" s="226" t="s">
        <v>85</v>
      </c>
      <c r="AV283" s="14" t="s">
        <v>85</v>
      </c>
      <c r="AW283" s="14" t="s">
        <v>31</v>
      </c>
      <c r="AX283" s="14" t="s">
        <v>75</v>
      </c>
      <c r="AY283" s="226" t="s">
        <v>153</v>
      </c>
    </row>
    <row r="284" spans="1:65" s="15" customFormat="1" ht="11.25">
      <c r="B284" s="227"/>
      <c r="C284" s="228"/>
      <c r="D284" s="207" t="s">
        <v>162</v>
      </c>
      <c r="E284" s="229" t="s">
        <v>1</v>
      </c>
      <c r="F284" s="230" t="s">
        <v>165</v>
      </c>
      <c r="G284" s="228"/>
      <c r="H284" s="231">
        <v>7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162</v>
      </c>
      <c r="AU284" s="237" t="s">
        <v>85</v>
      </c>
      <c r="AV284" s="15" t="s">
        <v>160</v>
      </c>
      <c r="AW284" s="15" t="s">
        <v>31</v>
      </c>
      <c r="AX284" s="15" t="s">
        <v>83</v>
      </c>
      <c r="AY284" s="237" t="s">
        <v>153</v>
      </c>
    </row>
    <row r="285" spans="1:65" s="2" customFormat="1" ht="24.2" customHeight="1">
      <c r="A285" s="35"/>
      <c r="B285" s="36"/>
      <c r="C285" s="249" t="s">
        <v>765</v>
      </c>
      <c r="D285" s="249" t="s">
        <v>263</v>
      </c>
      <c r="E285" s="250" t="s">
        <v>2089</v>
      </c>
      <c r="F285" s="251" t="s">
        <v>2090</v>
      </c>
      <c r="G285" s="252" t="s">
        <v>2063</v>
      </c>
      <c r="H285" s="253">
        <v>2</v>
      </c>
      <c r="I285" s="254"/>
      <c r="J285" s="255">
        <f t="shared" ref="J285:J292" si="50">ROUND(I285*H285,2)</f>
        <v>0</v>
      </c>
      <c r="K285" s="251" t="s">
        <v>1</v>
      </c>
      <c r="L285" s="256"/>
      <c r="M285" s="257" t="s">
        <v>1</v>
      </c>
      <c r="N285" s="258" t="s">
        <v>40</v>
      </c>
      <c r="O285" s="72"/>
      <c r="P285" s="201">
        <f t="shared" ref="P285:P292" si="51">O285*H285</f>
        <v>0</v>
      </c>
      <c r="Q285" s="201">
        <v>0</v>
      </c>
      <c r="R285" s="201">
        <f t="shared" ref="R285:R292" si="52">Q285*H285</f>
        <v>0</v>
      </c>
      <c r="S285" s="201">
        <v>0</v>
      </c>
      <c r="T285" s="202">
        <f t="shared" ref="T285:T292" si="53"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360</v>
      </c>
      <c r="AT285" s="203" t="s">
        <v>263</v>
      </c>
      <c r="AU285" s="203" t="s">
        <v>85</v>
      </c>
      <c r="AY285" s="18" t="s">
        <v>153</v>
      </c>
      <c r="BE285" s="204">
        <f t="shared" ref="BE285:BE292" si="54">IF(N285="základní",J285,0)</f>
        <v>0</v>
      </c>
      <c r="BF285" s="204">
        <f t="shared" ref="BF285:BF292" si="55">IF(N285="snížená",J285,0)</f>
        <v>0</v>
      </c>
      <c r="BG285" s="204">
        <f t="shared" ref="BG285:BG292" si="56">IF(N285="zákl. přenesená",J285,0)</f>
        <v>0</v>
      </c>
      <c r="BH285" s="204">
        <f t="shared" ref="BH285:BH292" si="57">IF(N285="sníž. přenesená",J285,0)</f>
        <v>0</v>
      </c>
      <c r="BI285" s="204">
        <f t="shared" ref="BI285:BI292" si="58">IF(N285="nulová",J285,0)</f>
        <v>0</v>
      </c>
      <c r="BJ285" s="18" t="s">
        <v>83</v>
      </c>
      <c r="BK285" s="204">
        <f t="shared" ref="BK285:BK292" si="59">ROUND(I285*H285,2)</f>
        <v>0</v>
      </c>
      <c r="BL285" s="18" t="s">
        <v>252</v>
      </c>
      <c r="BM285" s="203" t="s">
        <v>2091</v>
      </c>
    </row>
    <row r="286" spans="1:65" s="2" customFormat="1" ht="24.2" customHeight="1">
      <c r="A286" s="35"/>
      <c r="B286" s="36"/>
      <c r="C286" s="249" t="s">
        <v>772</v>
      </c>
      <c r="D286" s="249" t="s">
        <v>263</v>
      </c>
      <c r="E286" s="250" t="s">
        <v>2092</v>
      </c>
      <c r="F286" s="251" t="s">
        <v>2093</v>
      </c>
      <c r="G286" s="252" t="s">
        <v>2063</v>
      </c>
      <c r="H286" s="253">
        <v>4</v>
      </c>
      <c r="I286" s="254"/>
      <c r="J286" s="255">
        <f t="shared" si="50"/>
        <v>0</v>
      </c>
      <c r="K286" s="251" t="s">
        <v>1</v>
      </c>
      <c r="L286" s="256"/>
      <c r="M286" s="257" t="s">
        <v>1</v>
      </c>
      <c r="N286" s="258" t="s">
        <v>40</v>
      </c>
      <c r="O286" s="72"/>
      <c r="P286" s="201">
        <f t="shared" si="51"/>
        <v>0</v>
      </c>
      <c r="Q286" s="201">
        <v>0</v>
      </c>
      <c r="R286" s="201">
        <f t="shared" si="52"/>
        <v>0</v>
      </c>
      <c r="S286" s="201">
        <v>0</v>
      </c>
      <c r="T286" s="202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360</v>
      </c>
      <c r="AT286" s="203" t="s">
        <v>263</v>
      </c>
      <c r="AU286" s="203" t="s">
        <v>85</v>
      </c>
      <c r="AY286" s="18" t="s">
        <v>153</v>
      </c>
      <c r="BE286" s="204">
        <f t="shared" si="54"/>
        <v>0</v>
      </c>
      <c r="BF286" s="204">
        <f t="shared" si="55"/>
        <v>0</v>
      </c>
      <c r="BG286" s="204">
        <f t="shared" si="56"/>
        <v>0</v>
      </c>
      <c r="BH286" s="204">
        <f t="shared" si="57"/>
        <v>0</v>
      </c>
      <c r="BI286" s="204">
        <f t="shared" si="58"/>
        <v>0</v>
      </c>
      <c r="BJ286" s="18" t="s">
        <v>83</v>
      </c>
      <c r="BK286" s="204">
        <f t="shared" si="59"/>
        <v>0</v>
      </c>
      <c r="BL286" s="18" t="s">
        <v>252</v>
      </c>
      <c r="BM286" s="203" t="s">
        <v>2094</v>
      </c>
    </row>
    <row r="287" spans="1:65" s="2" customFormat="1" ht="24.2" customHeight="1">
      <c r="A287" s="35"/>
      <c r="B287" s="36"/>
      <c r="C287" s="249" t="s">
        <v>780</v>
      </c>
      <c r="D287" s="249" t="s">
        <v>263</v>
      </c>
      <c r="E287" s="250" t="s">
        <v>2095</v>
      </c>
      <c r="F287" s="251" t="s">
        <v>2096</v>
      </c>
      <c r="G287" s="252" t="s">
        <v>2063</v>
      </c>
      <c r="H287" s="253">
        <v>1</v>
      </c>
      <c r="I287" s="254"/>
      <c r="J287" s="255">
        <f t="shared" si="50"/>
        <v>0</v>
      </c>
      <c r="K287" s="251" t="s">
        <v>1</v>
      </c>
      <c r="L287" s="256"/>
      <c r="M287" s="257" t="s">
        <v>1</v>
      </c>
      <c r="N287" s="258" t="s">
        <v>40</v>
      </c>
      <c r="O287" s="72"/>
      <c r="P287" s="201">
        <f t="shared" si="51"/>
        <v>0</v>
      </c>
      <c r="Q287" s="201">
        <v>0</v>
      </c>
      <c r="R287" s="201">
        <f t="shared" si="52"/>
        <v>0</v>
      </c>
      <c r="S287" s="201">
        <v>0</v>
      </c>
      <c r="T287" s="202">
        <f t="shared" si="5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360</v>
      </c>
      <c r="AT287" s="203" t="s">
        <v>263</v>
      </c>
      <c r="AU287" s="203" t="s">
        <v>85</v>
      </c>
      <c r="AY287" s="18" t="s">
        <v>153</v>
      </c>
      <c r="BE287" s="204">
        <f t="shared" si="54"/>
        <v>0</v>
      </c>
      <c r="BF287" s="204">
        <f t="shared" si="55"/>
        <v>0</v>
      </c>
      <c r="BG287" s="204">
        <f t="shared" si="56"/>
        <v>0</v>
      </c>
      <c r="BH287" s="204">
        <f t="shared" si="57"/>
        <v>0</v>
      </c>
      <c r="BI287" s="204">
        <f t="shared" si="58"/>
        <v>0</v>
      </c>
      <c r="BJ287" s="18" t="s">
        <v>83</v>
      </c>
      <c r="BK287" s="204">
        <f t="shared" si="59"/>
        <v>0</v>
      </c>
      <c r="BL287" s="18" t="s">
        <v>252</v>
      </c>
      <c r="BM287" s="203" t="s">
        <v>2097</v>
      </c>
    </row>
    <row r="288" spans="1:65" s="2" customFormat="1" ht="24.2" customHeight="1">
      <c r="A288" s="35"/>
      <c r="B288" s="36"/>
      <c r="C288" s="249" t="s">
        <v>784</v>
      </c>
      <c r="D288" s="249" t="s">
        <v>263</v>
      </c>
      <c r="E288" s="250" t="s">
        <v>2098</v>
      </c>
      <c r="F288" s="251" t="s">
        <v>2099</v>
      </c>
      <c r="G288" s="252" t="s">
        <v>2063</v>
      </c>
      <c r="H288" s="253">
        <v>1</v>
      </c>
      <c r="I288" s="254"/>
      <c r="J288" s="255">
        <f t="shared" si="50"/>
        <v>0</v>
      </c>
      <c r="K288" s="251" t="s">
        <v>1</v>
      </c>
      <c r="L288" s="256"/>
      <c r="M288" s="257" t="s">
        <v>1</v>
      </c>
      <c r="N288" s="258" t="s">
        <v>40</v>
      </c>
      <c r="O288" s="72"/>
      <c r="P288" s="201">
        <f t="shared" si="51"/>
        <v>0</v>
      </c>
      <c r="Q288" s="201">
        <v>0</v>
      </c>
      <c r="R288" s="201">
        <f t="shared" si="52"/>
        <v>0</v>
      </c>
      <c r="S288" s="201">
        <v>0</v>
      </c>
      <c r="T288" s="202">
        <f t="shared" si="5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360</v>
      </c>
      <c r="AT288" s="203" t="s">
        <v>263</v>
      </c>
      <c r="AU288" s="203" t="s">
        <v>85</v>
      </c>
      <c r="AY288" s="18" t="s">
        <v>153</v>
      </c>
      <c r="BE288" s="204">
        <f t="shared" si="54"/>
        <v>0</v>
      </c>
      <c r="BF288" s="204">
        <f t="shared" si="55"/>
        <v>0</v>
      </c>
      <c r="BG288" s="204">
        <f t="shared" si="56"/>
        <v>0</v>
      </c>
      <c r="BH288" s="204">
        <f t="shared" si="57"/>
        <v>0</v>
      </c>
      <c r="BI288" s="204">
        <f t="shared" si="58"/>
        <v>0</v>
      </c>
      <c r="BJ288" s="18" t="s">
        <v>83</v>
      </c>
      <c r="BK288" s="204">
        <f t="shared" si="59"/>
        <v>0</v>
      </c>
      <c r="BL288" s="18" t="s">
        <v>252</v>
      </c>
      <c r="BM288" s="203" t="s">
        <v>2100</v>
      </c>
    </row>
    <row r="289" spans="1:65" s="2" customFormat="1" ht="24.2" customHeight="1">
      <c r="A289" s="35"/>
      <c r="B289" s="36"/>
      <c r="C289" s="249" t="s">
        <v>789</v>
      </c>
      <c r="D289" s="249" t="s">
        <v>263</v>
      </c>
      <c r="E289" s="250" t="s">
        <v>2101</v>
      </c>
      <c r="F289" s="251" t="s">
        <v>2102</v>
      </c>
      <c r="G289" s="252" t="s">
        <v>2063</v>
      </c>
      <c r="H289" s="253">
        <v>1</v>
      </c>
      <c r="I289" s="254"/>
      <c r="J289" s="255">
        <f t="shared" si="50"/>
        <v>0</v>
      </c>
      <c r="K289" s="251" t="s">
        <v>1</v>
      </c>
      <c r="L289" s="256"/>
      <c r="M289" s="257" t="s">
        <v>1</v>
      </c>
      <c r="N289" s="258" t="s">
        <v>40</v>
      </c>
      <c r="O289" s="72"/>
      <c r="P289" s="201">
        <f t="shared" si="51"/>
        <v>0</v>
      </c>
      <c r="Q289" s="201">
        <v>0</v>
      </c>
      <c r="R289" s="201">
        <f t="shared" si="52"/>
        <v>0</v>
      </c>
      <c r="S289" s="201">
        <v>0</v>
      </c>
      <c r="T289" s="202">
        <f t="shared" si="5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360</v>
      </c>
      <c r="AT289" s="203" t="s">
        <v>263</v>
      </c>
      <c r="AU289" s="203" t="s">
        <v>85</v>
      </c>
      <c r="AY289" s="18" t="s">
        <v>153</v>
      </c>
      <c r="BE289" s="204">
        <f t="shared" si="54"/>
        <v>0</v>
      </c>
      <c r="BF289" s="204">
        <f t="shared" si="55"/>
        <v>0</v>
      </c>
      <c r="BG289" s="204">
        <f t="shared" si="56"/>
        <v>0</v>
      </c>
      <c r="BH289" s="204">
        <f t="shared" si="57"/>
        <v>0</v>
      </c>
      <c r="BI289" s="204">
        <f t="shared" si="58"/>
        <v>0</v>
      </c>
      <c r="BJ289" s="18" t="s">
        <v>83</v>
      </c>
      <c r="BK289" s="204">
        <f t="shared" si="59"/>
        <v>0</v>
      </c>
      <c r="BL289" s="18" t="s">
        <v>252</v>
      </c>
      <c r="BM289" s="203" t="s">
        <v>2103</v>
      </c>
    </row>
    <row r="290" spans="1:65" s="2" customFormat="1" ht="24.2" customHeight="1">
      <c r="A290" s="35"/>
      <c r="B290" s="36"/>
      <c r="C290" s="249" t="s">
        <v>798</v>
      </c>
      <c r="D290" s="249" t="s">
        <v>263</v>
      </c>
      <c r="E290" s="250" t="s">
        <v>2104</v>
      </c>
      <c r="F290" s="251" t="s">
        <v>2105</v>
      </c>
      <c r="G290" s="252" t="s">
        <v>2063</v>
      </c>
      <c r="H290" s="253">
        <v>1</v>
      </c>
      <c r="I290" s="254"/>
      <c r="J290" s="255">
        <f t="shared" si="50"/>
        <v>0</v>
      </c>
      <c r="K290" s="251" t="s">
        <v>1</v>
      </c>
      <c r="L290" s="256"/>
      <c r="M290" s="257" t="s">
        <v>1</v>
      </c>
      <c r="N290" s="258" t="s">
        <v>40</v>
      </c>
      <c r="O290" s="72"/>
      <c r="P290" s="201">
        <f t="shared" si="51"/>
        <v>0</v>
      </c>
      <c r="Q290" s="201">
        <v>0</v>
      </c>
      <c r="R290" s="201">
        <f t="shared" si="52"/>
        <v>0</v>
      </c>
      <c r="S290" s="201">
        <v>0</v>
      </c>
      <c r="T290" s="202">
        <f t="shared" si="5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360</v>
      </c>
      <c r="AT290" s="203" t="s">
        <v>263</v>
      </c>
      <c r="AU290" s="203" t="s">
        <v>85</v>
      </c>
      <c r="AY290" s="18" t="s">
        <v>153</v>
      </c>
      <c r="BE290" s="204">
        <f t="shared" si="54"/>
        <v>0</v>
      </c>
      <c r="BF290" s="204">
        <f t="shared" si="55"/>
        <v>0</v>
      </c>
      <c r="BG290" s="204">
        <f t="shared" si="56"/>
        <v>0</v>
      </c>
      <c r="BH290" s="204">
        <f t="shared" si="57"/>
        <v>0</v>
      </c>
      <c r="BI290" s="204">
        <f t="shared" si="58"/>
        <v>0</v>
      </c>
      <c r="BJ290" s="18" t="s">
        <v>83</v>
      </c>
      <c r="BK290" s="204">
        <f t="shared" si="59"/>
        <v>0</v>
      </c>
      <c r="BL290" s="18" t="s">
        <v>252</v>
      </c>
      <c r="BM290" s="203" t="s">
        <v>2106</v>
      </c>
    </row>
    <row r="291" spans="1:65" s="2" customFormat="1" ht="24.2" customHeight="1">
      <c r="A291" s="35"/>
      <c r="B291" s="36"/>
      <c r="C291" s="249" t="s">
        <v>801</v>
      </c>
      <c r="D291" s="249" t="s">
        <v>263</v>
      </c>
      <c r="E291" s="250" t="s">
        <v>2107</v>
      </c>
      <c r="F291" s="251" t="s">
        <v>2108</v>
      </c>
      <c r="G291" s="252" t="s">
        <v>2063</v>
      </c>
      <c r="H291" s="253">
        <v>2</v>
      </c>
      <c r="I291" s="254"/>
      <c r="J291" s="255">
        <f t="shared" si="50"/>
        <v>0</v>
      </c>
      <c r="K291" s="251" t="s">
        <v>1</v>
      </c>
      <c r="L291" s="256"/>
      <c r="M291" s="257" t="s">
        <v>1</v>
      </c>
      <c r="N291" s="258" t="s">
        <v>40</v>
      </c>
      <c r="O291" s="72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360</v>
      </c>
      <c r="AT291" s="203" t="s">
        <v>263</v>
      </c>
      <c r="AU291" s="203" t="s">
        <v>85</v>
      </c>
      <c r="AY291" s="18" t="s">
        <v>153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8" t="s">
        <v>83</v>
      </c>
      <c r="BK291" s="204">
        <f t="shared" si="59"/>
        <v>0</v>
      </c>
      <c r="BL291" s="18" t="s">
        <v>252</v>
      </c>
      <c r="BM291" s="203" t="s">
        <v>2109</v>
      </c>
    </row>
    <row r="292" spans="1:65" s="2" customFormat="1" ht="24.2" customHeight="1">
      <c r="A292" s="35"/>
      <c r="B292" s="36"/>
      <c r="C292" s="192" t="s">
        <v>805</v>
      </c>
      <c r="D292" s="192" t="s">
        <v>155</v>
      </c>
      <c r="E292" s="193" t="s">
        <v>2110</v>
      </c>
      <c r="F292" s="194" t="s">
        <v>2111</v>
      </c>
      <c r="G292" s="195" t="s">
        <v>226</v>
      </c>
      <c r="H292" s="196">
        <v>4</v>
      </c>
      <c r="I292" s="197"/>
      <c r="J292" s="198">
        <f t="shared" si="50"/>
        <v>0</v>
      </c>
      <c r="K292" s="194" t="s">
        <v>1</v>
      </c>
      <c r="L292" s="40"/>
      <c r="M292" s="199" t="s">
        <v>1</v>
      </c>
      <c r="N292" s="200" t="s">
        <v>40</v>
      </c>
      <c r="O292" s="72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252</v>
      </c>
      <c r="AT292" s="203" t="s">
        <v>155</v>
      </c>
      <c r="AU292" s="203" t="s">
        <v>85</v>
      </c>
      <c r="AY292" s="18" t="s">
        <v>153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8" t="s">
        <v>83</v>
      </c>
      <c r="BK292" s="204">
        <f t="shared" si="59"/>
        <v>0</v>
      </c>
      <c r="BL292" s="18" t="s">
        <v>252</v>
      </c>
      <c r="BM292" s="203" t="s">
        <v>2112</v>
      </c>
    </row>
    <row r="293" spans="1:65" s="14" customFormat="1" ht="11.25">
      <c r="B293" s="216"/>
      <c r="C293" s="217"/>
      <c r="D293" s="207" t="s">
        <v>162</v>
      </c>
      <c r="E293" s="218" t="s">
        <v>1</v>
      </c>
      <c r="F293" s="219" t="s">
        <v>160</v>
      </c>
      <c r="G293" s="217"/>
      <c r="H293" s="220">
        <v>4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162</v>
      </c>
      <c r="AU293" s="226" t="s">
        <v>85</v>
      </c>
      <c r="AV293" s="14" t="s">
        <v>85</v>
      </c>
      <c r="AW293" s="14" t="s">
        <v>31</v>
      </c>
      <c r="AX293" s="14" t="s">
        <v>75</v>
      </c>
      <c r="AY293" s="226" t="s">
        <v>153</v>
      </c>
    </row>
    <row r="294" spans="1:65" s="15" customFormat="1" ht="11.25">
      <c r="B294" s="227"/>
      <c r="C294" s="228"/>
      <c r="D294" s="207" t="s">
        <v>162</v>
      </c>
      <c r="E294" s="229" t="s">
        <v>1</v>
      </c>
      <c r="F294" s="230" t="s">
        <v>165</v>
      </c>
      <c r="G294" s="228"/>
      <c r="H294" s="231">
        <v>4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162</v>
      </c>
      <c r="AU294" s="237" t="s">
        <v>85</v>
      </c>
      <c r="AV294" s="15" t="s">
        <v>160</v>
      </c>
      <c r="AW294" s="15" t="s">
        <v>31</v>
      </c>
      <c r="AX294" s="15" t="s">
        <v>83</v>
      </c>
      <c r="AY294" s="237" t="s">
        <v>153</v>
      </c>
    </row>
    <row r="295" spans="1:65" s="2" customFormat="1" ht="24.2" customHeight="1">
      <c r="A295" s="35"/>
      <c r="B295" s="36"/>
      <c r="C295" s="249" t="s">
        <v>810</v>
      </c>
      <c r="D295" s="249" t="s">
        <v>263</v>
      </c>
      <c r="E295" s="250" t="s">
        <v>2113</v>
      </c>
      <c r="F295" s="251" t="s">
        <v>2114</v>
      </c>
      <c r="G295" s="252" t="s">
        <v>2063</v>
      </c>
      <c r="H295" s="253">
        <v>4</v>
      </c>
      <c r="I295" s="254"/>
      <c r="J295" s="255">
        <f>ROUND(I295*H295,2)</f>
        <v>0</v>
      </c>
      <c r="K295" s="251" t="s">
        <v>1</v>
      </c>
      <c r="L295" s="256"/>
      <c r="M295" s="257" t="s">
        <v>1</v>
      </c>
      <c r="N295" s="258" t="s">
        <v>40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360</v>
      </c>
      <c r="AT295" s="203" t="s">
        <v>263</v>
      </c>
      <c r="AU295" s="203" t="s">
        <v>85</v>
      </c>
      <c r="AY295" s="18" t="s">
        <v>153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252</v>
      </c>
      <c r="BM295" s="203" t="s">
        <v>2115</v>
      </c>
    </row>
    <row r="296" spans="1:65" s="14" customFormat="1" ht="11.25">
      <c r="B296" s="216"/>
      <c r="C296" s="217"/>
      <c r="D296" s="207" t="s">
        <v>162</v>
      </c>
      <c r="E296" s="218" t="s">
        <v>1</v>
      </c>
      <c r="F296" s="219" t="s">
        <v>160</v>
      </c>
      <c r="G296" s="217"/>
      <c r="H296" s="220">
        <v>4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162</v>
      </c>
      <c r="AU296" s="226" t="s">
        <v>85</v>
      </c>
      <c r="AV296" s="14" t="s">
        <v>85</v>
      </c>
      <c r="AW296" s="14" t="s">
        <v>31</v>
      </c>
      <c r="AX296" s="14" t="s">
        <v>75</v>
      </c>
      <c r="AY296" s="226" t="s">
        <v>153</v>
      </c>
    </row>
    <row r="297" spans="1:65" s="15" customFormat="1" ht="11.25">
      <c r="B297" s="227"/>
      <c r="C297" s="228"/>
      <c r="D297" s="207" t="s">
        <v>162</v>
      </c>
      <c r="E297" s="229" t="s">
        <v>1</v>
      </c>
      <c r="F297" s="230" t="s">
        <v>165</v>
      </c>
      <c r="G297" s="228"/>
      <c r="H297" s="231">
        <v>4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162</v>
      </c>
      <c r="AU297" s="237" t="s">
        <v>85</v>
      </c>
      <c r="AV297" s="15" t="s">
        <v>160</v>
      </c>
      <c r="AW297" s="15" t="s">
        <v>31</v>
      </c>
      <c r="AX297" s="15" t="s">
        <v>83</v>
      </c>
      <c r="AY297" s="237" t="s">
        <v>153</v>
      </c>
    </row>
    <row r="298" spans="1:65" s="2" customFormat="1" ht="24.2" customHeight="1">
      <c r="A298" s="35"/>
      <c r="B298" s="36"/>
      <c r="C298" s="192" t="s">
        <v>815</v>
      </c>
      <c r="D298" s="192" t="s">
        <v>155</v>
      </c>
      <c r="E298" s="193" t="s">
        <v>2116</v>
      </c>
      <c r="F298" s="194" t="s">
        <v>2117</v>
      </c>
      <c r="G298" s="195" t="s">
        <v>189</v>
      </c>
      <c r="H298" s="196">
        <v>1.2969999999999999</v>
      </c>
      <c r="I298" s="197"/>
      <c r="J298" s="198">
        <f>ROUND(I298*H298,2)</f>
        <v>0</v>
      </c>
      <c r="K298" s="194" t="s">
        <v>1</v>
      </c>
      <c r="L298" s="40"/>
      <c r="M298" s="199" t="s">
        <v>1</v>
      </c>
      <c r="N298" s="200" t="s">
        <v>40</v>
      </c>
      <c r="O298" s="72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252</v>
      </c>
      <c r="AT298" s="203" t="s">
        <v>155</v>
      </c>
      <c r="AU298" s="203" t="s">
        <v>85</v>
      </c>
      <c r="AY298" s="18" t="s">
        <v>153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83</v>
      </c>
      <c r="BK298" s="204">
        <f>ROUND(I298*H298,2)</f>
        <v>0</v>
      </c>
      <c r="BL298" s="18" t="s">
        <v>252</v>
      </c>
      <c r="BM298" s="203" t="s">
        <v>2118</v>
      </c>
    </row>
    <row r="299" spans="1:65" s="2" customFormat="1" ht="24.2" customHeight="1">
      <c r="A299" s="35"/>
      <c r="B299" s="36"/>
      <c r="C299" s="192" t="s">
        <v>820</v>
      </c>
      <c r="D299" s="192" t="s">
        <v>155</v>
      </c>
      <c r="E299" s="193" t="s">
        <v>2119</v>
      </c>
      <c r="F299" s="194" t="s">
        <v>2120</v>
      </c>
      <c r="G299" s="195" t="s">
        <v>189</v>
      </c>
      <c r="H299" s="196">
        <v>1.2969999999999999</v>
      </c>
      <c r="I299" s="197"/>
      <c r="J299" s="198">
        <f>ROUND(I299*H299,2)</f>
        <v>0</v>
      </c>
      <c r="K299" s="194" t="s">
        <v>1</v>
      </c>
      <c r="L299" s="40"/>
      <c r="M299" s="199" t="s">
        <v>1</v>
      </c>
      <c r="N299" s="200" t="s">
        <v>40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252</v>
      </c>
      <c r="AT299" s="203" t="s">
        <v>155</v>
      </c>
      <c r="AU299" s="203" t="s">
        <v>85</v>
      </c>
      <c r="AY299" s="18" t="s">
        <v>153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83</v>
      </c>
      <c r="BK299" s="204">
        <f>ROUND(I299*H299,2)</f>
        <v>0</v>
      </c>
      <c r="BL299" s="18" t="s">
        <v>252</v>
      </c>
      <c r="BM299" s="203" t="s">
        <v>2121</v>
      </c>
    </row>
    <row r="300" spans="1:65" s="2" customFormat="1" ht="24.2" customHeight="1">
      <c r="A300" s="35"/>
      <c r="B300" s="36"/>
      <c r="C300" s="192" t="s">
        <v>825</v>
      </c>
      <c r="D300" s="192" t="s">
        <v>155</v>
      </c>
      <c r="E300" s="193" t="s">
        <v>2122</v>
      </c>
      <c r="F300" s="194" t="s">
        <v>2123</v>
      </c>
      <c r="G300" s="195" t="s">
        <v>189</v>
      </c>
      <c r="H300" s="196">
        <v>1.2969999999999999</v>
      </c>
      <c r="I300" s="197"/>
      <c r="J300" s="198">
        <f>ROUND(I300*H300,2)</f>
        <v>0</v>
      </c>
      <c r="K300" s="194" t="s">
        <v>1</v>
      </c>
      <c r="L300" s="40"/>
      <c r="M300" s="266" t="s">
        <v>1</v>
      </c>
      <c r="N300" s="267" t="s">
        <v>40</v>
      </c>
      <c r="O300" s="268"/>
      <c r="P300" s="269">
        <f>O300*H300</f>
        <v>0</v>
      </c>
      <c r="Q300" s="269">
        <v>0</v>
      </c>
      <c r="R300" s="269">
        <f>Q300*H300</f>
        <v>0</v>
      </c>
      <c r="S300" s="269">
        <v>0</v>
      </c>
      <c r="T300" s="27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252</v>
      </c>
      <c r="AT300" s="203" t="s">
        <v>155</v>
      </c>
      <c r="AU300" s="203" t="s">
        <v>85</v>
      </c>
      <c r="AY300" s="18" t="s">
        <v>153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252</v>
      </c>
      <c r="BM300" s="203" t="s">
        <v>2124</v>
      </c>
    </row>
    <row r="301" spans="1:65" s="2" customFormat="1" ht="6.95" customHeight="1">
      <c r="A301" s="35"/>
      <c r="B301" s="55"/>
      <c r="C301" s="56"/>
      <c r="D301" s="56"/>
      <c r="E301" s="56"/>
      <c r="F301" s="56"/>
      <c r="G301" s="56"/>
      <c r="H301" s="56"/>
      <c r="I301" s="56"/>
      <c r="J301" s="56"/>
      <c r="K301" s="56"/>
      <c r="L301" s="40"/>
      <c r="M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</row>
  </sheetData>
  <sheetProtection algorithmName="SHA-512" hashValue="yC0vxZkliAEw3hUY3fkgie2ULtvgE3keBh1Y1GuaTghorz4PJ/Ae5Rr0tKVwpWITY3eaNVq+hm+fabw9uygCxA==" saltValue="vy5Ipn8EaO9f9O0HZ/4S9KFyui5nSLg6fT77lqEaOGfnbMfJJbKmeaHL/k63XE5g1aEH9WXM5SiFPQRdGdzNBg==" spinCount="100000" sheet="1" objects="1" scenarios="1" formatColumns="0" formatRows="0" autoFilter="0"/>
  <autoFilter ref="C123:K300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2125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26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ROUND((SUM(BE116:BE144)),  2)</f>
        <v>0</v>
      </c>
      <c r="G33" s="35"/>
      <c r="H33" s="35"/>
      <c r="I33" s="131">
        <v>0.21</v>
      </c>
      <c r="J33" s="130">
        <f>ROUND(((SUM(BE116:BE144))*I33),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ROUND((SUM(BF116:BF144)),  2)</f>
        <v>0</v>
      </c>
      <c r="G34" s="35"/>
      <c r="H34" s="35"/>
      <c r="I34" s="131">
        <v>0.12</v>
      </c>
      <c r="J34" s="130">
        <f>ROUND(((SUM(BF116:BF144))*I34),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ROUND((SUM(BG116:BG144)),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ROUND((SUM(BH116:BH144)),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ROUND((SUM(BI116:BI144)),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05 - FVE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J116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31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pans="1:31" s="2" customFormat="1" ht="6.95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24.95" customHeight="1">
      <c r="A103" s="35"/>
      <c r="B103" s="36"/>
      <c r="C103" s="24" t="s">
        <v>138</v>
      </c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12" customHeight="1">
      <c r="A105" s="35"/>
      <c r="B105" s="36"/>
      <c r="C105" s="30" t="s">
        <v>16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6.5" customHeight="1">
      <c r="A106" s="35"/>
      <c r="B106" s="36"/>
      <c r="C106" s="37"/>
      <c r="D106" s="37"/>
      <c r="E106" s="323" t="str">
        <f>E7</f>
        <v>Snížení energetické náročnosti objektu MŠ</v>
      </c>
      <c r="F106" s="324"/>
      <c r="G106" s="324"/>
      <c r="H106" s="324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109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271" t="str">
        <f>E9</f>
        <v>05 - FVE</v>
      </c>
      <c r="F108" s="325"/>
      <c r="G108" s="325"/>
      <c r="H108" s="325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20</v>
      </c>
      <c r="D110" s="37"/>
      <c r="E110" s="37"/>
      <c r="F110" s="28" t="str">
        <f>F12</f>
        <v>Trojdílná 1117/18</v>
      </c>
      <c r="G110" s="37"/>
      <c r="H110" s="37"/>
      <c r="I110" s="30" t="s">
        <v>22</v>
      </c>
      <c r="J110" s="67" t="str">
        <f>IF(J12="","",J12)</f>
        <v>Vyplň údaj</v>
      </c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5.7" customHeight="1">
      <c r="A112" s="35"/>
      <c r="B112" s="36"/>
      <c r="C112" s="30" t="s">
        <v>23</v>
      </c>
      <c r="D112" s="37"/>
      <c r="E112" s="37"/>
      <c r="F112" s="28" t="str">
        <f>E15</f>
        <v>Městská část Praha 5</v>
      </c>
      <c r="G112" s="37"/>
      <c r="H112" s="37"/>
      <c r="I112" s="30" t="s">
        <v>29</v>
      </c>
      <c r="J112" s="33" t="str">
        <f>E21</f>
        <v>RH-ARCHITEKTI s.r.o.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27</v>
      </c>
      <c r="D113" s="37"/>
      <c r="E113" s="37"/>
      <c r="F113" s="28" t="str">
        <f>IF(E18="","",E18)</f>
        <v>Vyplň údaj</v>
      </c>
      <c r="G113" s="37"/>
      <c r="H113" s="37"/>
      <c r="I113" s="30" t="s">
        <v>32</v>
      </c>
      <c r="J113" s="33" t="str">
        <f>E24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0.3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1" customFormat="1" ht="29.25" customHeight="1">
      <c r="A115" s="165"/>
      <c r="B115" s="166"/>
      <c r="C115" s="167" t="s">
        <v>139</v>
      </c>
      <c r="D115" s="168" t="s">
        <v>60</v>
      </c>
      <c r="E115" s="168" t="s">
        <v>56</v>
      </c>
      <c r="F115" s="168" t="s">
        <v>57</v>
      </c>
      <c r="G115" s="168" t="s">
        <v>140</v>
      </c>
      <c r="H115" s="168" t="s">
        <v>141</v>
      </c>
      <c r="I115" s="168" t="s">
        <v>142</v>
      </c>
      <c r="J115" s="168" t="s">
        <v>113</v>
      </c>
      <c r="K115" s="169" t="s">
        <v>143</v>
      </c>
      <c r="L115" s="170"/>
      <c r="M115" s="76" t="s">
        <v>1</v>
      </c>
      <c r="N115" s="77" t="s">
        <v>39</v>
      </c>
      <c r="O115" s="77" t="s">
        <v>144</v>
      </c>
      <c r="P115" s="77" t="s">
        <v>145</v>
      </c>
      <c r="Q115" s="77" t="s">
        <v>146</v>
      </c>
      <c r="R115" s="77" t="s">
        <v>147</v>
      </c>
      <c r="S115" s="77" t="s">
        <v>148</v>
      </c>
      <c r="T115" s="78" t="s">
        <v>149</v>
      </c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1:65" s="2" customFormat="1" ht="22.9" customHeight="1">
      <c r="A116" s="35"/>
      <c r="B116" s="36"/>
      <c r="C116" s="83" t="s">
        <v>150</v>
      </c>
      <c r="D116" s="37"/>
      <c r="E116" s="37"/>
      <c r="F116" s="37"/>
      <c r="G116" s="37"/>
      <c r="H116" s="37"/>
      <c r="I116" s="37"/>
      <c r="J116" s="171">
        <f>BK116</f>
        <v>0</v>
      </c>
      <c r="K116" s="37"/>
      <c r="L116" s="40"/>
      <c r="M116" s="79"/>
      <c r="N116" s="172"/>
      <c r="O116" s="80"/>
      <c r="P116" s="173">
        <f>SUM(P117:P144)</f>
        <v>0</v>
      </c>
      <c r="Q116" s="80"/>
      <c r="R116" s="173">
        <f>SUM(R117:R144)</f>
        <v>0</v>
      </c>
      <c r="S116" s="80"/>
      <c r="T116" s="174">
        <f>SUM(T117:T144)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74</v>
      </c>
      <c r="AU116" s="18" t="s">
        <v>115</v>
      </c>
      <c r="BK116" s="175">
        <f>SUM(BK117:BK144)</f>
        <v>0</v>
      </c>
    </row>
    <row r="117" spans="1:65" s="2" customFormat="1" ht="16.5" customHeight="1">
      <c r="A117" s="35"/>
      <c r="B117" s="36"/>
      <c r="C117" s="192" t="s">
        <v>75</v>
      </c>
      <c r="D117" s="192" t="s">
        <v>155</v>
      </c>
      <c r="E117" s="193" t="s">
        <v>2126</v>
      </c>
      <c r="F117" s="194" t="s">
        <v>2127</v>
      </c>
      <c r="G117" s="195" t="s">
        <v>2063</v>
      </c>
      <c r="H117" s="196">
        <v>20</v>
      </c>
      <c r="I117" s="197"/>
      <c r="J117" s="198">
        <f t="shared" ref="J117:J144" si="0">ROUND(I117*H117,2)</f>
        <v>0</v>
      </c>
      <c r="K117" s="194" t="s">
        <v>1</v>
      </c>
      <c r="L117" s="40"/>
      <c r="M117" s="199" t="s">
        <v>1</v>
      </c>
      <c r="N117" s="200" t="s">
        <v>40</v>
      </c>
      <c r="O117" s="72"/>
      <c r="P117" s="201">
        <f t="shared" ref="P117:P144" si="1">O117*H117</f>
        <v>0</v>
      </c>
      <c r="Q117" s="201">
        <v>0</v>
      </c>
      <c r="R117" s="201">
        <f t="shared" ref="R117:R144" si="2">Q117*H117</f>
        <v>0</v>
      </c>
      <c r="S117" s="201">
        <v>0</v>
      </c>
      <c r="T117" s="202">
        <f t="shared" ref="T117:T144" si="3"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3" t="s">
        <v>160</v>
      </c>
      <c r="AT117" s="203" t="s">
        <v>155</v>
      </c>
      <c r="AU117" s="203" t="s">
        <v>75</v>
      </c>
      <c r="AY117" s="18" t="s">
        <v>153</v>
      </c>
      <c r="BE117" s="204">
        <f t="shared" ref="BE117:BE144" si="4">IF(N117="základní",J117,0)</f>
        <v>0</v>
      </c>
      <c r="BF117" s="204">
        <f t="shared" ref="BF117:BF144" si="5">IF(N117="snížená",J117,0)</f>
        <v>0</v>
      </c>
      <c r="BG117" s="204">
        <f t="shared" ref="BG117:BG144" si="6">IF(N117="zákl. přenesená",J117,0)</f>
        <v>0</v>
      </c>
      <c r="BH117" s="204">
        <f t="shared" ref="BH117:BH144" si="7">IF(N117="sníž. přenesená",J117,0)</f>
        <v>0</v>
      </c>
      <c r="BI117" s="204">
        <f t="shared" ref="BI117:BI144" si="8">IF(N117="nulová",J117,0)</f>
        <v>0</v>
      </c>
      <c r="BJ117" s="18" t="s">
        <v>83</v>
      </c>
      <c r="BK117" s="204">
        <f t="shared" ref="BK117:BK144" si="9">ROUND(I117*H117,2)</f>
        <v>0</v>
      </c>
      <c r="BL117" s="18" t="s">
        <v>160</v>
      </c>
      <c r="BM117" s="203" t="s">
        <v>85</v>
      </c>
    </row>
    <row r="118" spans="1:65" s="2" customFormat="1" ht="16.5" customHeight="1">
      <c r="A118" s="35"/>
      <c r="B118" s="36"/>
      <c r="C118" s="192" t="s">
        <v>75</v>
      </c>
      <c r="D118" s="192" t="s">
        <v>155</v>
      </c>
      <c r="E118" s="193" t="s">
        <v>2128</v>
      </c>
      <c r="F118" s="194" t="s">
        <v>2129</v>
      </c>
      <c r="G118" s="195" t="s">
        <v>2063</v>
      </c>
      <c r="H118" s="196">
        <v>20</v>
      </c>
      <c r="I118" s="197"/>
      <c r="J118" s="198">
        <f t="shared" si="0"/>
        <v>0</v>
      </c>
      <c r="K118" s="194" t="s">
        <v>1</v>
      </c>
      <c r="L118" s="40"/>
      <c r="M118" s="199" t="s">
        <v>1</v>
      </c>
      <c r="N118" s="200" t="s">
        <v>40</v>
      </c>
      <c r="O118" s="72"/>
      <c r="P118" s="201">
        <f t="shared" si="1"/>
        <v>0</v>
      </c>
      <c r="Q118" s="201">
        <v>0</v>
      </c>
      <c r="R118" s="201">
        <f t="shared" si="2"/>
        <v>0</v>
      </c>
      <c r="S118" s="201">
        <v>0</v>
      </c>
      <c r="T118" s="202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3" t="s">
        <v>160</v>
      </c>
      <c r="AT118" s="203" t="s">
        <v>155</v>
      </c>
      <c r="AU118" s="203" t="s">
        <v>75</v>
      </c>
      <c r="AY118" s="18" t="s">
        <v>153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18" t="s">
        <v>83</v>
      </c>
      <c r="BK118" s="204">
        <f t="shared" si="9"/>
        <v>0</v>
      </c>
      <c r="BL118" s="18" t="s">
        <v>160</v>
      </c>
      <c r="BM118" s="203" t="s">
        <v>160</v>
      </c>
    </row>
    <row r="119" spans="1:65" s="2" customFormat="1" ht="16.5" customHeight="1">
      <c r="A119" s="35"/>
      <c r="B119" s="36"/>
      <c r="C119" s="192" t="s">
        <v>75</v>
      </c>
      <c r="D119" s="192" t="s">
        <v>155</v>
      </c>
      <c r="E119" s="193" t="s">
        <v>2130</v>
      </c>
      <c r="F119" s="194" t="s">
        <v>2131</v>
      </c>
      <c r="G119" s="195" t="s">
        <v>2063</v>
      </c>
      <c r="H119" s="196">
        <v>20</v>
      </c>
      <c r="I119" s="197"/>
      <c r="J119" s="198">
        <f t="shared" si="0"/>
        <v>0</v>
      </c>
      <c r="K119" s="194" t="s">
        <v>1</v>
      </c>
      <c r="L119" s="40"/>
      <c r="M119" s="199" t="s">
        <v>1</v>
      </c>
      <c r="N119" s="200" t="s">
        <v>40</v>
      </c>
      <c r="O119" s="72"/>
      <c r="P119" s="201">
        <f t="shared" si="1"/>
        <v>0</v>
      </c>
      <c r="Q119" s="201">
        <v>0</v>
      </c>
      <c r="R119" s="201">
        <f t="shared" si="2"/>
        <v>0</v>
      </c>
      <c r="S119" s="201">
        <v>0</v>
      </c>
      <c r="T119" s="202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160</v>
      </c>
      <c r="AT119" s="203" t="s">
        <v>155</v>
      </c>
      <c r="AU119" s="203" t="s">
        <v>75</v>
      </c>
      <c r="AY119" s="18" t="s">
        <v>153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18" t="s">
        <v>83</v>
      </c>
      <c r="BK119" s="204">
        <f t="shared" si="9"/>
        <v>0</v>
      </c>
      <c r="BL119" s="18" t="s">
        <v>160</v>
      </c>
      <c r="BM119" s="203" t="s">
        <v>186</v>
      </c>
    </row>
    <row r="120" spans="1:65" s="2" customFormat="1" ht="16.5" customHeight="1">
      <c r="A120" s="35"/>
      <c r="B120" s="36"/>
      <c r="C120" s="192" t="s">
        <v>75</v>
      </c>
      <c r="D120" s="192" t="s">
        <v>155</v>
      </c>
      <c r="E120" s="193" t="s">
        <v>2132</v>
      </c>
      <c r="F120" s="194" t="s">
        <v>2133</v>
      </c>
      <c r="G120" s="195" t="s">
        <v>2063</v>
      </c>
      <c r="H120" s="196">
        <v>1</v>
      </c>
      <c r="I120" s="197"/>
      <c r="J120" s="198">
        <f t="shared" si="0"/>
        <v>0</v>
      </c>
      <c r="K120" s="194" t="s">
        <v>1</v>
      </c>
      <c r="L120" s="40"/>
      <c r="M120" s="199" t="s">
        <v>1</v>
      </c>
      <c r="N120" s="200" t="s">
        <v>40</v>
      </c>
      <c r="O120" s="72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160</v>
      </c>
      <c r="AT120" s="203" t="s">
        <v>155</v>
      </c>
      <c r="AU120" s="203" t="s">
        <v>75</v>
      </c>
      <c r="AY120" s="18" t="s">
        <v>153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18" t="s">
        <v>83</v>
      </c>
      <c r="BK120" s="204">
        <f t="shared" si="9"/>
        <v>0</v>
      </c>
      <c r="BL120" s="18" t="s">
        <v>160</v>
      </c>
      <c r="BM120" s="203" t="s">
        <v>196</v>
      </c>
    </row>
    <row r="121" spans="1:65" s="2" customFormat="1" ht="16.5" customHeight="1">
      <c r="A121" s="35"/>
      <c r="B121" s="36"/>
      <c r="C121" s="192" t="s">
        <v>75</v>
      </c>
      <c r="D121" s="192" t="s">
        <v>155</v>
      </c>
      <c r="E121" s="193" t="s">
        <v>2134</v>
      </c>
      <c r="F121" s="194" t="s">
        <v>2135</v>
      </c>
      <c r="G121" s="195" t="s">
        <v>2063</v>
      </c>
      <c r="H121" s="196">
        <v>1</v>
      </c>
      <c r="I121" s="197"/>
      <c r="J121" s="198">
        <f t="shared" si="0"/>
        <v>0</v>
      </c>
      <c r="K121" s="194" t="s">
        <v>1</v>
      </c>
      <c r="L121" s="40"/>
      <c r="M121" s="199" t="s">
        <v>1</v>
      </c>
      <c r="N121" s="200" t="s">
        <v>40</v>
      </c>
      <c r="O121" s="72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160</v>
      </c>
      <c r="AT121" s="203" t="s">
        <v>155</v>
      </c>
      <c r="AU121" s="203" t="s">
        <v>75</v>
      </c>
      <c r="AY121" s="18" t="s">
        <v>153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18" t="s">
        <v>83</v>
      </c>
      <c r="BK121" s="204">
        <f t="shared" si="9"/>
        <v>0</v>
      </c>
      <c r="BL121" s="18" t="s">
        <v>160</v>
      </c>
      <c r="BM121" s="203" t="s">
        <v>216</v>
      </c>
    </row>
    <row r="122" spans="1:65" s="2" customFormat="1" ht="24.2" customHeight="1">
      <c r="A122" s="35"/>
      <c r="B122" s="36"/>
      <c r="C122" s="192" t="s">
        <v>75</v>
      </c>
      <c r="D122" s="192" t="s">
        <v>155</v>
      </c>
      <c r="E122" s="193" t="s">
        <v>2136</v>
      </c>
      <c r="F122" s="194" t="s">
        <v>2137</v>
      </c>
      <c r="G122" s="195" t="s">
        <v>2063</v>
      </c>
      <c r="H122" s="196">
        <v>1</v>
      </c>
      <c r="I122" s="197"/>
      <c r="J122" s="198">
        <f t="shared" si="0"/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160</v>
      </c>
      <c r="AT122" s="203" t="s">
        <v>155</v>
      </c>
      <c r="AU122" s="203" t="s">
        <v>75</v>
      </c>
      <c r="AY122" s="18" t="s">
        <v>153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8" t="s">
        <v>83</v>
      </c>
      <c r="BK122" s="204">
        <f t="shared" si="9"/>
        <v>0</v>
      </c>
      <c r="BL122" s="18" t="s">
        <v>160</v>
      </c>
      <c r="BM122" s="203" t="s">
        <v>8</v>
      </c>
    </row>
    <row r="123" spans="1:65" s="2" customFormat="1" ht="24.2" customHeight="1">
      <c r="A123" s="35"/>
      <c r="B123" s="36"/>
      <c r="C123" s="192" t="s">
        <v>75</v>
      </c>
      <c r="D123" s="192" t="s">
        <v>155</v>
      </c>
      <c r="E123" s="193" t="s">
        <v>2138</v>
      </c>
      <c r="F123" s="194" t="s">
        <v>2139</v>
      </c>
      <c r="G123" s="195" t="s">
        <v>2063</v>
      </c>
      <c r="H123" s="196">
        <v>1</v>
      </c>
      <c r="I123" s="197"/>
      <c r="J123" s="198">
        <f t="shared" si="0"/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160</v>
      </c>
      <c r="AT123" s="203" t="s">
        <v>155</v>
      </c>
      <c r="AU123" s="203" t="s">
        <v>75</v>
      </c>
      <c r="AY123" s="18" t="s">
        <v>153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8" t="s">
        <v>83</v>
      </c>
      <c r="BK123" s="204">
        <f t="shared" si="9"/>
        <v>0</v>
      </c>
      <c r="BL123" s="18" t="s">
        <v>160</v>
      </c>
      <c r="BM123" s="203" t="s">
        <v>238</v>
      </c>
    </row>
    <row r="124" spans="1:65" s="2" customFormat="1" ht="16.5" customHeight="1">
      <c r="A124" s="35"/>
      <c r="B124" s="36"/>
      <c r="C124" s="192" t="s">
        <v>75</v>
      </c>
      <c r="D124" s="192" t="s">
        <v>155</v>
      </c>
      <c r="E124" s="193" t="s">
        <v>2140</v>
      </c>
      <c r="F124" s="194" t="s">
        <v>2141</v>
      </c>
      <c r="G124" s="195" t="s">
        <v>2063</v>
      </c>
      <c r="H124" s="196">
        <v>1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160</v>
      </c>
      <c r="AT124" s="203" t="s">
        <v>155</v>
      </c>
      <c r="AU124" s="203" t="s">
        <v>75</v>
      </c>
      <c r="AY124" s="18" t="s">
        <v>153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160</v>
      </c>
      <c r="BM124" s="203" t="s">
        <v>252</v>
      </c>
    </row>
    <row r="125" spans="1:65" s="2" customFormat="1" ht="24.2" customHeight="1">
      <c r="A125" s="35"/>
      <c r="B125" s="36"/>
      <c r="C125" s="192" t="s">
        <v>75</v>
      </c>
      <c r="D125" s="192" t="s">
        <v>155</v>
      </c>
      <c r="E125" s="193" t="s">
        <v>2142</v>
      </c>
      <c r="F125" s="194" t="s">
        <v>2143</v>
      </c>
      <c r="G125" s="195" t="s">
        <v>248</v>
      </c>
      <c r="H125" s="196">
        <v>35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160</v>
      </c>
      <c r="AT125" s="203" t="s">
        <v>155</v>
      </c>
      <c r="AU125" s="203" t="s">
        <v>75</v>
      </c>
      <c r="AY125" s="18" t="s">
        <v>153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160</v>
      </c>
      <c r="BM125" s="203" t="s">
        <v>262</v>
      </c>
    </row>
    <row r="126" spans="1:65" s="2" customFormat="1" ht="24.2" customHeight="1">
      <c r="A126" s="35"/>
      <c r="B126" s="36"/>
      <c r="C126" s="192" t="s">
        <v>75</v>
      </c>
      <c r="D126" s="192" t="s">
        <v>155</v>
      </c>
      <c r="E126" s="193" t="s">
        <v>2144</v>
      </c>
      <c r="F126" s="194" t="s">
        <v>2145</v>
      </c>
      <c r="G126" s="195" t="s">
        <v>248</v>
      </c>
      <c r="H126" s="196">
        <v>20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160</v>
      </c>
      <c r="AT126" s="203" t="s">
        <v>155</v>
      </c>
      <c r="AU126" s="203" t="s">
        <v>75</v>
      </c>
      <c r="AY126" s="18" t="s">
        <v>153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160</v>
      </c>
      <c r="BM126" s="203" t="s">
        <v>272</v>
      </c>
    </row>
    <row r="127" spans="1:65" s="2" customFormat="1" ht="24.2" customHeight="1">
      <c r="A127" s="35"/>
      <c r="B127" s="36"/>
      <c r="C127" s="192" t="s">
        <v>75</v>
      </c>
      <c r="D127" s="192" t="s">
        <v>155</v>
      </c>
      <c r="E127" s="193" t="s">
        <v>2146</v>
      </c>
      <c r="F127" s="194" t="s">
        <v>2147</v>
      </c>
      <c r="G127" s="195" t="s">
        <v>248</v>
      </c>
      <c r="H127" s="196">
        <v>60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160</v>
      </c>
      <c r="AT127" s="203" t="s">
        <v>155</v>
      </c>
      <c r="AU127" s="203" t="s">
        <v>75</v>
      </c>
      <c r="AY127" s="18" t="s">
        <v>153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160</v>
      </c>
      <c r="BM127" s="203" t="s">
        <v>295</v>
      </c>
    </row>
    <row r="128" spans="1:65" s="2" customFormat="1" ht="16.5" customHeight="1">
      <c r="A128" s="35"/>
      <c r="B128" s="36"/>
      <c r="C128" s="192" t="s">
        <v>75</v>
      </c>
      <c r="D128" s="192" t="s">
        <v>155</v>
      </c>
      <c r="E128" s="193" t="s">
        <v>2148</v>
      </c>
      <c r="F128" s="194" t="s">
        <v>2149</v>
      </c>
      <c r="G128" s="195" t="s">
        <v>248</v>
      </c>
      <c r="H128" s="196">
        <v>200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75</v>
      </c>
      <c r="AY128" s="18" t="s">
        <v>153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160</v>
      </c>
      <c r="BM128" s="203" t="s">
        <v>317</v>
      </c>
    </row>
    <row r="129" spans="1:65" s="2" customFormat="1" ht="16.5" customHeight="1">
      <c r="A129" s="35"/>
      <c r="B129" s="36"/>
      <c r="C129" s="192" t="s">
        <v>75</v>
      </c>
      <c r="D129" s="192" t="s">
        <v>155</v>
      </c>
      <c r="E129" s="193" t="s">
        <v>2150</v>
      </c>
      <c r="F129" s="194" t="s">
        <v>2151</v>
      </c>
      <c r="G129" s="195" t="s">
        <v>248</v>
      </c>
      <c r="H129" s="196">
        <v>50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160</v>
      </c>
      <c r="AT129" s="203" t="s">
        <v>155</v>
      </c>
      <c r="AU129" s="203" t="s">
        <v>75</v>
      </c>
      <c r="AY129" s="18" t="s">
        <v>153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160</v>
      </c>
      <c r="BM129" s="203" t="s">
        <v>324</v>
      </c>
    </row>
    <row r="130" spans="1:65" s="2" customFormat="1" ht="16.5" customHeight="1">
      <c r="A130" s="35"/>
      <c r="B130" s="36"/>
      <c r="C130" s="192" t="s">
        <v>75</v>
      </c>
      <c r="D130" s="192" t="s">
        <v>155</v>
      </c>
      <c r="E130" s="193" t="s">
        <v>2152</v>
      </c>
      <c r="F130" s="194" t="s">
        <v>2153</v>
      </c>
      <c r="G130" s="195" t="s">
        <v>248</v>
      </c>
      <c r="H130" s="196">
        <v>100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75</v>
      </c>
      <c r="AY130" s="18" t="s">
        <v>153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160</v>
      </c>
      <c r="BM130" s="203" t="s">
        <v>336</v>
      </c>
    </row>
    <row r="131" spans="1:65" s="2" customFormat="1" ht="16.5" customHeight="1">
      <c r="A131" s="35"/>
      <c r="B131" s="36"/>
      <c r="C131" s="192" t="s">
        <v>75</v>
      </c>
      <c r="D131" s="192" t="s">
        <v>155</v>
      </c>
      <c r="E131" s="193" t="s">
        <v>2154</v>
      </c>
      <c r="F131" s="194" t="s">
        <v>2155</v>
      </c>
      <c r="G131" s="195" t="s">
        <v>248</v>
      </c>
      <c r="H131" s="196">
        <v>20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160</v>
      </c>
      <c r="AT131" s="203" t="s">
        <v>155</v>
      </c>
      <c r="AU131" s="203" t="s">
        <v>75</v>
      </c>
      <c r="AY131" s="18" t="s">
        <v>153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160</v>
      </c>
      <c r="BM131" s="203" t="s">
        <v>350</v>
      </c>
    </row>
    <row r="132" spans="1:65" s="2" customFormat="1" ht="16.5" customHeight="1">
      <c r="A132" s="35"/>
      <c r="B132" s="36"/>
      <c r="C132" s="192" t="s">
        <v>75</v>
      </c>
      <c r="D132" s="192" t="s">
        <v>155</v>
      </c>
      <c r="E132" s="193" t="s">
        <v>2156</v>
      </c>
      <c r="F132" s="194" t="s">
        <v>2157</v>
      </c>
      <c r="G132" s="195" t="s">
        <v>248</v>
      </c>
      <c r="H132" s="196">
        <v>200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75</v>
      </c>
      <c r="AY132" s="18" t="s">
        <v>153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160</v>
      </c>
      <c r="BM132" s="203" t="s">
        <v>360</v>
      </c>
    </row>
    <row r="133" spans="1:65" s="2" customFormat="1" ht="16.5" customHeight="1">
      <c r="A133" s="35"/>
      <c r="B133" s="36"/>
      <c r="C133" s="192" t="s">
        <v>75</v>
      </c>
      <c r="D133" s="192" t="s">
        <v>155</v>
      </c>
      <c r="E133" s="193" t="s">
        <v>2158</v>
      </c>
      <c r="F133" s="194" t="s">
        <v>2159</v>
      </c>
      <c r="G133" s="195" t="s">
        <v>248</v>
      </c>
      <c r="H133" s="196">
        <v>150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75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369</v>
      </c>
    </row>
    <row r="134" spans="1:65" s="2" customFormat="1" ht="16.5" customHeight="1">
      <c r="A134" s="35"/>
      <c r="B134" s="36"/>
      <c r="C134" s="192" t="s">
        <v>75</v>
      </c>
      <c r="D134" s="192" t="s">
        <v>155</v>
      </c>
      <c r="E134" s="193" t="s">
        <v>2160</v>
      </c>
      <c r="F134" s="194" t="s">
        <v>2161</v>
      </c>
      <c r="G134" s="195" t="s">
        <v>248</v>
      </c>
      <c r="H134" s="196">
        <v>100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75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380</v>
      </c>
    </row>
    <row r="135" spans="1:65" s="2" customFormat="1" ht="16.5" customHeight="1">
      <c r="A135" s="35"/>
      <c r="B135" s="36"/>
      <c r="C135" s="192" t="s">
        <v>75</v>
      </c>
      <c r="D135" s="192" t="s">
        <v>155</v>
      </c>
      <c r="E135" s="193" t="s">
        <v>2162</v>
      </c>
      <c r="F135" s="194" t="s">
        <v>1593</v>
      </c>
      <c r="G135" s="195" t="s">
        <v>2163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75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389</v>
      </c>
    </row>
    <row r="136" spans="1:65" s="2" customFormat="1" ht="16.5" customHeight="1">
      <c r="A136" s="35"/>
      <c r="B136" s="36"/>
      <c r="C136" s="192" t="s">
        <v>75</v>
      </c>
      <c r="D136" s="192" t="s">
        <v>155</v>
      </c>
      <c r="E136" s="193" t="s">
        <v>2164</v>
      </c>
      <c r="F136" s="194" t="s">
        <v>2165</v>
      </c>
      <c r="G136" s="195" t="s">
        <v>2163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75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397</v>
      </c>
    </row>
    <row r="137" spans="1:65" s="2" customFormat="1" ht="16.5" customHeight="1">
      <c r="A137" s="35"/>
      <c r="B137" s="36"/>
      <c r="C137" s="192" t="s">
        <v>75</v>
      </c>
      <c r="D137" s="192" t="s">
        <v>155</v>
      </c>
      <c r="E137" s="193" t="s">
        <v>2166</v>
      </c>
      <c r="F137" s="194" t="s">
        <v>2167</v>
      </c>
      <c r="G137" s="195" t="s">
        <v>2163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75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407</v>
      </c>
    </row>
    <row r="138" spans="1:65" s="2" customFormat="1" ht="16.5" customHeight="1">
      <c r="A138" s="35"/>
      <c r="B138" s="36"/>
      <c r="C138" s="192" t="s">
        <v>75</v>
      </c>
      <c r="D138" s="192" t="s">
        <v>155</v>
      </c>
      <c r="E138" s="193" t="s">
        <v>2168</v>
      </c>
      <c r="F138" s="194" t="s">
        <v>2169</v>
      </c>
      <c r="G138" s="195" t="s">
        <v>2163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75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416</v>
      </c>
    </row>
    <row r="139" spans="1:65" s="2" customFormat="1" ht="16.5" customHeight="1">
      <c r="A139" s="35"/>
      <c r="B139" s="36"/>
      <c r="C139" s="192" t="s">
        <v>75</v>
      </c>
      <c r="D139" s="192" t="s">
        <v>155</v>
      </c>
      <c r="E139" s="193" t="s">
        <v>2170</v>
      </c>
      <c r="F139" s="194" t="s">
        <v>2171</v>
      </c>
      <c r="G139" s="195" t="s">
        <v>2163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75</v>
      </c>
      <c r="AY139" s="18" t="s">
        <v>153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160</v>
      </c>
      <c r="BM139" s="203" t="s">
        <v>426</v>
      </c>
    </row>
    <row r="140" spans="1:65" s="2" customFormat="1" ht="16.5" customHeight="1">
      <c r="A140" s="35"/>
      <c r="B140" s="36"/>
      <c r="C140" s="192" t="s">
        <v>75</v>
      </c>
      <c r="D140" s="192" t="s">
        <v>155</v>
      </c>
      <c r="E140" s="193" t="s">
        <v>2172</v>
      </c>
      <c r="F140" s="194" t="s">
        <v>2173</v>
      </c>
      <c r="G140" s="195" t="s">
        <v>2163</v>
      </c>
      <c r="H140" s="196">
        <v>1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75</v>
      </c>
      <c r="AY140" s="18" t="s">
        <v>153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160</v>
      </c>
      <c r="BM140" s="203" t="s">
        <v>435</v>
      </c>
    </row>
    <row r="141" spans="1:65" s="2" customFormat="1" ht="16.5" customHeight="1">
      <c r="A141" s="35"/>
      <c r="B141" s="36"/>
      <c r="C141" s="192" t="s">
        <v>75</v>
      </c>
      <c r="D141" s="192" t="s">
        <v>155</v>
      </c>
      <c r="E141" s="193" t="s">
        <v>2174</v>
      </c>
      <c r="F141" s="194" t="s">
        <v>2175</v>
      </c>
      <c r="G141" s="195" t="s">
        <v>2163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75</v>
      </c>
      <c r="AY141" s="18" t="s">
        <v>153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160</v>
      </c>
      <c r="BM141" s="203" t="s">
        <v>443</v>
      </c>
    </row>
    <row r="142" spans="1:65" s="2" customFormat="1" ht="16.5" customHeight="1">
      <c r="A142" s="35"/>
      <c r="B142" s="36"/>
      <c r="C142" s="192" t="s">
        <v>75</v>
      </c>
      <c r="D142" s="192" t="s">
        <v>155</v>
      </c>
      <c r="E142" s="193" t="s">
        <v>2176</v>
      </c>
      <c r="F142" s="194" t="s">
        <v>2177</v>
      </c>
      <c r="G142" s="195" t="s">
        <v>2163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160</v>
      </c>
      <c r="AT142" s="203" t="s">
        <v>155</v>
      </c>
      <c r="AU142" s="203" t="s">
        <v>75</v>
      </c>
      <c r="AY142" s="18" t="s">
        <v>153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160</v>
      </c>
      <c r="BM142" s="203" t="s">
        <v>451</v>
      </c>
    </row>
    <row r="143" spans="1:65" s="2" customFormat="1" ht="16.5" customHeight="1">
      <c r="A143" s="35"/>
      <c r="B143" s="36"/>
      <c r="C143" s="192" t="s">
        <v>75</v>
      </c>
      <c r="D143" s="192" t="s">
        <v>155</v>
      </c>
      <c r="E143" s="193" t="s">
        <v>2178</v>
      </c>
      <c r="F143" s="194" t="s">
        <v>1658</v>
      </c>
      <c r="G143" s="195" t="s">
        <v>2163</v>
      </c>
      <c r="H143" s="196">
        <v>1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75</v>
      </c>
      <c r="AY143" s="18" t="s">
        <v>153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160</v>
      </c>
      <c r="BM143" s="203" t="s">
        <v>459</v>
      </c>
    </row>
    <row r="144" spans="1:65" s="2" customFormat="1" ht="16.5" customHeight="1">
      <c r="A144" s="35"/>
      <c r="B144" s="36"/>
      <c r="C144" s="192" t="s">
        <v>75</v>
      </c>
      <c r="D144" s="192" t="s">
        <v>155</v>
      </c>
      <c r="E144" s="193" t="s">
        <v>2179</v>
      </c>
      <c r="F144" s="194" t="s">
        <v>2180</v>
      </c>
      <c r="G144" s="195" t="s">
        <v>2163</v>
      </c>
      <c r="H144" s="196">
        <v>1</v>
      </c>
      <c r="I144" s="197"/>
      <c r="J144" s="198">
        <f t="shared" si="0"/>
        <v>0</v>
      </c>
      <c r="K144" s="194" t="s">
        <v>1</v>
      </c>
      <c r="L144" s="40"/>
      <c r="M144" s="266" t="s">
        <v>1</v>
      </c>
      <c r="N144" s="267" t="s">
        <v>40</v>
      </c>
      <c r="O144" s="268"/>
      <c r="P144" s="269">
        <f t="shared" si="1"/>
        <v>0</v>
      </c>
      <c r="Q144" s="269">
        <v>0</v>
      </c>
      <c r="R144" s="269">
        <f t="shared" si="2"/>
        <v>0</v>
      </c>
      <c r="S144" s="269">
        <v>0</v>
      </c>
      <c r="T144" s="270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160</v>
      </c>
      <c r="AT144" s="203" t="s">
        <v>155</v>
      </c>
      <c r="AU144" s="203" t="s">
        <v>75</v>
      </c>
      <c r="AY144" s="18" t="s">
        <v>153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160</v>
      </c>
      <c r="BM144" s="203" t="s">
        <v>473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aa98g6N+C15ZZ311UdU37DTxtdW4yHGYOq1q1z4uR7oYZnp4WTQdRMgwa4fxsMKi+R3aJpIgyN9C4szKHHy2og==" saltValue="PI4wjx+pI9udISoSqTKgto1WC2TgO9iWOOQg2oONUs6Rds2BRVwSI8Gh+QxDGjkHifsRDwcp+5HajoOLknJevA==" spinCount="100000" sheet="1" objects="1" scenarios="1" formatColumns="0" formatRows="0" autoFilter="0"/>
  <autoFilter ref="C115:K144" xr:uid="{00000000-0009-0000-0000-000006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8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108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6" t="str">
        <f>'Rekapitulace stavby'!K6</f>
        <v>Snížení energetické náročnosti objektu MŠ</v>
      </c>
      <c r="F7" s="317"/>
      <c r="G7" s="317"/>
      <c r="H7" s="317"/>
      <c r="L7" s="21"/>
    </row>
    <row r="8" spans="1:46" s="2" customFormat="1" ht="12" customHeight="1">
      <c r="A8" s="35"/>
      <c r="B8" s="40"/>
      <c r="C8" s="35"/>
      <c r="D8" s="120" t="s">
        <v>109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8" t="s">
        <v>2181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23</v>
      </c>
      <c r="E14" s="35"/>
      <c r="F14" s="35"/>
      <c r="G14" s="35"/>
      <c r="H14" s="35"/>
      <c r="I14" s="120" t="s">
        <v>24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25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0" t="str">
        <f>'Rekapitulace stavby'!E14</f>
        <v>Vyplň údaj</v>
      </c>
      <c r="F18" s="321"/>
      <c r="G18" s="321"/>
      <c r="H18" s="321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24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30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32</v>
      </c>
      <c r="E23" s="35"/>
      <c r="F23" s="35"/>
      <c r="G23" s="35"/>
      <c r="H23" s="35"/>
      <c r="I23" s="120" t="s">
        <v>24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2" t="s">
        <v>1</v>
      </c>
      <c r="F27" s="322"/>
      <c r="G27" s="322"/>
      <c r="H27" s="322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39</v>
      </c>
      <c r="E33" s="120" t="s">
        <v>40</v>
      </c>
      <c r="F33" s="130">
        <f>ROUND((SUM(BE123:BE143)),  2)</f>
        <v>0</v>
      </c>
      <c r="G33" s="35"/>
      <c r="H33" s="35"/>
      <c r="I33" s="131">
        <v>0.21</v>
      </c>
      <c r="J33" s="130">
        <f>ROUND(((SUM(BE123:BE143))*I33),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41</v>
      </c>
      <c r="F34" s="130">
        <f>ROUND((SUM(BF123:BF143)),  2)</f>
        <v>0</v>
      </c>
      <c r="G34" s="35"/>
      <c r="H34" s="35"/>
      <c r="I34" s="131">
        <v>0.12</v>
      </c>
      <c r="J34" s="130">
        <f>ROUND(((SUM(BF123:BF143))*I34),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42</v>
      </c>
      <c r="F35" s="130">
        <f>ROUND((SUM(BG123:BG143)),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43</v>
      </c>
      <c r="F36" s="130">
        <f>ROUND((SUM(BH123:BH143)),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ROUND((SUM(BI123:BI143)),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Snížení energetické náročnosti objektu MŠ</v>
      </c>
      <c r="F85" s="324"/>
      <c r="G85" s="324"/>
      <c r="H85" s="32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109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1" t="str">
        <f>E9</f>
        <v>06 - VRN</v>
      </c>
      <c r="F87" s="325"/>
      <c r="G87" s="325"/>
      <c r="H87" s="325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Trojdílná 1117/18</v>
      </c>
      <c r="G89" s="37"/>
      <c r="H89" s="37"/>
      <c r="I89" s="30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30" t="s">
        <v>29</v>
      </c>
      <c r="J91" s="33" t="str">
        <f>E21</f>
        <v>RH-ARCHITEKTI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112</v>
      </c>
      <c r="D94" s="151"/>
      <c r="E94" s="151"/>
      <c r="F94" s="151"/>
      <c r="G94" s="151"/>
      <c r="H94" s="151"/>
      <c r="I94" s="151"/>
      <c r="J94" s="152" t="s">
        <v>113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114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115</v>
      </c>
    </row>
    <row r="97" spans="1:31" s="9" customFormat="1" ht="24.95" customHeight="1">
      <c r="B97" s="154"/>
      <c r="C97" s="155"/>
      <c r="D97" s="156" t="s">
        <v>2182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2183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2184</v>
      </c>
      <c r="E99" s="162"/>
      <c r="F99" s="162"/>
      <c r="G99" s="162"/>
      <c r="H99" s="162"/>
      <c r="I99" s="162"/>
      <c r="J99" s="163">
        <f>J127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2185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2186</v>
      </c>
      <c r="E101" s="162"/>
      <c r="F101" s="162"/>
      <c r="G101" s="162"/>
      <c r="H101" s="162"/>
      <c r="I101" s="162"/>
      <c r="J101" s="163">
        <f>J131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2187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2188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Snížení energetické náročnosti objektu MŠ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71" t="str">
        <f>E9</f>
        <v>06 - VRN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Trojdílná 1117/18</v>
      </c>
      <c r="G117" s="37"/>
      <c r="H117" s="37"/>
      <c r="I117" s="30" t="s">
        <v>22</v>
      </c>
      <c r="J117" s="67" t="str">
        <f>IF(J12="","",J12)</f>
        <v>Vyplň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30" t="s">
        <v>29</v>
      </c>
      <c r="J119" s="33" t="str">
        <f>E21</f>
        <v>RH-ARCHITEKTI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139</v>
      </c>
      <c r="D122" s="168" t="s">
        <v>60</v>
      </c>
      <c r="E122" s="168" t="s">
        <v>56</v>
      </c>
      <c r="F122" s="168" t="s">
        <v>57</v>
      </c>
      <c r="G122" s="168" t="s">
        <v>140</v>
      </c>
      <c r="H122" s="168" t="s">
        <v>141</v>
      </c>
      <c r="I122" s="168" t="s">
        <v>142</v>
      </c>
      <c r="J122" s="168" t="s">
        <v>113</v>
      </c>
      <c r="K122" s="169" t="s">
        <v>143</v>
      </c>
      <c r="L122" s="170"/>
      <c r="M122" s="76" t="s">
        <v>1</v>
      </c>
      <c r="N122" s="77" t="s">
        <v>39</v>
      </c>
      <c r="O122" s="77" t="s">
        <v>144</v>
      </c>
      <c r="P122" s="77" t="s">
        <v>145</v>
      </c>
      <c r="Q122" s="77" t="s">
        <v>146</v>
      </c>
      <c r="R122" s="77" t="s">
        <v>147</v>
      </c>
      <c r="S122" s="77" t="s">
        <v>148</v>
      </c>
      <c r="T122" s="78" t="s">
        <v>149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150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0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115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74</v>
      </c>
      <c r="E124" s="179" t="s">
        <v>106</v>
      </c>
      <c r="F124" s="179" t="s">
        <v>2189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P125+P127+P129+P131+P139+P142</f>
        <v>0</v>
      </c>
      <c r="Q124" s="184"/>
      <c r="R124" s="185">
        <f>R125+R127+R129+R131+R139+R142</f>
        <v>0</v>
      </c>
      <c r="S124" s="184"/>
      <c r="T124" s="186">
        <f>T125+T127+T129+T131+T139+T142</f>
        <v>0</v>
      </c>
      <c r="AR124" s="187" t="s">
        <v>180</v>
      </c>
      <c r="AT124" s="188" t="s">
        <v>74</v>
      </c>
      <c r="AU124" s="188" t="s">
        <v>75</v>
      </c>
      <c r="AY124" s="187" t="s">
        <v>153</v>
      </c>
      <c r="BK124" s="189">
        <f>BK125+BK127+BK129+BK131+BK139+BK142</f>
        <v>0</v>
      </c>
    </row>
    <row r="125" spans="1:65" s="12" customFormat="1" ht="22.9" customHeight="1">
      <c r="B125" s="176"/>
      <c r="C125" s="177"/>
      <c r="D125" s="178" t="s">
        <v>74</v>
      </c>
      <c r="E125" s="190" t="s">
        <v>2190</v>
      </c>
      <c r="F125" s="190" t="s">
        <v>2191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</v>
      </c>
      <c r="S125" s="184"/>
      <c r="T125" s="186">
        <f>T126</f>
        <v>0</v>
      </c>
      <c r="AR125" s="187" t="s">
        <v>180</v>
      </c>
      <c r="AT125" s="188" t="s">
        <v>74</v>
      </c>
      <c r="AU125" s="188" t="s">
        <v>83</v>
      </c>
      <c r="AY125" s="187" t="s">
        <v>153</v>
      </c>
      <c r="BK125" s="189">
        <f>BK126</f>
        <v>0</v>
      </c>
    </row>
    <row r="126" spans="1:65" s="2" customFormat="1" ht="16.5" customHeight="1">
      <c r="A126" s="35"/>
      <c r="B126" s="36"/>
      <c r="C126" s="192" t="s">
        <v>83</v>
      </c>
      <c r="D126" s="192" t="s">
        <v>155</v>
      </c>
      <c r="E126" s="193" t="s">
        <v>2192</v>
      </c>
      <c r="F126" s="194" t="s">
        <v>2193</v>
      </c>
      <c r="G126" s="195" t="s">
        <v>575</v>
      </c>
      <c r="H126" s="196">
        <v>1</v>
      </c>
      <c r="I126" s="197"/>
      <c r="J126" s="198">
        <f>ROUND(I126*H126,2)</f>
        <v>0</v>
      </c>
      <c r="K126" s="194" t="s">
        <v>159</v>
      </c>
      <c r="L126" s="40"/>
      <c r="M126" s="199" t="s">
        <v>1</v>
      </c>
      <c r="N126" s="200" t="s">
        <v>40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160</v>
      </c>
      <c r="AT126" s="203" t="s">
        <v>155</v>
      </c>
      <c r="AU126" s="203" t="s">
        <v>85</v>
      </c>
      <c r="AY126" s="18" t="s">
        <v>153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160</v>
      </c>
      <c r="BM126" s="203" t="s">
        <v>2194</v>
      </c>
    </row>
    <row r="127" spans="1:65" s="12" customFormat="1" ht="22.9" customHeight="1">
      <c r="B127" s="176"/>
      <c r="C127" s="177"/>
      <c r="D127" s="178" t="s">
        <v>74</v>
      </c>
      <c r="E127" s="190" t="s">
        <v>2195</v>
      </c>
      <c r="F127" s="190" t="s">
        <v>2196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180</v>
      </c>
      <c r="AT127" s="188" t="s">
        <v>74</v>
      </c>
      <c r="AU127" s="188" t="s">
        <v>83</v>
      </c>
      <c r="AY127" s="187" t="s">
        <v>153</v>
      </c>
      <c r="BK127" s="189">
        <f>BK128</f>
        <v>0</v>
      </c>
    </row>
    <row r="128" spans="1:65" s="2" customFormat="1" ht="16.5" customHeight="1">
      <c r="A128" s="35"/>
      <c r="B128" s="36"/>
      <c r="C128" s="192" t="s">
        <v>85</v>
      </c>
      <c r="D128" s="192" t="s">
        <v>155</v>
      </c>
      <c r="E128" s="193" t="s">
        <v>2197</v>
      </c>
      <c r="F128" s="194" t="s">
        <v>2196</v>
      </c>
      <c r="G128" s="195" t="s">
        <v>575</v>
      </c>
      <c r="H128" s="196">
        <v>1</v>
      </c>
      <c r="I128" s="197"/>
      <c r="J128" s="198">
        <f>ROUND(I128*H128,2)</f>
        <v>0</v>
      </c>
      <c r="K128" s="194" t="s">
        <v>159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85</v>
      </c>
      <c r="AY128" s="18" t="s">
        <v>153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160</v>
      </c>
      <c r="BM128" s="203" t="s">
        <v>2198</v>
      </c>
    </row>
    <row r="129" spans="1:65" s="12" customFormat="1" ht="22.9" customHeight="1">
      <c r="B129" s="176"/>
      <c r="C129" s="177"/>
      <c r="D129" s="178" t="s">
        <v>74</v>
      </c>
      <c r="E129" s="190" t="s">
        <v>2199</v>
      </c>
      <c r="F129" s="190" t="s">
        <v>2200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P130</f>
        <v>0</v>
      </c>
      <c r="Q129" s="184"/>
      <c r="R129" s="185">
        <f>R130</f>
        <v>0</v>
      </c>
      <c r="S129" s="184"/>
      <c r="T129" s="186">
        <f>T130</f>
        <v>0</v>
      </c>
      <c r="AR129" s="187" t="s">
        <v>180</v>
      </c>
      <c r="AT129" s="188" t="s">
        <v>74</v>
      </c>
      <c r="AU129" s="188" t="s">
        <v>83</v>
      </c>
      <c r="AY129" s="187" t="s">
        <v>153</v>
      </c>
      <c r="BK129" s="189">
        <f>BK130</f>
        <v>0</v>
      </c>
    </row>
    <row r="130" spans="1:65" s="2" customFormat="1" ht="16.5" customHeight="1">
      <c r="A130" s="35"/>
      <c r="B130" s="36"/>
      <c r="C130" s="192" t="s">
        <v>171</v>
      </c>
      <c r="D130" s="192" t="s">
        <v>155</v>
      </c>
      <c r="E130" s="193" t="s">
        <v>2201</v>
      </c>
      <c r="F130" s="194" t="s">
        <v>2200</v>
      </c>
      <c r="G130" s="195" t="s">
        <v>575</v>
      </c>
      <c r="H130" s="196">
        <v>1</v>
      </c>
      <c r="I130" s="197"/>
      <c r="J130" s="198">
        <f>ROUND(I130*H130,2)</f>
        <v>0</v>
      </c>
      <c r="K130" s="194" t="s">
        <v>159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85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160</v>
      </c>
      <c r="BM130" s="203" t="s">
        <v>2202</v>
      </c>
    </row>
    <row r="131" spans="1:65" s="12" customFormat="1" ht="22.9" customHeight="1">
      <c r="B131" s="176"/>
      <c r="C131" s="177"/>
      <c r="D131" s="178" t="s">
        <v>74</v>
      </c>
      <c r="E131" s="190" t="s">
        <v>2203</v>
      </c>
      <c r="F131" s="190" t="s">
        <v>2204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0</v>
      </c>
      <c r="S131" s="184"/>
      <c r="T131" s="186">
        <f>SUM(T132:T138)</f>
        <v>0</v>
      </c>
      <c r="AR131" s="187" t="s">
        <v>180</v>
      </c>
      <c r="AT131" s="188" t="s">
        <v>74</v>
      </c>
      <c r="AU131" s="188" t="s">
        <v>83</v>
      </c>
      <c r="AY131" s="187" t="s">
        <v>153</v>
      </c>
      <c r="BK131" s="189">
        <f>SUM(BK132:BK138)</f>
        <v>0</v>
      </c>
    </row>
    <row r="132" spans="1:65" s="2" customFormat="1" ht="16.5" customHeight="1">
      <c r="A132" s="35"/>
      <c r="B132" s="36"/>
      <c r="C132" s="192" t="s">
        <v>160</v>
      </c>
      <c r="D132" s="192" t="s">
        <v>155</v>
      </c>
      <c r="E132" s="193" t="s">
        <v>2205</v>
      </c>
      <c r="F132" s="194" t="s">
        <v>2206</v>
      </c>
      <c r="G132" s="195" t="s">
        <v>575</v>
      </c>
      <c r="H132" s="196">
        <v>1</v>
      </c>
      <c r="I132" s="197"/>
      <c r="J132" s="198">
        <f t="shared" ref="J132:J138" si="0">ROUND(I132*H132,2)</f>
        <v>0</v>
      </c>
      <c r="K132" s="194" t="s">
        <v>159</v>
      </c>
      <c r="L132" s="40"/>
      <c r="M132" s="199" t="s">
        <v>1</v>
      </c>
      <c r="N132" s="200" t="s">
        <v>40</v>
      </c>
      <c r="O132" s="72"/>
      <c r="P132" s="201">
        <f t="shared" ref="P132:P138" si="1">O132*H132</f>
        <v>0</v>
      </c>
      <c r="Q132" s="201">
        <v>0</v>
      </c>
      <c r="R132" s="201">
        <f t="shared" ref="R132:R138" si="2">Q132*H132</f>
        <v>0</v>
      </c>
      <c r="S132" s="201">
        <v>0</v>
      </c>
      <c r="T132" s="202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85</v>
      </c>
      <c r="AY132" s="18" t="s">
        <v>153</v>
      </c>
      <c r="BE132" s="204">
        <f t="shared" ref="BE132:BE138" si="4">IF(N132="základní",J132,0)</f>
        <v>0</v>
      </c>
      <c r="BF132" s="204">
        <f t="shared" ref="BF132:BF138" si="5">IF(N132="snížená",J132,0)</f>
        <v>0</v>
      </c>
      <c r="BG132" s="204">
        <f t="shared" ref="BG132:BG138" si="6">IF(N132="zákl. přenesená",J132,0)</f>
        <v>0</v>
      </c>
      <c r="BH132" s="204">
        <f t="shared" ref="BH132:BH138" si="7">IF(N132="sníž. přenesená",J132,0)</f>
        <v>0</v>
      </c>
      <c r="BI132" s="204">
        <f t="shared" ref="BI132:BI138" si="8">IF(N132="nulová",J132,0)</f>
        <v>0</v>
      </c>
      <c r="BJ132" s="18" t="s">
        <v>83</v>
      </c>
      <c r="BK132" s="204">
        <f t="shared" ref="BK132:BK138" si="9">ROUND(I132*H132,2)</f>
        <v>0</v>
      </c>
      <c r="BL132" s="18" t="s">
        <v>160</v>
      </c>
      <c r="BM132" s="203" t="s">
        <v>2207</v>
      </c>
    </row>
    <row r="133" spans="1:65" s="2" customFormat="1" ht="16.5" customHeight="1">
      <c r="A133" s="35"/>
      <c r="B133" s="36"/>
      <c r="C133" s="192" t="s">
        <v>180</v>
      </c>
      <c r="D133" s="192" t="s">
        <v>155</v>
      </c>
      <c r="E133" s="193" t="s">
        <v>2208</v>
      </c>
      <c r="F133" s="194" t="s">
        <v>2209</v>
      </c>
      <c r="G133" s="195" t="s">
        <v>575</v>
      </c>
      <c r="H133" s="196">
        <v>1</v>
      </c>
      <c r="I133" s="197"/>
      <c r="J133" s="198">
        <f t="shared" si="0"/>
        <v>0</v>
      </c>
      <c r="K133" s="194" t="s">
        <v>159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85</v>
      </c>
      <c r="AY133" s="18" t="s">
        <v>153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160</v>
      </c>
      <c r="BM133" s="203" t="s">
        <v>2210</v>
      </c>
    </row>
    <row r="134" spans="1:65" s="2" customFormat="1" ht="24.2" customHeight="1">
      <c r="A134" s="35"/>
      <c r="B134" s="36"/>
      <c r="C134" s="192" t="s">
        <v>186</v>
      </c>
      <c r="D134" s="192" t="s">
        <v>155</v>
      </c>
      <c r="E134" s="193" t="s">
        <v>2211</v>
      </c>
      <c r="F134" s="194" t="s">
        <v>2212</v>
      </c>
      <c r="G134" s="195" t="s">
        <v>575</v>
      </c>
      <c r="H134" s="196">
        <v>1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85</v>
      </c>
      <c r="AY134" s="18" t="s">
        <v>153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160</v>
      </c>
      <c r="BM134" s="203" t="s">
        <v>2213</v>
      </c>
    </row>
    <row r="135" spans="1:65" s="2" customFormat="1" ht="66.75" customHeight="1">
      <c r="A135" s="35"/>
      <c r="B135" s="36"/>
      <c r="C135" s="192" t="s">
        <v>192</v>
      </c>
      <c r="D135" s="192" t="s">
        <v>155</v>
      </c>
      <c r="E135" s="193" t="s">
        <v>2214</v>
      </c>
      <c r="F135" s="194" t="s">
        <v>2215</v>
      </c>
      <c r="G135" s="195" t="s">
        <v>575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85</v>
      </c>
      <c r="AY135" s="18" t="s">
        <v>153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160</v>
      </c>
      <c r="BM135" s="203" t="s">
        <v>2216</v>
      </c>
    </row>
    <row r="136" spans="1:65" s="2" customFormat="1" ht="66.75" customHeight="1">
      <c r="A136" s="35"/>
      <c r="B136" s="36"/>
      <c r="C136" s="192" t="s">
        <v>196</v>
      </c>
      <c r="D136" s="192" t="s">
        <v>155</v>
      </c>
      <c r="E136" s="193" t="s">
        <v>2217</v>
      </c>
      <c r="F136" s="194" t="s">
        <v>2218</v>
      </c>
      <c r="G136" s="195" t="s">
        <v>575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85</v>
      </c>
      <c r="AY136" s="18" t="s">
        <v>153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160</v>
      </c>
      <c r="BM136" s="203" t="s">
        <v>2219</v>
      </c>
    </row>
    <row r="137" spans="1:65" s="2" customFormat="1" ht="37.9" customHeight="1">
      <c r="A137" s="35"/>
      <c r="B137" s="36"/>
      <c r="C137" s="192" t="s">
        <v>202</v>
      </c>
      <c r="D137" s="192" t="s">
        <v>155</v>
      </c>
      <c r="E137" s="193" t="s">
        <v>2220</v>
      </c>
      <c r="F137" s="194" t="s">
        <v>2221</v>
      </c>
      <c r="G137" s="195" t="s">
        <v>575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85</v>
      </c>
      <c r="AY137" s="18" t="s">
        <v>153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160</v>
      </c>
      <c r="BM137" s="203" t="s">
        <v>2222</v>
      </c>
    </row>
    <row r="138" spans="1:65" s="2" customFormat="1" ht="62.65" customHeight="1">
      <c r="A138" s="35"/>
      <c r="B138" s="36"/>
      <c r="C138" s="192" t="s">
        <v>216</v>
      </c>
      <c r="D138" s="192" t="s">
        <v>155</v>
      </c>
      <c r="E138" s="193" t="s">
        <v>2223</v>
      </c>
      <c r="F138" s="194" t="s">
        <v>2224</v>
      </c>
      <c r="G138" s="195" t="s">
        <v>575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85</v>
      </c>
      <c r="AY138" s="18" t="s">
        <v>153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160</v>
      </c>
      <c r="BM138" s="203" t="s">
        <v>2225</v>
      </c>
    </row>
    <row r="139" spans="1:65" s="12" customFormat="1" ht="22.9" customHeight="1">
      <c r="B139" s="176"/>
      <c r="C139" s="177"/>
      <c r="D139" s="178" t="s">
        <v>74</v>
      </c>
      <c r="E139" s="190" t="s">
        <v>2226</v>
      </c>
      <c r="F139" s="190" t="s">
        <v>2227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SUM(P140:P141)</f>
        <v>0</v>
      </c>
      <c r="Q139" s="184"/>
      <c r="R139" s="185">
        <f>SUM(R140:R141)</f>
        <v>0</v>
      </c>
      <c r="S139" s="184"/>
      <c r="T139" s="186">
        <f>SUM(T140:T141)</f>
        <v>0</v>
      </c>
      <c r="AR139" s="187" t="s">
        <v>180</v>
      </c>
      <c r="AT139" s="188" t="s">
        <v>74</v>
      </c>
      <c r="AU139" s="188" t="s">
        <v>83</v>
      </c>
      <c r="AY139" s="187" t="s">
        <v>153</v>
      </c>
      <c r="BK139" s="189">
        <f>SUM(BK140:BK141)</f>
        <v>0</v>
      </c>
    </row>
    <row r="140" spans="1:65" s="2" customFormat="1" ht="16.5" customHeight="1">
      <c r="A140" s="35"/>
      <c r="B140" s="36"/>
      <c r="C140" s="192" t="s">
        <v>223</v>
      </c>
      <c r="D140" s="192" t="s">
        <v>155</v>
      </c>
      <c r="E140" s="193" t="s">
        <v>2228</v>
      </c>
      <c r="F140" s="194" t="s">
        <v>2229</v>
      </c>
      <c r="G140" s="195" t="s">
        <v>575</v>
      </c>
      <c r="H140" s="196">
        <v>1</v>
      </c>
      <c r="I140" s="197"/>
      <c r="J140" s="198">
        <f>ROUND(I140*H140,2)</f>
        <v>0</v>
      </c>
      <c r="K140" s="194" t="s">
        <v>159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85</v>
      </c>
      <c r="AY140" s="18" t="s">
        <v>153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160</v>
      </c>
      <c r="BM140" s="203" t="s">
        <v>2230</v>
      </c>
    </row>
    <row r="141" spans="1:65" s="2" customFormat="1" ht="16.5" customHeight="1">
      <c r="A141" s="35"/>
      <c r="B141" s="36"/>
      <c r="C141" s="192" t="s">
        <v>8</v>
      </c>
      <c r="D141" s="192" t="s">
        <v>155</v>
      </c>
      <c r="E141" s="193" t="s">
        <v>2231</v>
      </c>
      <c r="F141" s="194" t="s">
        <v>2232</v>
      </c>
      <c r="G141" s="195" t="s">
        <v>575</v>
      </c>
      <c r="H141" s="196">
        <v>1</v>
      </c>
      <c r="I141" s="197"/>
      <c r="J141" s="198">
        <f>ROUND(I141*H141,2)</f>
        <v>0</v>
      </c>
      <c r="K141" s="194" t="s">
        <v>159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160</v>
      </c>
      <c r="BM141" s="203" t="s">
        <v>2233</v>
      </c>
    </row>
    <row r="142" spans="1:65" s="12" customFormat="1" ht="22.9" customHeight="1">
      <c r="B142" s="176"/>
      <c r="C142" s="177"/>
      <c r="D142" s="178" t="s">
        <v>74</v>
      </c>
      <c r="E142" s="190" t="s">
        <v>2234</v>
      </c>
      <c r="F142" s="190" t="s">
        <v>2235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</f>
        <v>0</v>
      </c>
      <c r="Q142" s="184"/>
      <c r="R142" s="185">
        <f>R143</f>
        <v>0</v>
      </c>
      <c r="S142" s="184"/>
      <c r="T142" s="186">
        <f>T143</f>
        <v>0</v>
      </c>
      <c r="AR142" s="187" t="s">
        <v>180</v>
      </c>
      <c r="AT142" s="188" t="s">
        <v>74</v>
      </c>
      <c r="AU142" s="188" t="s">
        <v>83</v>
      </c>
      <c r="AY142" s="187" t="s">
        <v>153</v>
      </c>
      <c r="BK142" s="189">
        <f>BK143</f>
        <v>0</v>
      </c>
    </row>
    <row r="143" spans="1:65" s="2" customFormat="1" ht="16.5" customHeight="1">
      <c r="A143" s="35"/>
      <c r="B143" s="36"/>
      <c r="C143" s="192" t="s">
        <v>233</v>
      </c>
      <c r="D143" s="192" t="s">
        <v>155</v>
      </c>
      <c r="E143" s="193" t="s">
        <v>2236</v>
      </c>
      <c r="F143" s="194" t="s">
        <v>2237</v>
      </c>
      <c r="G143" s="195" t="s">
        <v>575</v>
      </c>
      <c r="H143" s="196">
        <v>1</v>
      </c>
      <c r="I143" s="197"/>
      <c r="J143" s="198">
        <f>ROUND(I143*H143,2)</f>
        <v>0</v>
      </c>
      <c r="K143" s="194" t="s">
        <v>159</v>
      </c>
      <c r="L143" s="40"/>
      <c r="M143" s="266" t="s">
        <v>1</v>
      </c>
      <c r="N143" s="267" t="s">
        <v>40</v>
      </c>
      <c r="O143" s="268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85</v>
      </c>
      <c r="AY143" s="18" t="s">
        <v>153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160</v>
      </c>
      <c r="BM143" s="203" t="s">
        <v>2238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ElIIYbjhxCb44dsG4o1qCjJ5i1gTDgeqG2qXnUZ3rPqbTfsip7F0MUc+EzrFh2lWga9LS23g6+G2DUKCDnbeqQ==" saltValue="KX0pDuJVoWKpBRjjV1zUZ27uvu9udGSOhYW8WvofBs7qoCpRkfmZkOe89ar4p0SitaQ3tnXz3qb8gveUJnT8CQ==" spinCount="100000" sheet="1" objects="1" scenarios="1" formatColumns="0" formatRows="0" autoFilter="0"/>
  <autoFilter ref="C122:K143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Stavební část</vt:lpstr>
      <vt:lpstr>02_1 - EL SLN - osvětlení</vt:lpstr>
      <vt:lpstr>02_2 - EL SLN - rozvody a...</vt:lpstr>
      <vt:lpstr>03 - VZT</vt:lpstr>
      <vt:lpstr>04 - ÚT</vt:lpstr>
      <vt:lpstr>05 - FVE</vt:lpstr>
      <vt:lpstr>06 - VRN</vt:lpstr>
      <vt:lpstr>'01 - Stavební část'!Názvy_tisku</vt:lpstr>
      <vt:lpstr>'02_1 - EL SLN - osvětlení'!Názvy_tisku</vt:lpstr>
      <vt:lpstr>'02_2 - EL SLN - rozvody a...'!Názvy_tisku</vt:lpstr>
      <vt:lpstr>'03 - VZT'!Názvy_tisku</vt:lpstr>
      <vt:lpstr>'04 - ÚT'!Názvy_tisku</vt:lpstr>
      <vt:lpstr>'05 - FVE'!Názvy_tisku</vt:lpstr>
      <vt:lpstr>'06 - VRN'!Názvy_tisku</vt:lpstr>
      <vt:lpstr>'Rekapitulace stavby'!Názvy_tisku</vt:lpstr>
      <vt:lpstr>'01 - Stavební část'!Oblast_tisku</vt:lpstr>
      <vt:lpstr>'02_1 - EL SLN - osvětlení'!Oblast_tisku</vt:lpstr>
      <vt:lpstr>'02_2 - EL SLN - rozvody a...'!Oblast_tisku</vt:lpstr>
      <vt:lpstr>'03 - VZT'!Oblast_tisku</vt:lpstr>
      <vt:lpstr>'04 - ÚT'!Oblast_tisku</vt:lpstr>
      <vt:lpstr>'05 - FVE'!Oblast_tisku</vt:lpstr>
      <vt:lpstr>'06 -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TOMASNTB\HP</dc:creator>
  <cp:lastModifiedBy>Hilasová Veronika</cp:lastModifiedBy>
  <dcterms:created xsi:type="dcterms:W3CDTF">2025-01-28T06:09:27Z</dcterms:created>
  <dcterms:modified xsi:type="dcterms:W3CDTF">2025-01-28T07:03:09Z</dcterms:modified>
</cp:coreProperties>
</file>