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Y:\Dokumenty\Weberova bazén-realizace\VŘ\"/>
    </mc:Choice>
  </mc:AlternateContent>
  <xr:revisionPtr revIDLastSave="0" documentId="13_ncr:1_{3FEF3DB3-C3F8-4344-B4B1-FC7BDAE31C3B}" xr6:coauthVersionLast="36" xr6:coauthVersionMax="36" xr10:uidLastSave="{00000000-0000-0000-0000-000000000000}"/>
  <bookViews>
    <workbookView xWindow="0" yWindow="0" windowWidth="25890" windowHeight="9690" xr2:uid="{00000000-000D-0000-FFFF-FFFF00000000}"/>
  </bookViews>
  <sheets>
    <sheet name="Rekapitulace stavby" sheetId="1" r:id="rId1"/>
    <sheet name="D.1.1 - Architektonicko-s..." sheetId="2" r:id="rId2"/>
    <sheet name="D.1.2 - Stavebně konstruk..." sheetId="3" r:id="rId3"/>
    <sheet name="D.1.4-ÚT - Vytápěni" sheetId="4" r:id="rId4"/>
    <sheet name="D.1.4-EL - Elektroinstalace" sheetId="5" r:id="rId5"/>
    <sheet name="D.1.4-MaR - Měření a regu..." sheetId="6" r:id="rId6"/>
    <sheet name="D.1.4-SL - Slaboproud" sheetId="7" r:id="rId7"/>
    <sheet name="D.1.4-VZT - Vzduchotechnika" sheetId="8" r:id="rId8"/>
    <sheet name="D.1.4-ZTI - Zdravotně tec..." sheetId="9" r:id="rId9"/>
    <sheet name="D.2.1 - Plavecký bazén" sheetId="10" r:id="rId10"/>
    <sheet name="D.2.3 - ZZT" sheetId="11" r:id="rId11"/>
    <sheet name="D.2.5 - Příslušenství" sheetId="12" r:id="rId12"/>
    <sheet name="D.2.6 - Ostatní" sheetId="13" r:id="rId13"/>
    <sheet name="D.2.3 - Přípojky kanalizace" sheetId="14" r:id="rId14"/>
    <sheet name="D.2.4 - Komunikace, chodn..." sheetId="15" r:id="rId15"/>
    <sheet name="VRN - Vedlejší rozpočtové..." sheetId="16" r:id="rId16"/>
    <sheet name="Pokyny pro vyplnění" sheetId="17" r:id="rId17"/>
  </sheets>
  <definedNames>
    <definedName name="_xlnm._FilterDatabase" localSheetId="1" hidden="1">'D.1.1 - Architektonicko-s...'!$C$116:$K$2099</definedName>
    <definedName name="_xlnm._FilterDatabase" localSheetId="2" hidden="1">'D.1.2 - Stavebně konstruk...'!$C$89:$K$282</definedName>
    <definedName name="_xlnm._FilterDatabase" localSheetId="4" hidden="1">'D.1.4-EL - Elektroinstalace'!$C$98:$K$324</definedName>
    <definedName name="_xlnm._FilterDatabase" localSheetId="5" hidden="1">'D.1.4-MaR - Měření a regu...'!$C$96:$K$243</definedName>
    <definedName name="_xlnm._FilterDatabase" localSheetId="6" hidden="1">'D.1.4-SL - Slaboproud'!$C$119:$K$441</definedName>
    <definedName name="_xlnm._FilterDatabase" localSheetId="3" hidden="1">'D.1.4-ÚT - Vytápěni'!$C$101:$K$487</definedName>
    <definedName name="_xlnm._FilterDatabase" localSheetId="7" hidden="1">'D.1.4-VZT - Vzduchotechnika'!$C$97:$K$283</definedName>
    <definedName name="_xlnm._FilterDatabase" localSheetId="8" hidden="1">'D.1.4-ZTI - Zdravotně tec...'!$C$102:$K$729</definedName>
    <definedName name="_xlnm._FilterDatabase" localSheetId="9" hidden="1">'D.2.1 - Plavecký bazén'!$C$94:$K$247</definedName>
    <definedName name="_xlnm._FilterDatabase" localSheetId="13" hidden="1">'D.2.3 - Přípojky kanalizace'!$C$92:$K$539</definedName>
    <definedName name="_xlnm._FilterDatabase" localSheetId="10" hidden="1">'D.2.3 - ZZT'!$C$93:$K$149</definedName>
    <definedName name="_xlnm._FilterDatabase" localSheetId="14" hidden="1">'D.2.4 - Komunikace, chodn...'!$C$94:$K$305</definedName>
    <definedName name="_xlnm._FilterDatabase" localSheetId="11" hidden="1">'D.2.5 - Příslušenství'!$C$90:$K$101</definedName>
    <definedName name="_xlnm._FilterDatabase" localSheetId="12" hidden="1">'D.2.6 - Ostatní'!$C$91:$K$97</definedName>
    <definedName name="_xlnm._FilterDatabase" localSheetId="15" hidden="1">'VRN - Vedlejší rozpočtové...'!$C$83:$K$123</definedName>
    <definedName name="_xlnm.Print_Titles" localSheetId="1">'D.1.1 - Architektonicko-s...'!$116:$116</definedName>
    <definedName name="_xlnm.Print_Titles" localSheetId="2">'D.1.2 - Stavebně konstruk...'!$89:$89</definedName>
    <definedName name="_xlnm.Print_Titles" localSheetId="4">'D.1.4-EL - Elektroinstalace'!$98:$98</definedName>
    <definedName name="_xlnm.Print_Titles" localSheetId="5">'D.1.4-MaR - Měření a regu...'!$96:$96</definedName>
    <definedName name="_xlnm.Print_Titles" localSheetId="6">'D.1.4-SL - Slaboproud'!$119:$119</definedName>
    <definedName name="_xlnm.Print_Titles" localSheetId="3">'D.1.4-ÚT - Vytápěni'!$101:$101</definedName>
    <definedName name="_xlnm.Print_Titles" localSheetId="7">'D.1.4-VZT - Vzduchotechnika'!$97:$97</definedName>
    <definedName name="_xlnm.Print_Titles" localSheetId="8">'D.1.4-ZTI - Zdravotně tec...'!$102:$102</definedName>
    <definedName name="_xlnm.Print_Titles" localSheetId="9">'D.2.1 - Plavecký bazén'!$94:$94</definedName>
    <definedName name="_xlnm.Print_Titles" localSheetId="13">'D.2.3 - Přípojky kanalizace'!$92:$92</definedName>
    <definedName name="_xlnm.Print_Titles" localSheetId="10">'D.2.3 - ZZT'!$93:$93</definedName>
    <definedName name="_xlnm.Print_Titles" localSheetId="14">'D.2.4 - Komunikace, chodn...'!$94:$94</definedName>
    <definedName name="_xlnm.Print_Titles" localSheetId="11">'D.2.5 - Příslušenství'!$90:$90</definedName>
    <definedName name="_xlnm.Print_Titles" localSheetId="12">'D.2.6 - Ostatní'!$91:$91</definedName>
    <definedName name="_xlnm.Print_Titles" localSheetId="0">'Rekapitulace stavby'!$52:$52</definedName>
    <definedName name="_xlnm.Print_Titles" localSheetId="15">'VRN - Vedlejší rozpočtové...'!$83:$83</definedName>
    <definedName name="_xlnm.Print_Area" localSheetId="1">'D.1.1 - Architektonicko-s...'!$C$4:$J$41,'D.1.1 - Architektonicko-s...'!$C$47:$J$96,'D.1.1 - Architektonicko-s...'!$C$102:$K$2099</definedName>
    <definedName name="_xlnm.Print_Area" localSheetId="2">'D.1.2 - Stavebně konstruk...'!$C$4:$J$41,'D.1.2 - Stavebně konstruk...'!$C$47:$J$69,'D.1.2 - Stavebně konstruk...'!$C$75:$K$282</definedName>
    <definedName name="_xlnm.Print_Area" localSheetId="4">'D.1.4-EL - Elektroinstalace'!$C$4:$J$43,'D.1.4-EL - Elektroinstalace'!$C$49:$J$76,'D.1.4-EL - Elektroinstalace'!$C$82:$K$324</definedName>
    <definedName name="_xlnm.Print_Area" localSheetId="5">'D.1.4-MaR - Měření a regu...'!$C$4:$J$43,'D.1.4-MaR - Měření a regu...'!$C$49:$J$74,'D.1.4-MaR - Měření a regu...'!$C$80:$K$243</definedName>
    <definedName name="_xlnm.Print_Area" localSheetId="6">'D.1.4-SL - Slaboproud'!$C$4:$J$43,'D.1.4-SL - Slaboproud'!$C$49:$J$97,'D.1.4-SL - Slaboproud'!$C$103:$K$441</definedName>
    <definedName name="_xlnm.Print_Area" localSheetId="3">'D.1.4-ÚT - Vytápěni'!$C$4:$J$43,'D.1.4-ÚT - Vytápěni'!$C$49:$J$79,'D.1.4-ÚT - Vytápěni'!$C$85:$K$487</definedName>
    <definedName name="_xlnm.Print_Area" localSheetId="7">'D.1.4-VZT - Vzduchotechnika'!$C$4:$J$43,'D.1.4-VZT - Vzduchotechnika'!$C$49:$J$75,'D.1.4-VZT - Vzduchotechnika'!$C$81:$K$283</definedName>
    <definedName name="_xlnm.Print_Area" localSheetId="8">'D.1.4-ZTI - Zdravotně tec...'!$C$4:$J$43,'D.1.4-ZTI - Zdravotně tec...'!$C$49:$J$80,'D.1.4-ZTI - Zdravotně tec...'!$C$86:$K$729</definedName>
    <definedName name="_xlnm.Print_Area" localSheetId="9">'D.2.1 - Plavecký bazén'!$C$4:$J$43,'D.2.1 - Plavecký bazén'!$C$49:$J$72,'D.2.1 - Plavecký bazén'!$C$78:$K$247</definedName>
    <definedName name="_xlnm.Print_Area" localSheetId="13">'D.2.3 - Přípojky kanalizace'!$C$4:$J$41,'D.2.3 - Přípojky kanalizace'!$C$47:$J$72,'D.2.3 - Přípojky kanalizace'!$C$78:$K$539</definedName>
    <definedName name="_xlnm.Print_Area" localSheetId="10">'D.2.3 - ZZT'!$C$4:$J$43,'D.2.3 - ZZT'!$C$49:$J$71,'D.2.3 - ZZT'!$C$77:$K$149</definedName>
    <definedName name="_xlnm.Print_Area" localSheetId="14">'D.2.4 - Komunikace, chodn...'!$C$4:$J$41,'D.2.4 - Komunikace, chodn...'!$C$47:$J$74,'D.2.4 - Komunikace, chodn...'!$C$80:$K$305</definedName>
    <definedName name="_xlnm.Print_Area" localSheetId="11">'D.2.5 - Příslušenství'!$C$4:$J$43,'D.2.5 - Příslušenství'!$C$49:$J$68,'D.2.5 - Příslušenství'!$C$74:$K$101</definedName>
    <definedName name="_xlnm.Print_Area" localSheetId="12">'D.2.6 - Ostatní'!$C$4:$J$43,'D.2.6 - Ostatní'!$C$49:$J$69,'D.2.6 - Ostatní'!$C$75:$K$97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  <definedName name="_xlnm.Print_Area" localSheetId="15">'VRN - Vedlejší rozpočtové...'!$C$4:$J$39,'VRN - Vedlejší rozpočtové...'!$C$45:$J$65,'VRN - Vedlejší rozpočtové...'!$C$71:$K$123</definedName>
  </definedNames>
  <calcPr calcId="191029"/>
</workbook>
</file>

<file path=xl/calcChain.xml><?xml version="1.0" encoding="utf-8"?>
<calcChain xmlns="http://schemas.openxmlformats.org/spreadsheetml/2006/main">
  <c r="J37" i="16" l="1"/>
  <c r="J36" i="16"/>
  <c r="AY72" i="1" s="1"/>
  <c r="J35" i="16"/>
  <c r="AX72" i="1"/>
  <c r="BI121" i="16"/>
  <c r="BH121" i="16"/>
  <c r="BG121" i="16"/>
  <c r="BF121" i="16"/>
  <c r="T121" i="16"/>
  <c r="T120" i="16"/>
  <c r="R121" i="16"/>
  <c r="R120" i="16" s="1"/>
  <c r="P121" i="16"/>
  <c r="P120" i="16" s="1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4" i="16"/>
  <c r="BH104" i="16"/>
  <c r="BG104" i="16"/>
  <c r="BF104" i="16"/>
  <c r="T104" i="16"/>
  <c r="R104" i="16"/>
  <c r="P104" i="16"/>
  <c r="BI101" i="16"/>
  <c r="BH101" i="16"/>
  <c r="BG101" i="16"/>
  <c r="BF101" i="16"/>
  <c r="T101" i="16"/>
  <c r="R101" i="16"/>
  <c r="P101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BI87" i="16"/>
  <c r="BH87" i="16"/>
  <c r="BG87" i="16"/>
  <c r="BF87" i="16"/>
  <c r="T87" i="16"/>
  <c r="R87" i="16"/>
  <c r="P87" i="16"/>
  <c r="J80" i="16"/>
  <c r="F80" i="16"/>
  <c r="F78" i="16"/>
  <c r="E76" i="16"/>
  <c r="J54" i="16"/>
  <c r="F54" i="16"/>
  <c r="F52" i="16"/>
  <c r="E50" i="16"/>
  <c r="J24" i="16"/>
  <c r="E24" i="16"/>
  <c r="J55" i="16"/>
  <c r="J23" i="16"/>
  <c r="J18" i="16"/>
  <c r="E18" i="16"/>
  <c r="F81" i="16"/>
  <c r="J17" i="16"/>
  <c r="J12" i="16"/>
  <c r="J78" i="16" s="1"/>
  <c r="E7" i="16"/>
  <c r="E48" i="16" s="1"/>
  <c r="J39" i="15"/>
  <c r="J38" i="15"/>
  <c r="AY71" i="1"/>
  <c r="J37" i="15"/>
  <c r="AX71" i="1"/>
  <c r="BI303" i="15"/>
  <c r="BH303" i="15"/>
  <c r="BG303" i="15"/>
  <c r="BF303" i="15"/>
  <c r="T303" i="15"/>
  <c r="T302" i="15"/>
  <c r="T301" i="15" s="1"/>
  <c r="R303" i="15"/>
  <c r="R302" i="15"/>
  <c r="R301" i="15"/>
  <c r="P303" i="15"/>
  <c r="P302" i="15"/>
  <c r="P301" i="15" s="1"/>
  <c r="BI298" i="15"/>
  <c r="BH298" i="15"/>
  <c r="BG298" i="15"/>
  <c r="BF298" i="15"/>
  <c r="T298" i="15"/>
  <c r="T297" i="15" s="1"/>
  <c r="R298" i="15"/>
  <c r="R297" i="15"/>
  <c r="P298" i="15"/>
  <c r="P297" i="15" s="1"/>
  <c r="BI294" i="15"/>
  <c r="BH294" i="15"/>
  <c r="BG294" i="15"/>
  <c r="BF294" i="15"/>
  <c r="T294" i="15"/>
  <c r="R294" i="15"/>
  <c r="P294" i="15"/>
  <c r="BI291" i="15"/>
  <c r="BH291" i="15"/>
  <c r="BG291" i="15"/>
  <c r="BF291" i="15"/>
  <c r="T291" i="15"/>
  <c r="R291" i="15"/>
  <c r="P291" i="15"/>
  <c r="BI287" i="15"/>
  <c r="BH287" i="15"/>
  <c r="BG287" i="15"/>
  <c r="BF287" i="15"/>
  <c r="T287" i="15"/>
  <c r="R287" i="15"/>
  <c r="P287" i="15"/>
  <c r="BI284" i="15"/>
  <c r="BH284" i="15"/>
  <c r="BG284" i="15"/>
  <c r="BF284" i="15"/>
  <c r="T284" i="15"/>
  <c r="R284" i="15"/>
  <c r="P284" i="15"/>
  <c r="BI280" i="15"/>
  <c r="BH280" i="15"/>
  <c r="BG280" i="15"/>
  <c r="BF280" i="15"/>
  <c r="T280" i="15"/>
  <c r="R280" i="15"/>
  <c r="P280" i="15"/>
  <c r="BI277" i="15"/>
  <c r="BH277" i="15"/>
  <c r="BG277" i="15"/>
  <c r="BF277" i="15"/>
  <c r="T277" i="15"/>
  <c r="R277" i="15"/>
  <c r="P277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R270" i="15"/>
  <c r="P270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7" i="15"/>
  <c r="BH257" i="15"/>
  <c r="BG257" i="15"/>
  <c r="BF257" i="15"/>
  <c r="T257" i="15"/>
  <c r="R257" i="15"/>
  <c r="P257" i="15"/>
  <c r="BI254" i="15"/>
  <c r="BH254" i="15"/>
  <c r="BG254" i="15"/>
  <c r="BF254" i="15"/>
  <c r="T254" i="15"/>
  <c r="R254" i="15"/>
  <c r="P254" i="15"/>
  <c r="BI251" i="15"/>
  <c r="BH251" i="15"/>
  <c r="BG251" i="15"/>
  <c r="BF251" i="15"/>
  <c r="T251" i="15"/>
  <c r="R251" i="15"/>
  <c r="P251" i="15"/>
  <c r="BI249" i="15"/>
  <c r="BH249" i="15"/>
  <c r="BG249" i="15"/>
  <c r="BF249" i="15"/>
  <c r="T249" i="15"/>
  <c r="R249" i="15"/>
  <c r="P249" i="15"/>
  <c r="BI247" i="15"/>
  <c r="BH247" i="15"/>
  <c r="BG247" i="15"/>
  <c r="BF247" i="15"/>
  <c r="T247" i="15"/>
  <c r="R247" i="15"/>
  <c r="P247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4" i="15"/>
  <c r="BH234" i="15"/>
  <c r="BG234" i="15"/>
  <c r="BF234" i="15"/>
  <c r="T234" i="15"/>
  <c r="R234" i="15"/>
  <c r="P234" i="15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R228" i="15"/>
  <c r="P228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R221" i="15"/>
  <c r="P221" i="15"/>
  <c r="BI218" i="15"/>
  <c r="BH218" i="15"/>
  <c r="BG218" i="15"/>
  <c r="BF218" i="15"/>
  <c r="T218" i="15"/>
  <c r="R218" i="15"/>
  <c r="P218" i="15"/>
  <c r="BI215" i="15"/>
  <c r="BH215" i="15"/>
  <c r="BG215" i="15"/>
  <c r="BF215" i="15"/>
  <c r="T215" i="15"/>
  <c r="R215" i="15"/>
  <c r="P215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3" i="15"/>
  <c r="BH203" i="15"/>
  <c r="BG203" i="15"/>
  <c r="BF203" i="15"/>
  <c r="T203" i="15"/>
  <c r="R203" i="15"/>
  <c r="P203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T185" i="15"/>
  <c r="R186" i="15"/>
  <c r="R185" i="15" s="1"/>
  <c r="P186" i="15"/>
  <c r="P185" i="15" s="1"/>
  <c r="BI183" i="15"/>
  <c r="BH183" i="15"/>
  <c r="BG183" i="15"/>
  <c r="BF183" i="15"/>
  <c r="T183" i="15"/>
  <c r="R183" i="15"/>
  <c r="P183" i="15"/>
  <c r="BI180" i="15"/>
  <c r="BH180" i="15"/>
  <c r="BG180" i="15"/>
  <c r="BF180" i="15"/>
  <c r="T180" i="15"/>
  <c r="R180" i="15"/>
  <c r="P180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6" i="15"/>
  <c r="BH156" i="15"/>
  <c r="BG156" i="15"/>
  <c r="BF156" i="15"/>
  <c r="T156" i="15"/>
  <c r="R156" i="15"/>
  <c r="P156" i="15"/>
  <c r="BI153" i="15"/>
  <c r="BH153" i="15"/>
  <c r="BG153" i="15"/>
  <c r="BF153" i="15"/>
  <c r="T153" i="15"/>
  <c r="R153" i="15"/>
  <c r="P153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2" i="15"/>
  <c r="BH132" i="15"/>
  <c r="BG132" i="15"/>
  <c r="BF132" i="15"/>
  <c r="T132" i="15"/>
  <c r="R132" i="15"/>
  <c r="P132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6" i="15"/>
  <c r="BH116" i="15"/>
  <c r="BG116" i="15"/>
  <c r="BF116" i="15"/>
  <c r="T116" i="15"/>
  <c r="R116" i="15"/>
  <c r="P116" i="15"/>
  <c r="BI113" i="15"/>
  <c r="BH113" i="15"/>
  <c r="BG113" i="15"/>
  <c r="BF113" i="15"/>
  <c r="T113" i="15"/>
  <c r="R113" i="15"/>
  <c r="P113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8" i="15"/>
  <c r="BH98" i="15"/>
  <c r="BG98" i="15"/>
  <c r="BF98" i="15"/>
  <c r="T98" i="15"/>
  <c r="R98" i="15"/>
  <c r="P98" i="15"/>
  <c r="J91" i="15"/>
  <c r="F91" i="15"/>
  <c r="F89" i="15"/>
  <c r="E87" i="15"/>
  <c r="J58" i="15"/>
  <c r="F58" i="15"/>
  <c r="F56" i="15"/>
  <c r="E54" i="15"/>
  <c r="J26" i="15"/>
  <c r="E26" i="15"/>
  <c r="J92" i="15"/>
  <c r="J25" i="15"/>
  <c r="J20" i="15"/>
  <c r="E20" i="15"/>
  <c r="F92" i="15"/>
  <c r="J19" i="15"/>
  <c r="J14" i="15"/>
  <c r="J89" i="15" s="1"/>
  <c r="E7" i="15"/>
  <c r="E50" i="15" s="1"/>
  <c r="J39" i="14"/>
  <c r="J38" i="14"/>
  <c r="AY70" i="1"/>
  <c r="J37" i="14"/>
  <c r="AX70" i="1"/>
  <c r="BI537" i="14"/>
  <c r="BH537" i="14"/>
  <c r="BG537" i="14"/>
  <c r="BF537" i="14"/>
  <c r="T537" i="14"/>
  <c r="R537" i="14"/>
  <c r="P537" i="14"/>
  <c r="BI533" i="14"/>
  <c r="BH533" i="14"/>
  <c r="BG533" i="14"/>
  <c r="BF533" i="14"/>
  <c r="T533" i="14"/>
  <c r="R533" i="14"/>
  <c r="P533" i="14"/>
  <c r="BI528" i="14"/>
  <c r="BH528" i="14"/>
  <c r="BG528" i="14"/>
  <c r="BF528" i="14"/>
  <c r="T528" i="14"/>
  <c r="R528" i="14"/>
  <c r="P528" i="14"/>
  <c r="BI524" i="14"/>
  <c r="BH524" i="14"/>
  <c r="BG524" i="14"/>
  <c r="BF524" i="14"/>
  <c r="T524" i="14"/>
  <c r="R524" i="14"/>
  <c r="P524" i="14"/>
  <c r="BI520" i="14"/>
  <c r="BH520" i="14"/>
  <c r="BG520" i="14"/>
  <c r="BF520" i="14"/>
  <c r="T520" i="14"/>
  <c r="R520" i="14"/>
  <c r="P520" i="14"/>
  <c r="BI516" i="14"/>
  <c r="BH516" i="14"/>
  <c r="BG516" i="14"/>
  <c r="BF516" i="14"/>
  <c r="T516" i="14"/>
  <c r="R516" i="14"/>
  <c r="P516" i="14"/>
  <c r="BI513" i="14"/>
  <c r="BH513" i="14"/>
  <c r="BG513" i="14"/>
  <c r="BF513" i="14"/>
  <c r="T513" i="14"/>
  <c r="R513" i="14"/>
  <c r="P513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0" i="14"/>
  <c r="BH500" i="14"/>
  <c r="BG500" i="14"/>
  <c r="BF500" i="14"/>
  <c r="T500" i="14"/>
  <c r="R500" i="14"/>
  <c r="P500" i="14"/>
  <c r="BI497" i="14"/>
  <c r="BH497" i="14"/>
  <c r="BG497" i="14"/>
  <c r="BF497" i="14"/>
  <c r="T497" i="14"/>
  <c r="R497" i="14"/>
  <c r="P497" i="14"/>
  <c r="BI493" i="14"/>
  <c r="BH493" i="14"/>
  <c r="BG493" i="14"/>
  <c r="BF493" i="14"/>
  <c r="T493" i="14"/>
  <c r="R493" i="14"/>
  <c r="P493" i="14"/>
  <c r="BI490" i="14"/>
  <c r="BH490" i="14"/>
  <c r="BG490" i="14"/>
  <c r="BF490" i="14"/>
  <c r="T490" i="14"/>
  <c r="R490" i="14"/>
  <c r="P490" i="14"/>
  <c r="BI488" i="14"/>
  <c r="BH488" i="14"/>
  <c r="BG488" i="14"/>
  <c r="BF488" i="14"/>
  <c r="T488" i="14"/>
  <c r="R488" i="14"/>
  <c r="P488" i="14"/>
  <c r="BI486" i="14"/>
  <c r="BH486" i="14"/>
  <c r="BG486" i="14"/>
  <c r="BF486" i="14"/>
  <c r="T486" i="14"/>
  <c r="R486" i="14"/>
  <c r="P486" i="14"/>
  <c r="BI484" i="14"/>
  <c r="BH484" i="14"/>
  <c r="BG484" i="14"/>
  <c r="BF484" i="14"/>
  <c r="T484" i="14"/>
  <c r="R484" i="14"/>
  <c r="P484" i="14"/>
  <c r="BI482" i="14"/>
  <c r="BH482" i="14"/>
  <c r="BG482" i="14"/>
  <c r="BF482" i="14"/>
  <c r="T482" i="14"/>
  <c r="R482" i="14"/>
  <c r="P482" i="14"/>
  <c r="BI479" i="14"/>
  <c r="BH479" i="14"/>
  <c r="BG479" i="14"/>
  <c r="BF479" i="14"/>
  <c r="T479" i="14"/>
  <c r="R479" i="14"/>
  <c r="P479" i="14"/>
  <c r="BI476" i="14"/>
  <c r="BH476" i="14"/>
  <c r="BG476" i="14"/>
  <c r="BF476" i="14"/>
  <c r="T476" i="14"/>
  <c r="R476" i="14"/>
  <c r="P476" i="14"/>
  <c r="BI473" i="14"/>
  <c r="BH473" i="14"/>
  <c r="BG473" i="14"/>
  <c r="BF473" i="14"/>
  <c r="T473" i="14"/>
  <c r="R473" i="14"/>
  <c r="P473" i="14"/>
  <c r="BI470" i="14"/>
  <c r="BH470" i="14"/>
  <c r="BG470" i="14"/>
  <c r="BF470" i="14"/>
  <c r="T470" i="14"/>
  <c r="R470" i="14"/>
  <c r="P470" i="14"/>
  <c r="BI467" i="14"/>
  <c r="BH467" i="14"/>
  <c r="BG467" i="14"/>
  <c r="BF467" i="14"/>
  <c r="T467" i="14"/>
  <c r="R467" i="14"/>
  <c r="P467" i="14"/>
  <c r="BI464" i="14"/>
  <c r="BH464" i="14"/>
  <c r="BG464" i="14"/>
  <c r="BF464" i="14"/>
  <c r="T464" i="14"/>
  <c r="R464" i="14"/>
  <c r="P464" i="14"/>
  <c r="BI459" i="14"/>
  <c r="BH459" i="14"/>
  <c r="BG459" i="14"/>
  <c r="BF459" i="14"/>
  <c r="T459" i="14"/>
  <c r="R459" i="14"/>
  <c r="P459" i="14"/>
  <c r="BI457" i="14"/>
  <c r="BH457" i="14"/>
  <c r="BG457" i="14"/>
  <c r="BF457" i="14"/>
  <c r="T457" i="14"/>
  <c r="R457" i="14"/>
  <c r="P457" i="14"/>
  <c r="BI455" i="14"/>
  <c r="BH455" i="14"/>
  <c r="BG455" i="14"/>
  <c r="BF455" i="14"/>
  <c r="T455" i="14"/>
  <c r="R455" i="14"/>
  <c r="P455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5" i="14"/>
  <c r="BH445" i="14"/>
  <c r="BG445" i="14"/>
  <c r="BF445" i="14"/>
  <c r="T445" i="14"/>
  <c r="R445" i="14"/>
  <c r="P445" i="14"/>
  <c r="BI441" i="14"/>
  <c r="BH441" i="14"/>
  <c r="BG441" i="14"/>
  <c r="BF441" i="14"/>
  <c r="T441" i="14"/>
  <c r="R441" i="14"/>
  <c r="P441" i="14"/>
  <c r="BI438" i="14"/>
  <c r="BH438" i="14"/>
  <c r="BG438" i="14"/>
  <c r="BF438" i="14"/>
  <c r="T438" i="14"/>
  <c r="R438" i="14"/>
  <c r="P438" i="14"/>
  <c r="BI435" i="14"/>
  <c r="BH435" i="14"/>
  <c r="BG435" i="14"/>
  <c r="BF435" i="14"/>
  <c r="T435" i="14"/>
  <c r="R435" i="14"/>
  <c r="P435" i="14"/>
  <c r="BI431" i="14"/>
  <c r="BH431" i="14"/>
  <c r="BG431" i="14"/>
  <c r="BF431" i="14"/>
  <c r="T431" i="14"/>
  <c r="R431" i="14"/>
  <c r="P431" i="14"/>
  <c r="BI428" i="14"/>
  <c r="BH428" i="14"/>
  <c r="BG428" i="14"/>
  <c r="BF428" i="14"/>
  <c r="T428" i="14"/>
  <c r="R428" i="14"/>
  <c r="P428" i="14"/>
  <c r="BI424" i="14"/>
  <c r="BH424" i="14"/>
  <c r="BG424" i="14"/>
  <c r="BF424" i="14"/>
  <c r="T424" i="14"/>
  <c r="R424" i="14"/>
  <c r="P424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12" i="14"/>
  <c r="BH412" i="14"/>
  <c r="BG412" i="14"/>
  <c r="BF412" i="14"/>
  <c r="T412" i="14"/>
  <c r="R412" i="14"/>
  <c r="P412" i="14"/>
  <c r="BI408" i="14"/>
  <c r="BH408" i="14"/>
  <c r="BG408" i="14"/>
  <c r="BF408" i="14"/>
  <c r="T408" i="14"/>
  <c r="R408" i="14"/>
  <c r="P408" i="14"/>
  <c r="BI404" i="14"/>
  <c r="BH404" i="14"/>
  <c r="BG404" i="14"/>
  <c r="BF404" i="14"/>
  <c r="T404" i="14"/>
  <c r="R404" i="14"/>
  <c r="P404" i="14"/>
  <c r="BI402" i="14"/>
  <c r="BH402" i="14"/>
  <c r="BG402" i="14"/>
  <c r="BF402" i="14"/>
  <c r="T402" i="14"/>
  <c r="R402" i="14"/>
  <c r="P402" i="14"/>
  <c r="BI396" i="14"/>
  <c r="BH396" i="14"/>
  <c r="BG396" i="14"/>
  <c r="BF396" i="14"/>
  <c r="T396" i="14"/>
  <c r="R396" i="14"/>
  <c r="P396" i="14"/>
  <c r="BI394" i="14"/>
  <c r="BH394" i="14"/>
  <c r="BG394" i="14"/>
  <c r="BF394" i="14"/>
  <c r="T394" i="14"/>
  <c r="R394" i="14"/>
  <c r="P394" i="14"/>
  <c r="BI392" i="14"/>
  <c r="BH392" i="14"/>
  <c r="BG392" i="14"/>
  <c r="BF392" i="14"/>
  <c r="T392" i="14"/>
  <c r="R392" i="14"/>
  <c r="P392" i="14"/>
  <c r="BI390" i="14"/>
  <c r="BH390" i="14"/>
  <c r="BG390" i="14"/>
  <c r="BF390" i="14"/>
  <c r="T390" i="14"/>
  <c r="R390" i="14"/>
  <c r="P390" i="14"/>
  <c r="BI388" i="14"/>
  <c r="BH388" i="14"/>
  <c r="BG388" i="14"/>
  <c r="BF388" i="14"/>
  <c r="T388" i="14"/>
  <c r="R388" i="14"/>
  <c r="P388" i="14"/>
  <c r="BI385" i="14"/>
  <c r="BH385" i="14"/>
  <c r="BG385" i="14"/>
  <c r="BF385" i="14"/>
  <c r="T385" i="14"/>
  <c r="R385" i="14"/>
  <c r="P385" i="14"/>
  <c r="BI379" i="14"/>
  <c r="BH379" i="14"/>
  <c r="BG379" i="14"/>
  <c r="BF379" i="14"/>
  <c r="T379" i="14"/>
  <c r="R379" i="14"/>
  <c r="P379" i="14"/>
  <c r="BI376" i="14"/>
  <c r="BH376" i="14"/>
  <c r="BG376" i="14"/>
  <c r="BF376" i="14"/>
  <c r="T376" i="14"/>
  <c r="R376" i="14"/>
  <c r="P376" i="14"/>
  <c r="BI373" i="14"/>
  <c r="BH373" i="14"/>
  <c r="BG373" i="14"/>
  <c r="BF373" i="14"/>
  <c r="T373" i="14"/>
  <c r="R373" i="14"/>
  <c r="P373" i="14"/>
  <c r="BI371" i="14"/>
  <c r="BH371" i="14"/>
  <c r="BG371" i="14"/>
  <c r="BF371" i="14"/>
  <c r="T371" i="14"/>
  <c r="R371" i="14"/>
  <c r="P371" i="14"/>
  <c r="BI368" i="14"/>
  <c r="BH368" i="14"/>
  <c r="BG368" i="14"/>
  <c r="BF368" i="14"/>
  <c r="T368" i="14"/>
  <c r="R368" i="14"/>
  <c r="P368" i="14"/>
  <c r="BI365" i="14"/>
  <c r="BH365" i="14"/>
  <c r="BG365" i="14"/>
  <c r="BF365" i="14"/>
  <c r="T365" i="14"/>
  <c r="R365" i="14"/>
  <c r="P365" i="14"/>
  <c r="BI361" i="14"/>
  <c r="BH361" i="14"/>
  <c r="BG361" i="14"/>
  <c r="BF361" i="14"/>
  <c r="T361" i="14"/>
  <c r="R361" i="14"/>
  <c r="P361" i="14"/>
  <c r="BI354" i="14"/>
  <c r="BH354" i="14"/>
  <c r="BG354" i="14"/>
  <c r="BF354" i="14"/>
  <c r="T354" i="14"/>
  <c r="R354" i="14"/>
  <c r="P354" i="14"/>
  <c r="BI349" i="14"/>
  <c r="BH349" i="14"/>
  <c r="BG349" i="14"/>
  <c r="BF349" i="14"/>
  <c r="T349" i="14"/>
  <c r="R349" i="14"/>
  <c r="P349" i="14"/>
  <c r="BI346" i="14"/>
  <c r="BH346" i="14"/>
  <c r="BG346" i="14"/>
  <c r="BF346" i="14"/>
  <c r="T346" i="14"/>
  <c r="R346" i="14"/>
  <c r="P346" i="14"/>
  <c r="BI343" i="14"/>
  <c r="BH343" i="14"/>
  <c r="BG343" i="14"/>
  <c r="BF343" i="14"/>
  <c r="T343" i="14"/>
  <c r="R343" i="14"/>
  <c r="P343" i="14"/>
  <c r="BI340" i="14"/>
  <c r="BH340" i="14"/>
  <c r="BG340" i="14"/>
  <c r="BF340" i="14"/>
  <c r="T340" i="14"/>
  <c r="R340" i="14"/>
  <c r="P340" i="14"/>
  <c r="BI336" i="14"/>
  <c r="BH336" i="14"/>
  <c r="BG336" i="14"/>
  <c r="BF336" i="14"/>
  <c r="T336" i="14"/>
  <c r="R336" i="14"/>
  <c r="P336" i="14"/>
  <c r="BI314" i="14"/>
  <c r="BH314" i="14"/>
  <c r="BG314" i="14"/>
  <c r="BF314" i="14"/>
  <c r="T314" i="14"/>
  <c r="R314" i="14"/>
  <c r="P314" i="14"/>
  <c r="BI299" i="14"/>
  <c r="BH299" i="14"/>
  <c r="BG299" i="14"/>
  <c r="BF299" i="14"/>
  <c r="T299" i="14"/>
  <c r="R299" i="14"/>
  <c r="P299" i="14"/>
  <c r="BI296" i="14"/>
  <c r="BH296" i="14"/>
  <c r="BG296" i="14"/>
  <c r="BF296" i="14"/>
  <c r="T296" i="14"/>
  <c r="R296" i="14"/>
  <c r="P296" i="14"/>
  <c r="BI292" i="14"/>
  <c r="BH292" i="14"/>
  <c r="BG292" i="14"/>
  <c r="BF292" i="14"/>
  <c r="T292" i="14"/>
  <c r="R292" i="14"/>
  <c r="P292" i="14"/>
  <c r="BI289" i="14"/>
  <c r="BH289" i="14"/>
  <c r="BG289" i="14"/>
  <c r="BF289" i="14"/>
  <c r="T289" i="14"/>
  <c r="R289" i="14"/>
  <c r="P289" i="14"/>
  <c r="BI268" i="14"/>
  <c r="BH268" i="14"/>
  <c r="BG268" i="14"/>
  <c r="BF268" i="14"/>
  <c r="T268" i="14"/>
  <c r="R268" i="14"/>
  <c r="P268" i="14"/>
  <c r="BI264" i="14"/>
  <c r="BH264" i="14"/>
  <c r="BG264" i="14"/>
  <c r="BF264" i="14"/>
  <c r="T264" i="14"/>
  <c r="R264" i="14"/>
  <c r="P264" i="14"/>
  <c r="BI261" i="14"/>
  <c r="BH261" i="14"/>
  <c r="BG261" i="14"/>
  <c r="BF261" i="14"/>
  <c r="T261" i="14"/>
  <c r="R261" i="14"/>
  <c r="P261" i="14"/>
  <c r="BI257" i="14"/>
  <c r="BH257" i="14"/>
  <c r="BG257" i="14"/>
  <c r="BF257" i="14"/>
  <c r="T257" i="14"/>
  <c r="R257" i="14"/>
  <c r="P257" i="14"/>
  <c r="BI254" i="14"/>
  <c r="BH254" i="14"/>
  <c r="BG254" i="14"/>
  <c r="BF254" i="14"/>
  <c r="T254" i="14"/>
  <c r="R254" i="14"/>
  <c r="P254" i="14"/>
  <c r="BI251" i="14"/>
  <c r="BH251" i="14"/>
  <c r="BG251" i="14"/>
  <c r="BF251" i="14"/>
  <c r="T251" i="14"/>
  <c r="R251" i="14"/>
  <c r="P251" i="14"/>
  <c r="BI233" i="14"/>
  <c r="BH233" i="14"/>
  <c r="BG233" i="14"/>
  <c r="BF233" i="14"/>
  <c r="T233" i="14"/>
  <c r="R233" i="14"/>
  <c r="P233" i="14"/>
  <c r="BI224" i="14"/>
  <c r="BH224" i="14"/>
  <c r="BG224" i="14"/>
  <c r="BF224" i="14"/>
  <c r="T224" i="14"/>
  <c r="R224" i="14"/>
  <c r="P224" i="14"/>
  <c r="BI217" i="14"/>
  <c r="BH217" i="14"/>
  <c r="BG217" i="14"/>
  <c r="BF217" i="14"/>
  <c r="T217" i="14"/>
  <c r="R217" i="14"/>
  <c r="P217" i="14"/>
  <c r="BI198" i="14"/>
  <c r="BH198" i="14"/>
  <c r="BG198" i="14"/>
  <c r="BF198" i="14"/>
  <c r="T198" i="14"/>
  <c r="R198" i="14"/>
  <c r="P198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48" i="14"/>
  <c r="BH148" i="14"/>
  <c r="BG148" i="14"/>
  <c r="BF148" i="14"/>
  <c r="T148" i="14"/>
  <c r="R148" i="14"/>
  <c r="P148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21" i="14"/>
  <c r="BH121" i="14"/>
  <c r="BG121" i="14"/>
  <c r="BF121" i="14"/>
  <c r="T121" i="14"/>
  <c r="R121" i="14"/>
  <c r="P121" i="14"/>
  <c r="BI108" i="14"/>
  <c r="BH108" i="14"/>
  <c r="BG108" i="14"/>
  <c r="BF108" i="14"/>
  <c r="T108" i="14"/>
  <c r="R108" i="14"/>
  <c r="P108" i="14"/>
  <c r="BI96" i="14"/>
  <c r="BH96" i="14"/>
  <c r="BG96" i="14"/>
  <c r="BF96" i="14"/>
  <c r="T96" i="14"/>
  <c r="R96" i="14"/>
  <c r="P96" i="14"/>
  <c r="J89" i="14"/>
  <c r="F89" i="14"/>
  <c r="F87" i="14"/>
  <c r="E85" i="14"/>
  <c r="J58" i="14"/>
  <c r="F58" i="14"/>
  <c r="F56" i="14"/>
  <c r="E54" i="14"/>
  <c r="J26" i="14"/>
  <c r="E26" i="14"/>
  <c r="J90" i="14" s="1"/>
  <c r="J25" i="14"/>
  <c r="J20" i="14"/>
  <c r="E20" i="14"/>
  <c r="F59" i="14"/>
  <c r="J19" i="14"/>
  <c r="J14" i="14"/>
  <c r="J56" i="14" s="1"/>
  <c r="E7" i="14"/>
  <c r="E81" i="14"/>
  <c r="J41" i="13"/>
  <c r="J40" i="13"/>
  <c r="AY69" i="1"/>
  <c r="J39" i="13"/>
  <c r="AX69" i="1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J88" i="13"/>
  <c r="F88" i="13"/>
  <c r="F86" i="13"/>
  <c r="E84" i="13"/>
  <c r="J62" i="13"/>
  <c r="F62" i="13"/>
  <c r="F60" i="13"/>
  <c r="E58" i="13"/>
  <c r="J28" i="13"/>
  <c r="E28" i="13"/>
  <c r="J63" i="13" s="1"/>
  <c r="J27" i="13"/>
  <c r="J22" i="13"/>
  <c r="E22" i="13"/>
  <c r="F89" i="13" s="1"/>
  <c r="J21" i="13"/>
  <c r="J16" i="13"/>
  <c r="J86" i="13"/>
  <c r="E7" i="13"/>
  <c r="E78" i="13" s="1"/>
  <c r="J41" i="12"/>
  <c r="J40" i="12"/>
  <c r="AY68" i="1" s="1"/>
  <c r="J39" i="12"/>
  <c r="AX68" i="1" s="1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J87" i="12"/>
  <c r="F87" i="12"/>
  <c r="F85" i="12"/>
  <c r="E83" i="12"/>
  <c r="J62" i="12"/>
  <c r="F62" i="12"/>
  <c r="F60" i="12"/>
  <c r="E58" i="12"/>
  <c r="J28" i="12"/>
  <c r="E28" i="12"/>
  <c r="J63" i="12" s="1"/>
  <c r="J27" i="12"/>
  <c r="J22" i="12"/>
  <c r="E22" i="12"/>
  <c r="F88" i="12" s="1"/>
  <c r="J21" i="12"/>
  <c r="J16" i="12"/>
  <c r="J85" i="12" s="1"/>
  <c r="E7" i="12"/>
  <c r="E52" i="12" s="1"/>
  <c r="J41" i="11"/>
  <c r="J40" i="11"/>
  <c r="AY67" i="1" s="1"/>
  <c r="J39" i="11"/>
  <c r="AX67" i="1" s="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90" i="11"/>
  <c r="F90" i="11"/>
  <c r="F88" i="11"/>
  <c r="E86" i="11"/>
  <c r="J62" i="11"/>
  <c r="F62" i="11"/>
  <c r="F60" i="11"/>
  <c r="E58" i="11"/>
  <c r="J28" i="11"/>
  <c r="E28" i="11"/>
  <c r="J63" i="11" s="1"/>
  <c r="J27" i="11"/>
  <c r="J22" i="11"/>
  <c r="E22" i="11"/>
  <c r="F63" i="11"/>
  <c r="J21" i="11"/>
  <c r="J16" i="11"/>
  <c r="J88" i="11" s="1"/>
  <c r="E7" i="11"/>
  <c r="E52" i="11" s="1"/>
  <c r="J41" i="10"/>
  <c r="J40" i="10"/>
  <c r="AY66" i="1"/>
  <c r="J39" i="10"/>
  <c r="AX66" i="1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J91" i="10"/>
  <c r="F91" i="10"/>
  <c r="F89" i="10"/>
  <c r="E87" i="10"/>
  <c r="J62" i="10"/>
  <c r="F62" i="10"/>
  <c r="F60" i="10"/>
  <c r="E58" i="10"/>
  <c r="J28" i="10"/>
  <c r="E28" i="10"/>
  <c r="J92" i="10" s="1"/>
  <c r="J27" i="10"/>
  <c r="J22" i="10"/>
  <c r="E22" i="10"/>
  <c r="F63" i="10" s="1"/>
  <c r="J21" i="10"/>
  <c r="J16" i="10"/>
  <c r="J89" i="10" s="1"/>
  <c r="E7" i="10"/>
  <c r="E81" i="10" s="1"/>
  <c r="J41" i="9"/>
  <c r="J40" i="9"/>
  <c r="AY64" i="1" s="1"/>
  <c r="J39" i="9"/>
  <c r="AX64" i="1" s="1"/>
  <c r="BI727" i="9"/>
  <c r="BH727" i="9"/>
  <c r="BG727" i="9"/>
  <c r="BF727" i="9"/>
  <c r="T727" i="9"/>
  <c r="R727" i="9"/>
  <c r="P727" i="9"/>
  <c r="BI724" i="9"/>
  <c r="BH724" i="9"/>
  <c r="BG724" i="9"/>
  <c r="BF724" i="9"/>
  <c r="T724" i="9"/>
  <c r="R724" i="9"/>
  <c r="P724" i="9"/>
  <c r="BI721" i="9"/>
  <c r="BH721" i="9"/>
  <c r="BG721" i="9"/>
  <c r="BF721" i="9"/>
  <c r="T721" i="9"/>
  <c r="R721" i="9"/>
  <c r="P721" i="9"/>
  <c r="BI718" i="9"/>
  <c r="BH718" i="9"/>
  <c r="BG718" i="9"/>
  <c r="BF718" i="9"/>
  <c r="T718" i="9"/>
  <c r="R718" i="9"/>
  <c r="P718" i="9"/>
  <c r="BI715" i="9"/>
  <c r="BH715" i="9"/>
  <c r="BG715" i="9"/>
  <c r="BF715" i="9"/>
  <c r="T715" i="9"/>
  <c r="R715" i="9"/>
  <c r="P715" i="9"/>
  <c r="BI712" i="9"/>
  <c r="BH712" i="9"/>
  <c r="BG712" i="9"/>
  <c r="BF712" i="9"/>
  <c r="T712" i="9"/>
  <c r="R712" i="9"/>
  <c r="P712" i="9"/>
  <c r="BI709" i="9"/>
  <c r="BH709" i="9"/>
  <c r="BG709" i="9"/>
  <c r="BF709" i="9"/>
  <c r="T709" i="9"/>
  <c r="R709" i="9"/>
  <c r="P709" i="9"/>
  <c r="BI706" i="9"/>
  <c r="BH706" i="9"/>
  <c r="BG706" i="9"/>
  <c r="BF706" i="9"/>
  <c r="T706" i="9"/>
  <c r="R706" i="9"/>
  <c r="P706" i="9"/>
  <c r="BI702" i="9"/>
  <c r="BH702" i="9"/>
  <c r="BG702" i="9"/>
  <c r="BF702" i="9"/>
  <c r="T702" i="9"/>
  <c r="R702" i="9"/>
  <c r="P702" i="9"/>
  <c r="BI699" i="9"/>
  <c r="BH699" i="9"/>
  <c r="BG699" i="9"/>
  <c r="BF699" i="9"/>
  <c r="T699" i="9"/>
  <c r="R699" i="9"/>
  <c r="P699" i="9"/>
  <c r="BI696" i="9"/>
  <c r="BH696" i="9"/>
  <c r="BG696" i="9"/>
  <c r="BF696" i="9"/>
  <c r="T696" i="9"/>
  <c r="R696" i="9"/>
  <c r="P696" i="9"/>
  <c r="BI693" i="9"/>
  <c r="BH693" i="9"/>
  <c r="BG693" i="9"/>
  <c r="BF693" i="9"/>
  <c r="T693" i="9"/>
  <c r="R693" i="9"/>
  <c r="P693" i="9"/>
  <c r="BI690" i="9"/>
  <c r="BH690" i="9"/>
  <c r="BG690" i="9"/>
  <c r="BF690" i="9"/>
  <c r="T690" i="9"/>
  <c r="R690" i="9"/>
  <c r="P690" i="9"/>
  <c r="BI687" i="9"/>
  <c r="BH687" i="9"/>
  <c r="BG687" i="9"/>
  <c r="BF687" i="9"/>
  <c r="T687" i="9"/>
  <c r="R687" i="9"/>
  <c r="P687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8" i="9"/>
  <c r="BH678" i="9"/>
  <c r="BG678" i="9"/>
  <c r="BF678" i="9"/>
  <c r="T678" i="9"/>
  <c r="R678" i="9"/>
  <c r="P678" i="9"/>
  <c r="BI675" i="9"/>
  <c r="BH675" i="9"/>
  <c r="BG675" i="9"/>
  <c r="BF675" i="9"/>
  <c r="T675" i="9"/>
  <c r="R675" i="9"/>
  <c r="P675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6" i="9"/>
  <c r="BH666" i="9"/>
  <c r="BG666" i="9"/>
  <c r="BF666" i="9"/>
  <c r="T666" i="9"/>
  <c r="R666" i="9"/>
  <c r="P666" i="9"/>
  <c r="BI664" i="9"/>
  <c r="BH664" i="9"/>
  <c r="BG664" i="9"/>
  <c r="BF664" i="9"/>
  <c r="T664" i="9"/>
  <c r="R664" i="9"/>
  <c r="P664" i="9"/>
  <c r="BI661" i="9"/>
  <c r="BH661" i="9"/>
  <c r="BG661" i="9"/>
  <c r="BF661" i="9"/>
  <c r="T661" i="9"/>
  <c r="R661" i="9"/>
  <c r="P661" i="9"/>
  <c r="BI658" i="9"/>
  <c r="BH658" i="9"/>
  <c r="BG658" i="9"/>
  <c r="BF658" i="9"/>
  <c r="T658" i="9"/>
  <c r="R658" i="9"/>
  <c r="P658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0" i="9"/>
  <c r="BH650" i="9"/>
  <c r="BG650" i="9"/>
  <c r="BF650" i="9"/>
  <c r="T650" i="9"/>
  <c r="R650" i="9"/>
  <c r="P650" i="9"/>
  <c r="BI647" i="9"/>
  <c r="BH647" i="9"/>
  <c r="BG647" i="9"/>
  <c r="BF647" i="9"/>
  <c r="T647" i="9"/>
  <c r="R647" i="9"/>
  <c r="P647" i="9"/>
  <c r="BI644" i="9"/>
  <c r="BH644" i="9"/>
  <c r="BG644" i="9"/>
  <c r="BF644" i="9"/>
  <c r="T644" i="9"/>
  <c r="R644" i="9"/>
  <c r="P644" i="9"/>
  <c r="BI642" i="9"/>
  <c r="BH642" i="9"/>
  <c r="BG642" i="9"/>
  <c r="BF642" i="9"/>
  <c r="T642" i="9"/>
  <c r="R642" i="9"/>
  <c r="P642" i="9"/>
  <c r="BI639" i="9"/>
  <c r="BH639" i="9"/>
  <c r="BG639" i="9"/>
  <c r="BF639" i="9"/>
  <c r="T639" i="9"/>
  <c r="R639" i="9"/>
  <c r="P639" i="9"/>
  <c r="BI636" i="9"/>
  <c r="BH636" i="9"/>
  <c r="BG636" i="9"/>
  <c r="BF636" i="9"/>
  <c r="T636" i="9"/>
  <c r="R636" i="9"/>
  <c r="P636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8" i="9"/>
  <c r="BH628" i="9"/>
  <c r="BG628" i="9"/>
  <c r="BF628" i="9"/>
  <c r="T628" i="9"/>
  <c r="R628" i="9"/>
  <c r="P628" i="9"/>
  <c r="BI626" i="9"/>
  <c r="BH626" i="9"/>
  <c r="BG626" i="9"/>
  <c r="BF626" i="9"/>
  <c r="T626" i="9"/>
  <c r="R626" i="9"/>
  <c r="P626" i="9"/>
  <c r="BI624" i="9"/>
  <c r="BH624" i="9"/>
  <c r="BG624" i="9"/>
  <c r="BF624" i="9"/>
  <c r="T624" i="9"/>
  <c r="R624" i="9"/>
  <c r="P624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6" i="9"/>
  <c r="BH616" i="9"/>
  <c r="BG616" i="9"/>
  <c r="BF616" i="9"/>
  <c r="T616" i="9"/>
  <c r="R616" i="9"/>
  <c r="P616" i="9"/>
  <c r="BI614" i="9"/>
  <c r="BH614" i="9"/>
  <c r="BG614" i="9"/>
  <c r="BF614" i="9"/>
  <c r="T614" i="9"/>
  <c r="R614" i="9"/>
  <c r="P614" i="9"/>
  <c r="BI612" i="9"/>
  <c r="BH612" i="9"/>
  <c r="BG612" i="9"/>
  <c r="BF612" i="9"/>
  <c r="T612" i="9"/>
  <c r="R612" i="9"/>
  <c r="P612" i="9"/>
  <c r="BI609" i="9"/>
  <c r="BH609" i="9"/>
  <c r="BG609" i="9"/>
  <c r="BF609" i="9"/>
  <c r="T609" i="9"/>
  <c r="R609" i="9"/>
  <c r="P609" i="9"/>
  <c r="BI605" i="9"/>
  <c r="BH605" i="9"/>
  <c r="BG605" i="9"/>
  <c r="BF605" i="9"/>
  <c r="T605" i="9"/>
  <c r="R605" i="9"/>
  <c r="P605" i="9"/>
  <c r="BI602" i="9"/>
  <c r="BH602" i="9"/>
  <c r="BG602" i="9"/>
  <c r="BF602" i="9"/>
  <c r="T602" i="9"/>
  <c r="R602" i="9"/>
  <c r="P602" i="9"/>
  <c r="BI599" i="9"/>
  <c r="BH599" i="9"/>
  <c r="BG599" i="9"/>
  <c r="BF599" i="9"/>
  <c r="T599" i="9"/>
  <c r="R599" i="9"/>
  <c r="P599" i="9"/>
  <c r="BI596" i="9"/>
  <c r="BH596" i="9"/>
  <c r="BG596" i="9"/>
  <c r="BF596" i="9"/>
  <c r="T596" i="9"/>
  <c r="R596" i="9"/>
  <c r="P596" i="9"/>
  <c r="BI593" i="9"/>
  <c r="BH593" i="9"/>
  <c r="BG593" i="9"/>
  <c r="BF593" i="9"/>
  <c r="T593" i="9"/>
  <c r="R593" i="9"/>
  <c r="P593" i="9"/>
  <c r="BI590" i="9"/>
  <c r="BH590" i="9"/>
  <c r="BG590" i="9"/>
  <c r="BF590" i="9"/>
  <c r="T590" i="9"/>
  <c r="R590" i="9"/>
  <c r="P590" i="9"/>
  <c r="BI587" i="9"/>
  <c r="BH587" i="9"/>
  <c r="BG587" i="9"/>
  <c r="BF587" i="9"/>
  <c r="T587" i="9"/>
  <c r="R587" i="9"/>
  <c r="P587" i="9"/>
  <c r="BI584" i="9"/>
  <c r="BH584" i="9"/>
  <c r="BG584" i="9"/>
  <c r="BF584" i="9"/>
  <c r="T584" i="9"/>
  <c r="R584" i="9"/>
  <c r="P584" i="9"/>
  <c r="BI581" i="9"/>
  <c r="BH581" i="9"/>
  <c r="BG581" i="9"/>
  <c r="BF581" i="9"/>
  <c r="T581" i="9"/>
  <c r="R581" i="9"/>
  <c r="P581" i="9"/>
  <c r="BI578" i="9"/>
  <c r="BH578" i="9"/>
  <c r="BG578" i="9"/>
  <c r="BF578" i="9"/>
  <c r="T578" i="9"/>
  <c r="R578" i="9"/>
  <c r="P578" i="9"/>
  <c r="BI575" i="9"/>
  <c r="BH575" i="9"/>
  <c r="BG575" i="9"/>
  <c r="BF575" i="9"/>
  <c r="T575" i="9"/>
  <c r="R575" i="9"/>
  <c r="P575" i="9"/>
  <c r="BI572" i="9"/>
  <c r="BH572" i="9"/>
  <c r="BG572" i="9"/>
  <c r="BF572" i="9"/>
  <c r="T572" i="9"/>
  <c r="R572" i="9"/>
  <c r="P572" i="9"/>
  <c r="BI569" i="9"/>
  <c r="BH569" i="9"/>
  <c r="BG569" i="9"/>
  <c r="BF569" i="9"/>
  <c r="T569" i="9"/>
  <c r="R569" i="9"/>
  <c r="P569" i="9"/>
  <c r="BI567" i="9"/>
  <c r="BH567" i="9"/>
  <c r="BG567" i="9"/>
  <c r="BF567" i="9"/>
  <c r="T567" i="9"/>
  <c r="R567" i="9"/>
  <c r="P567" i="9"/>
  <c r="BI565" i="9"/>
  <c r="BH565" i="9"/>
  <c r="BG565" i="9"/>
  <c r="BF565" i="9"/>
  <c r="T565" i="9"/>
  <c r="R565" i="9"/>
  <c r="P565" i="9"/>
  <c r="BI563" i="9"/>
  <c r="BH563" i="9"/>
  <c r="BG563" i="9"/>
  <c r="BF563" i="9"/>
  <c r="T563" i="9"/>
  <c r="R563" i="9"/>
  <c r="P563" i="9"/>
  <c r="BI561" i="9"/>
  <c r="BH561" i="9"/>
  <c r="BG561" i="9"/>
  <c r="BF561" i="9"/>
  <c r="T561" i="9"/>
  <c r="R561" i="9"/>
  <c r="P561" i="9"/>
  <c r="BI559" i="9"/>
  <c r="BH559" i="9"/>
  <c r="BG559" i="9"/>
  <c r="BF559" i="9"/>
  <c r="T559" i="9"/>
  <c r="R559" i="9"/>
  <c r="P559" i="9"/>
  <c r="BI556" i="9"/>
  <c r="BH556" i="9"/>
  <c r="BG556" i="9"/>
  <c r="BF556" i="9"/>
  <c r="T556" i="9"/>
  <c r="R556" i="9"/>
  <c r="P556" i="9"/>
  <c r="BI553" i="9"/>
  <c r="BH553" i="9"/>
  <c r="BG553" i="9"/>
  <c r="BF553" i="9"/>
  <c r="T553" i="9"/>
  <c r="R553" i="9"/>
  <c r="P553" i="9"/>
  <c r="BI550" i="9"/>
  <c r="BH550" i="9"/>
  <c r="BG550" i="9"/>
  <c r="BF550" i="9"/>
  <c r="T550" i="9"/>
  <c r="R550" i="9"/>
  <c r="P550" i="9"/>
  <c r="BI547" i="9"/>
  <c r="BH547" i="9"/>
  <c r="BG547" i="9"/>
  <c r="BF547" i="9"/>
  <c r="T547" i="9"/>
  <c r="R547" i="9"/>
  <c r="P547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3" i="9"/>
  <c r="BH533" i="9"/>
  <c r="BG533" i="9"/>
  <c r="BF533" i="9"/>
  <c r="T533" i="9"/>
  <c r="R533" i="9"/>
  <c r="P533" i="9"/>
  <c r="BI530" i="9"/>
  <c r="BH530" i="9"/>
  <c r="BG530" i="9"/>
  <c r="BF530" i="9"/>
  <c r="T530" i="9"/>
  <c r="R530" i="9"/>
  <c r="P530" i="9"/>
  <c r="BI527" i="9"/>
  <c r="BH527" i="9"/>
  <c r="BG527" i="9"/>
  <c r="BF527" i="9"/>
  <c r="T527" i="9"/>
  <c r="R527" i="9"/>
  <c r="P527" i="9"/>
  <c r="BI524" i="9"/>
  <c r="BH524" i="9"/>
  <c r="BG524" i="9"/>
  <c r="BF524" i="9"/>
  <c r="T524" i="9"/>
  <c r="R524" i="9"/>
  <c r="P524" i="9"/>
  <c r="BI521" i="9"/>
  <c r="BH521" i="9"/>
  <c r="BG521" i="9"/>
  <c r="BF521" i="9"/>
  <c r="T521" i="9"/>
  <c r="R521" i="9"/>
  <c r="P521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3" i="9"/>
  <c r="BH513" i="9"/>
  <c r="BG513" i="9"/>
  <c r="BF513" i="9"/>
  <c r="T513" i="9"/>
  <c r="R513" i="9"/>
  <c r="P513" i="9"/>
  <c r="BI510" i="9"/>
  <c r="BH510" i="9"/>
  <c r="BG510" i="9"/>
  <c r="BF510" i="9"/>
  <c r="T510" i="9"/>
  <c r="R510" i="9"/>
  <c r="P510" i="9"/>
  <c r="BI507" i="9"/>
  <c r="BH507" i="9"/>
  <c r="BG507" i="9"/>
  <c r="BF507" i="9"/>
  <c r="T507" i="9"/>
  <c r="R507" i="9"/>
  <c r="P507" i="9"/>
  <c r="BI503" i="9"/>
  <c r="BH503" i="9"/>
  <c r="BG503" i="9"/>
  <c r="BF503" i="9"/>
  <c r="T503" i="9"/>
  <c r="R503" i="9"/>
  <c r="P503" i="9"/>
  <c r="BI499" i="9"/>
  <c r="BH499" i="9"/>
  <c r="BG499" i="9"/>
  <c r="BF499" i="9"/>
  <c r="T499" i="9"/>
  <c r="R499" i="9"/>
  <c r="P499" i="9"/>
  <c r="BI496" i="9"/>
  <c r="BH496" i="9"/>
  <c r="BG496" i="9"/>
  <c r="BF496" i="9"/>
  <c r="T496" i="9"/>
  <c r="R496" i="9"/>
  <c r="P496" i="9"/>
  <c r="BI493" i="9"/>
  <c r="BH493" i="9"/>
  <c r="BG493" i="9"/>
  <c r="BF493" i="9"/>
  <c r="T493" i="9"/>
  <c r="R493" i="9"/>
  <c r="P493" i="9"/>
  <c r="BI490" i="9"/>
  <c r="BH490" i="9"/>
  <c r="BG490" i="9"/>
  <c r="BF490" i="9"/>
  <c r="T490" i="9"/>
  <c r="R490" i="9"/>
  <c r="P490" i="9"/>
  <c r="BI486" i="9"/>
  <c r="BH486" i="9"/>
  <c r="BG486" i="9"/>
  <c r="BF486" i="9"/>
  <c r="T486" i="9"/>
  <c r="R486" i="9"/>
  <c r="P486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4" i="9"/>
  <c r="BH474" i="9"/>
  <c r="BG474" i="9"/>
  <c r="BF474" i="9"/>
  <c r="T474" i="9"/>
  <c r="R474" i="9"/>
  <c r="P474" i="9"/>
  <c r="BI469" i="9"/>
  <c r="BH469" i="9"/>
  <c r="BG469" i="9"/>
  <c r="BF469" i="9"/>
  <c r="T469" i="9"/>
  <c r="R469" i="9"/>
  <c r="P469" i="9"/>
  <c r="BI464" i="9"/>
  <c r="BH464" i="9"/>
  <c r="BG464" i="9"/>
  <c r="BF464" i="9"/>
  <c r="T464" i="9"/>
  <c r="R464" i="9"/>
  <c r="P464" i="9"/>
  <c r="BI459" i="9"/>
  <c r="BH459" i="9"/>
  <c r="BG459" i="9"/>
  <c r="BF459" i="9"/>
  <c r="T459" i="9"/>
  <c r="R459" i="9"/>
  <c r="P459" i="9"/>
  <c r="BI454" i="9"/>
  <c r="BH454" i="9"/>
  <c r="BG454" i="9"/>
  <c r="BF454" i="9"/>
  <c r="T454" i="9"/>
  <c r="R454" i="9"/>
  <c r="P454" i="9"/>
  <c r="BI450" i="9"/>
  <c r="BH450" i="9"/>
  <c r="BG450" i="9"/>
  <c r="BF450" i="9"/>
  <c r="T450" i="9"/>
  <c r="R450" i="9"/>
  <c r="P450" i="9"/>
  <c r="BI446" i="9"/>
  <c r="BH446" i="9"/>
  <c r="BG446" i="9"/>
  <c r="BF446" i="9"/>
  <c r="T446" i="9"/>
  <c r="R446" i="9"/>
  <c r="P446" i="9"/>
  <c r="BI442" i="9"/>
  <c r="BH442" i="9"/>
  <c r="BG442" i="9"/>
  <c r="BF442" i="9"/>
  <c r="T442" i="9"/>
  <c r="R442" i="9"/>
  <c r="P442" i="9"/>
  <c r="BI438" i="9"/>
  <c r="BH438" i="9"/>
  <c r="BG438" i="9"/>
  <c r="BF438" i="9"/>
  <c r="T438" i="9"/>
  <c r="R438" i="9"/>
  <c r="P438" i="9"/>
  <c r="BI434" i="9"/>
  <c r="BH434" i="9"/>
  <c r="BG434" i="9"/>
  <c r="BF434" i="9"/>
  <c r="T434" i="9"/>
  <c r="R434" i="9"/>
  <c r="P434" i="9"/>
  <c r="BI430" i="9"/>
  <c r="BH430" i="9"/>
  <c r="BG430" i="9"/>
  <c r="BF430" i="9"/>
  <c r="T430" i="9"/>
  <c r="R430" i="9"/>
  <c r="P430" i="9"/>
  <c r="BI426" i="9"/>
  <c r="BH426" i="9"/>
  <c r="BG426" i="9"/>
  <c r="BF426" i="9"/>
  <c r="T426" i="9"/>
  <c r="R426" i="9"/>
  <c r="P426" i="9"/>
  <c r="BI423" i="9"/>
  <c r="BH423" i="9"/>
  <c r="BG423" i="9"/>
  <c r="BF423" i="9"/>
  <c r="T423" i="9"/>
  <c r="R423" i="9"/>
  <c r="P423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13" i="9"/>
  <c r="BH413" i="9"/>
  <c r="BG413" i="9"/>
  <c r="BF413" i="9"/>
  <c r="T413" i="9"/>
  <c r="R413" i="9"/>
  <c r="P413" i="9"/>
  <c r="BI407" i="9"/>
  <c r="BH407" i="9"/>
  <c r="BG407" i="9"/>
  <c r="BF407" i="9"/>
  <c r="T407" i="9"/>
  <c r="R407" i="9"/>
  <c r="P407" i="9"/>
  <c r="BI400" i="9"/>
  <c r="BH400" i="9"/>
  <c r="BG400" i="9"/>
  <c r="BF400" i="9"/>
  <c r="T400" i="9"/>
  <c r="R400" i="9"/>
  <c r="P400" i="9"/>
  <c r="BI397" i="9"/>
  <c r="BH397" i="9"/>
  <c r="BG397" i="9"/>
  <c r="BF397" i="9"/>
  <c r="T397" i="9"/>
  <c r="R397" i="9"/>
  <c r="P397" i="9"/>
  <c r="BI394" i="9"/>
  <c r="BH394" i="9"/>
  <c r="BG394" i="9"/>
  <c r="BF394" i="9"/>
  <c r="T394" i="9"/>
  <c r="R394" i="9"/>
  <c r="P394" i="9"/>
  <c r="BI391" i="9"/>
  <c r="BH391" i="9"/>
  <c r="BG391" i="9"/>
  <c r="BF391" i="9"/>
  <c r="T391" i="9"/>
  <c r="R391" i="9"/>
  <c r="P391" i="9"/>
  <c r="BI388" i="9"/>
  <c r="BH388" i="9"/>
  <c r="BG388" i="9"/>
  <c r="BF388" i="9"/>
  <c r="T388" i="9"/>
  <c r="R388" i="9"/>
  <c r="P388" i="9"/>
  <c r="BI385" i="9"/>
  <c r="BH385" i="9"/>
  <c r="BG385" i="9"/>
  <c r="BF385" i="9"/>
  <c r="T385" i="9"/>
  <c r="R385" i="9"/>
  <c r="P385" i="9"/>
  <c r="BI382" i="9"/>
  <c r="BH382" i="9"/>
  <c r="BG382" i="9"/>
  <c r="BF382" i="9"/>
  <c r="T382" i="9"/>
  <c r="R382" i="9"/>
  <c r="P382" i="9"/>
  <c r="BI379" i="9"/>
  <c r="BH379" i="9"/>
  <c r="BG379" i="9"/>
  <c r="BF379" i="9"/>
  <c r="T379" i="9"/>
  <c r="R379" i="9"/>
  <c r="P379" i="9"/>
  <c r="BI376" i="9"/>
  <c r="BH376" i="9"/>
  <c r="BG376" i="9"/>
  <c r="BF376" i="9"/>
  <c r="T376" i="9"/>
  <c r="R376" i="9"/>
  <c r="P376" i="9"/>
  <c r="BI373" i="9"/>
  <c r="BH373" i="9"/>
  <c r="BG373" i="9"/>
  <c r="BF373" i="9"/>
  <c r="T373" i="9"/>
  <c r="R373" i="9"/>
  <c r="P373" i="9"/>
  <c r="BI370" i="9"/>
  <c r="BH370" i="9"/>
  <c r="BG370" i="9"/>
  <c r="BF370" i="9"/>
  <c r="T370" i="9"/>
  <c r="R370" i="9"/>
  <c r="P370" i="9"/>
  <c r="BI367" i="9"/>
  <c r="BH367" i="9"/>
  <c r="BG367" i="9"/>
  <c r="BF367" i="9"/>
  <c r="T367" i="9"/>
  <c r="R367" i="9"/>
  <c r="P367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6" i="9"/>
  <c r="BH356" i="9"/>
  <c r="BG356" i="9"/>
  <c r="BF356" i="9"/>
  <c r="T356" i="9"/>
  <c r="R356" i="9"/>
  <c r="P356" i="9"/>
  <c r="BI354" i="9"/>
  <c r="BH354" i="9"/>
  <c r="BG354" i="9"/>
  <c r="BF354" i="9"/>
  <c r="T354" i="9"/>
  <c r="R354" i="9"/>
  <c r="P354" i="9"/>
  <c r="BI352" i="9"/>
  <c r="BH352" i="9"/>
  <c r="BG352" i="9"/>
  <c r="BF352" i="9"/>
  <c r="T352" i="9"/>
  <c r="R352" i="9"/>
  <c r="P352" i="9"/>
  <c r="BI350" i="9"/>
  <c r="BH350" i="9"/>
  <c r="BG350" i="9"/>
  <c r="BF350" i="9"/>
  <c r="T350" i="9"/>
  <c r="R350" i="9"/>
  <c r="P350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4" i="9"/>
  <c r="BH314" i="9"/>
  <c r="BG314" i="9"/>
  <c r="BF314" i="9"/>
  <c r="T314" i="9"/>
  <c r="R314" i="9"/>
  <c r="P314" i="9"/>
  <c r="BI310" i="9"/>
  <c r="BH310" i="9"/>
  <c r="BG310" i="9"/>
  <c r="BF310" i="9"/>
  <c r="T310" i="9"/>
  <c r="R310" i="9"/>
  <c r="P310" i="9"/>
  <c r="BI306" i="9"/>
  <c r="BH306" i="9"/>
  <c r="BG306" i="9"/>
  <c r="BF306" i="9"/>
  <c r="T306" i="9"/>
  <c r="R306" i="9"/>
  <c r="P306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4" i="9"/>
  <c r="BH294" i="9"/>
  <c r="BG294" i="9"/>
  <c r="BF294" i="9"/>
  <c r="T294" i="9"/>
  <c r="R294" i="9"/>
  <c r="P294" i="9"/>
  <c r="BI290" i="9"/>
  <c r="BH290" i="9"/>
  <c r="BG290" i="9"/>
  <c r="BF290" i="9"/>
  <c r="T290" i="9"/>
  <c r="R290" i="9"/>
  <c r="P290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4" i="9"/>
  <c r="BH244" i="9"/>
  <c r="BG244" i="9"/>
  <c r="BF244" i="9"/>
  <c r="T244" i="9"/>
  <c r="R244" i="9"/>
  <c r="P244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3" i="9"/>
  <c r="BH233" i="9"/>
  <c r="BG233" i="9"/>
  <c r="BF233" i="9"/>
  <c r="T233" i="9"/>
  <c r="T232" i="9" s="1"/>
  <c r="R233" i="9"/>
  <c r="R232" i="9" s="1"/>
  <c r="P233" i="9"/>
  <c r="P232" i="9" s="1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2" i="9"/>
  <c r="BH212" i="9"/>
  <c r="BG212" i="9"/>
  <c r="BF212" i="9"/>
  <c r="T212" i="9"/>
  <c r="T211" i="9" s="1"/>
  <c r="R212" i="9"/>
  <c r="R211" i="9" s="1"/>
  <c r="P212" i="9"/>
  <c r="P211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195" i="9"/>
  <c r="BH195" i="9"/>
  <c r="BG195" i="9"/>
  <c r="BF195" i="9"/>
  <c r="T195" i="9"/>
  <c r="T194" i="9" s="1"/>
  <c r="R195" i="9"/>
  <c r="R194" i="9" s="1"/>
  <c r="P195" i="9"/>
  <c r="P194" i="9"/>
  <c r="BI192" i="9"/>
  <c r="BH192" i="9"/>
  <c r="BG192" i="9"/>
  <c r="BF192" i="9"/>
  <c r="T192" i="9"/>
  <c r="R192" i="9"/>
  <c r="P192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58" i="9"/>
  <c r="BH158" i="9"/>
  <c r="BG158" i="9"/>
  <c r="BF158" i="9"/>
  <c r="T158" i="9"/>
  <c r="R158" i="9"/>
  <c r="P158" i="9"/>
  <c r="BI153" i="9"/>
  <c r="BH153" i="9"/>
  <c r="BG153" i="9"/>
  <c r="BF153" i="9"/>
  <c r="T153" i="9"/>
  <c r="R153" i="9"/>
  <c r="P153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2" i="9"/>
  <c r="BH132" i="9"/>
  <c r="BG132" i="9"/>
  <c r="BF132" i="9"/>
  <c r="T132" i="9"/>
  <c r="R132" i="9"/>
  <c r="P132" i="9"/>
  <c r="BI127" i="9"/>
  <c r="BH127" i="9"/>
  <c r="BG127" i="9"/>
  <c r="BF127" i="9"/>
  <c r="T127" i="9"/>
  <c r="R127" i="9"/>
  <c r="P127" i="9"/>
  <c r="BI120" i="9"/>
  <c r="BH120" i="9"/>
  <c r="BG120" i="9"/>
  <c r="BF120" i="9"/>
  <c r="T120" i="9"/>
  <c r="R120" i="9"/>
  <c r="P120" i="9"/>
  <c r="BI113" i="9"/>
  <c r="BH113" i="9"/>
  <c r="BG113" i="9"/>
  <c r="BF113" i="9"/>
  <c r="T113" i="9"/>
  <c r="R113" i="9"/>
  <c r="P113" i="9"/>
  <c r="BI106" i="9"/>
  <c r="BH106" i="9"/>
  <c r="BG106" i="9"/>
  <c r="BF106" i="9"/>
  <c r="T106" i="9"/>
  <c r="R106" i="9"/>
  <c r="P106" i="9"/>
  <c r="J99" i="9"/>
  <c r="F99" i="9"/>
  <c r="F97" i="9"/>
  <c r="E95" i="9"/>
  <c r="J62" i="9"/>
  <c r="F62" i="9"/>
  <c r="F60" i="9"/>
  <c r="E58" i="9"/>
  <c r="J28" i="9"/>
  <c r="E28" i="9"/>
  <c r="J63" i="9" s="1"/>
  <c r="J27" i="9"/>
  <c r="J22" i="9"/>
  <c r="E22" i="9"/>
  <c r="F100" i="9"/>
  <c r="J21" i="9"/>
  <c r="J16" i="9"/>
  <c r="J97" i="9" s="1"/>
  <c r="E7" i="9"/>
  <c r="E52" i="9" s="1"/>
  <c r="J41" i="8"/>
  <c r="J40" i="8"/>
  <c r="AY63" i="1" s="1"/>
  <c r="J39" i="8"/>
  <c r="AX63" i="1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63" i="8"/>
  <c r="BH263" i="8"/>
  <c r="BG263" i="8"/>
  <c r="BF263" i="8"/>
  <c r="T263" i="8"/>
  <c r="R263" i="8"/>
  <c r="P263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J94" i="8"/>
  <c r="F94" i="8"/>
  <c r="F92" i="8"/>
  <c r="E90" i="8"/>
  <c r="J62" i="8"/>
  <c r="F62" i="8"/>
  <c r="F60" i="8"/>
  <c r="E58" i="8"/>
  <c r="J28" i="8"/>
  <c r="E28" i="8"/>
  <c r="J95" i="8" s="1"/>
  <c r="J27" i="8"/>
  <c r="J22" i="8"/>
  <c r="E22" i="8"/>
  <c r="F95" i="8" s="1"/>
  <c r="J21" i="8"/>
  <c r="J16" i="8"/>
  <c r="J60" i="8" s="1"/>
  <c r="E7" i="8"/>
  <c r="E84" i="8"/>
  <c r="J196" i="7"/>
  <c r="J41" i="7"/>
  <c r="J40" i="7"/>
  <c r="AY62" i="1"/>
  <c r="J39" i="7"/>
  <c r="AX62" i="1"/>
  <c r="BI440" i="7"/>
  <c r="BH440" i="7"/>
  <c r="BG440" i="7"/>
  <c r="BF440" i="7"/>
  <c r="T440" i="7"/>
  <c r="T439" i="7"/>
  <c r="R440" i="7"/>
  <c r="R439" i="7"/>
  <c r="P440" i="7"/>
  <c r="P439" i="7"/>
  <c r="BI437" i="7"/>
  <c r="BH437" i="7"/>
  <c r="BG437" i="7"/>
  <c r="BF437" i="7"/>
  <c r="T437" i="7"/>
  <c r="R437" i="7"/>
  <c r="P437" i="7"/>
  <c r="BI435" i="7"/>
  <c r="BH435" i="7"/>
  <c r="BG435" i="7"/>
  <c r="BF435" i="7"/>
  <c r="T435" i="7"/>
  <c r="R435" i="7"/>
  <c r="P435" i="7"/>
  <c r="BI433" i="7"/>
  <c r="BH433" i="7"/>
  <c r="BG433" i="7"/>
  <c r="BF433" i="7"/>
  <c r="T433" i="7"/>
  <c r="R433" i="7"/>
  <c r="P433" i="7"/>
  <c r="BI430" i="7"/>
  <c r="BH430" i="7"/>
  <c r="BG430" i="7"/>
  <c r="BF430" i="7"/>
  <c r="T430" i="7"/>
  <c r="R430" i="7"/>
  <c r="P430" i="7"/>
  <c r="BI428" i="7"/>
  <c r="BH428" i="7"/>
  <c r="BG428" i="7"/>
  <c r="BF428" i="7"/>
  <c r="T428" i="7"/>
  <c r="R428" i="7"/>
  <c r="P428" i="7"/>
  <c r="BI425" i="7"/>
  <c r="BH425" i="7"/>
  <c r="BG425" i="7"/>
  <c r="BF425" i="7"/>
  <c r="T425" i="7"/>
  <c r="R425" i="7"/>
  <c r="P425" i="7"/>
  <c r="BI423" i="7"/>
  <c r="BH423" i="7"/>
  <c r="BG423" i="7"/>
  <c r="BF423" i="7"/>
  <c r="T423" i="7"/>
  <c r="R423" i="7"/>
  <c r="P423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13" i="7"/>
  <c r="BH413" i="7"/>
  <c r="BG413" i="7"/>
  <c r="BF413" i="7"/>
  <c r="T413" i="7"/>
  <c r="R413" i="7"/>
  <c r="P413" i="7"/>
  <c r="BI411" i="7"/>
  <c r="BH411" i="7"/>
  <c r="BG411" i="7"/>
  <c r="BF411" i="7"/>
  <c r="T411" i="7"/>
  <c r="R411" i="7"/>
  <c r="P411" i="7"/>
  <c r="BI409" i="7"/>
  <c r="BH409" i="7"/>
  <c r="BG409" i="7"/>
  <c r="BF409" i="7"/>
  <c r="T409" i="7"/>
  <c r="R409" i="7"/>
  <c r="P409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402" i="7"/>
  <c r="BH402" i="7"/>
  <c r="BG402" i="7"/>
  <c r="BF402" i="7"/>
  <c r="T402" i="7"/>
  <c r="R402" i="7"/>
  <c r="P402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6" i="7"/>
  <c r="BH396" i="7"/>
  <c r="BG396" i="7"/>
  <c r="BF396" i="7"/>
  <c r="T396" i="7"/>
  <c r="R396" i="7"/>
  <c r="P396" i="7"/>
  <c r="BI394" i="7"/>
  <c r="BH394" i="7"/>
  <c r="BG394" i="7"/>
  <c r="BF394" i="7"/>
  <c r="T394" i="7"/>
  <c r="R394" i="7"/>
  <c r="P394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58" i="7"/>
  <c r="BH358" i="7"/>
  <c r="BG358" i="7"/>
  <c r="BF358" i="7"/>
  <c r="T358" i="7"/>
  <c r="R358" i="7"/>
  <c r="P358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93" i="7"/>
  <c r="BH293" i="7"/>
  <c r="BG293" i="7"/>
  <c r="BF293" i="7"/>
  <c r="T293" i="7"/>
  <c r="R293" i="7"/>
  <c r="P293" i="7"/>
  <c r="BI290" i="7"/>
  <c r="BH290" i="7"/>
  <c r="BG290" i="7"/>
  <c r="BF290" i="7"/>
  <c r="T290" i="7"/>
  <c r="T289" i="7" s="1"/>
  <c r="R290" i="7"/>
  <c r="R289" i="7" s="1"/>
  <c r="P290" i="7"/>
  <c r="P289" i="7" s="1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T203" i="7" s="1"/>
  <c r="R204" i="7"/>
  <c r="R203" i="7"/>
  <c r="P204" i="7"/>
  <c r="P203" i="7"/>
  <c r="BI201" i="7"/>
  <c r="BH201" i="7"/>
  <c r="BG201" i="7"/>
  <c r="BF201" i="7"/>
  <c r="T201" i="7"/>
  <c r="T200" i="7"/>
  <c r="R201" i="7"/>
  <c r="R200" i="7" s="1"/>
  <c r="P201" i="7"/>
  <c r="P200" i="7"/>
  <c r="BI198" i="7"/>
  <c r="BH198" i="7"/>
  <c r="BG198" i="7"/>
  <c r="BF198" i="7"/>
  <c r="T198" i="7"/>
  <c r="T197" i="7" s="1"/>
  <c r="R198" i="7"/>
  <c r="R197" i="7"/>
  <c r="P198" i="7"/>
  <c r="P197" i="7" s="1"/>
  <c r="J7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T171" i="7"/>
  <c r="R172" i="7"/>
  <c r="R171" i="7" s="1"/>
  <c r="P172" i="7"/>
  <c r="P171" i="7" s="1"/>
  <c r="BI169" i="7"/>
  <c r="BH169" i="7"/>
  <c r="BG169" i="7"/>
  <c r="BF169" i="7"/>
  <c r="T169" i="7"/>
  <c r="T168" i="7" s="1"/>
  <c r="R169" i="7"/>
  <c r="R168" i="7"/>
  <c r="P169" i="7"/>
  <c r="P168" i="7" s="1"/>
  <c r="BI166" i="7"/>
  <c r="BH166" i="7"/>
  <c r="BG166" i="7"/>
  <c r="BF166" i="7"/>
  <c r="T166" i="7"/>
  <c r="T165" i="7" s="1"/>
  <c r="R166" i="7"/>
  <c r="R165" i="7" s="1"/>
  <c r="P166" i="7"/>
  <c r="P165" i="7"/>
  <c r="BI163" i="7"/>
  <c r="BH163" i="7"/>
  <c r="BG163" i="7"/>
  <c r="BF163" i="7"/>
  <c r="T163" i="7"/>
  <c r="T162" i="7" s="1"/>
  <c r="R163" i="7"/>
  <c r="R162" i="7" s="1"/>
  <c r="P163" i="7"/>
  <c r="P162" i="7" s="1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J116" i="7"/>
  <c r="F116" i="7"/>
  <c r="F114" i="7"/>
  <c r="E112" i="7"/>
  <c r="J62" i="7"/>
  <c r="F62" i="7"/>
  <c r="F60" i="7"/>
  <c r="E58" i="7"/>
  <c r="J28" i="7"/>
  <c r="E28" i="7"/>
  <c r="J63" i="7" s="1"/>
  <c r="J27" i="7"/>
  <c r="J22" i="7"/>
  <c r="E22" i="7"/>
  <c r="F117" i="7" s="1"/>
  <c r="J21" i="7"/>
  <c r="J16" i="7"/>
  <c r="J114" i="7" s="1"/>
  <c r="E7" i="7"/>
  <c r="E106" i="7" s="1"/>
  <c r="J41" i="6"/>
  <c r="J40" i="6"/>
  <c r="AY61" i="1" s="1"/>
  <c r="J39" i="6"/>
  <c r="AX61" i="1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J93" i="6"/>
  <c r="F93" i="6"/>
  <c r="F91" i="6"/>
  <c r="E89" i="6"/>
  <c r="J62" i="6"/>
  <c r="F62" i="6"/>
  <c r="F60" i="6"/>
  <c r="E58" i="6"/>
  <c r="J28" i="6"/>
  <c r="E28" i="6"/>
  <c r="J63" i="6" s="1"/>
  <c r="J27" i="6"/>
  <c r="J22" i="6"/>
  <c r="E22" i="6"/>
  <c r="F63" i="6"/>
  <c r="J21" i="6"/>
  <c r="J16" i="6"/>
  <c r="J91" i="6" s="1"/>
  <c r="E7" i="6"/>
  <c r="E52" i="6" s="1"/>
  <c r="J41" i="5"/>
  <c r="J40" i="5"/>
  <c r="AY60" i="1" s="1"/>
  <c r="J39" i="5"/>
  <c r="AX60" i="1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J95" i="5"/>
  <c r="F95" i="5"/>
  <c r="F93" i="5"/>
  <c r="E91" i="5"/>
  <c r="J62" i="5"/>
  <c r="F62" i="5"/>
  <c r="F60" i="5"/>
  <c r="E58" i="5"/>
  <c r="J28" i="5"/>
  <c r="E28" i="5"/>
  <c r="J63" i="5" s="1"/>
  <c r="J27" i="5"/>
  <c r="J22" i="5"/>
  <c r="E22" i="5"/>
  <c r="F63" i="5" s="1"/>
  <c r="J21" i="5"/>
  <c r="J16" i="5"/>
  <c r="J93" i="5" s="1"/>
  <c r="E7" i="5"/>
  <c r="E52" i="5" s="1"/>
  <c r="J41" i="4"/>
  <c r="J40" i="4"/>
  <c r="AY59" i="1" s="1"/>
  <c r="J39" i="4"/>
  <c r="AX59" i="1"/>
  <c r="BI486" i="4"/>
  <c r="BH486" i="4"/>
  <c r="BG486" i="4"/>
  <c r="BF486" i="4"/>
  <c r="T486" i="4"/>
  <c r="R486" i="4"/>
  <c r="P486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T476" i="4" s="1"/>
  <c r="T475" i="4" s="1"/>
  <c r="R477" i="4"/>
  <c r="R476" i="4"/>
  <c r="R475" i="4" s="1"/>
  <c r="P477" i="4"/>
  <c r="P476" i="4"/>
  <c r="P475" i="4" s="1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6" i="4"/>
  <c r="BH456" i="4"/>
  <c r="BG456" i="4"/>
  <c r="BF456" i="4"/>
  <c r="T456" i="4"/>
  <c r="R456" i="4"/>
  <c r="P456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8" i="4"/>
  <c r="BH448" i="4"/>
  <c r="BG448" i="4"/>
  <c r="BF448" i="4"/>
  <c r="T448" i="4"/>
  <c r="R448" i="4"/>
  <c r="P448" i="4"/>
  <c r="BI446" i="4"/>
  <c r="BH446" i="4"/>
  <c r="BG446" i="4"/>
  <c r="BF446" i="4"/>
  <c r="T446" i="4"/>
  <c r="R446" i="4"/>
  <c r="P446" i="4"/>
  <c r="BI444" i="4"/>
  <c r="BH444" i="4"/>
  <c r="BG444" i="4"/>
  <c r="BF444" i="4"/>
  <c r="T444" i="4"/>
  <c r="R444" i="4"/>
  <c r="P444" i="4"/>
  <c r="BI442" i="4"/>
  <c r="BH442" i="4"/>
  <c r="BG442" i="4"/>
  <c r="BF442" i="4"/>
  <c r="T442" i="4"/>
  <c r="R442" i="4"/>
  <c r="P442" i="4"/>
  <c r="BI440" i="4"/>
  <c r="BH440" i="4"/>
  <c r="BG440" i="4"/>
  <c r="BF440" i="4"/>
  <c r="T440" i="4"/>
  <c r="R440" i="4"/>
  <c r="P440" i="4"/>
  <c r="BI438" i="4"/>
  <c r="BH438" i="4"/>
  <c r="BG438" i="4"/>
  <c r="BF438" i="4"/>
  <c r="T438" i="4"/>
  <c r="R438" i="4"/>
  <c r="P438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6" i="4"/>
  <c r="BH416" i="4"/>
  <c r="BG416" i="4"/>
  <c r="BF416" i="4"/>
  <c r="T416" i="4"/>
  <c r="R416" i="4"/>
  <c r="P416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J98" i="4"/>
  <c r="F98" i="4"/>
  <c r="F96" i="4"/>
  <c r="E94" i="4"/>
  <c r="J62" i="4"/>
  <c r="F62" i="4"/>
  <c r="F60" i="4"/>
  <c r="E58" i="4"/>
  <c r="J28" i="4"/>
  <c r="E28" i="4"/>
  <c r="J63" i="4" s="1"/>
  <c r="J27" i="4"/>
  <c r="J22" i="4"/>
  <c r="E22" i="4"/>
  <c r="F63" i="4" s="1"/>
  <c r="J21" i="4"/>
  <c r="J16" i="4"/>
  <c r="J96" i="4" s="1"/>
  <c r="E7" i="4"/>
  <c r="E52" i="4" s="1"/>
  <c r="J39" i="3"/>
  <c r="J38" i="3"/>
  <c r="AY57" i="1"/>
  <c r="J37" i="3"/>
  <c r="AX57" i="1"/>
  <c r="BI280" i="3"/>
  <c r="BH280" i="3"/>
  <c r="BG280" i="3"/>
  <c r="BF280" i="3"/>
  <c r="T280" i="3"/>
  <c r="T279" i="3"/>
  <c r="R280" i="3"/>
  <c r="R279" i="3" s="1"/>
  <c r="P280" i="3"/>
  <c r="P279" i="3" s="1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76" i="3"/>
  <c r="BH176" i="3"/>
  <c r="BG176" i="3"/>
  <c r="BF176" i="3"/>
  <c r="T176" i="3"/>
  <c r="R176" i="3"/>
  <c r="P176" i="3"/>
  <c r="BI168" i="3"/>
  <c r="BH168" i="3"/>
  <c r="BG168" i="3"/>
  <c r="BF168" i="3"/>
  <c r="T168" i="3"/>
  <c r="R168" i="3"/>
  <c r="P168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J86" i="3"/>
  <c r="F86" i="3"/>
  <c r="F84" i="3"/>
  <c r="E82" i="3"/>
  <c r="J58" i="3"/>
  <c r="F58" i="3"/>
  <c r="F56" i="3"/>
  <c r="E54" i="3"/>
  <c r="J26" i="3"/>
  <c r="E26" i="3"/>
  <c r="J87" i="3" s="1"/>
  <c r="J25" i="3"/>
  <c r="J20" i="3"/>
  <c r="E20" i="3"/>
  <c r="F87" i="3" s="1"/>
  <c r="J19" i="3"/>
  <c r="J14" i="3"/>
  <c r="J84" i="3" s="1"/>
  <c r="E7" i="3"/>
  <c r="E78" i="3"/>
  <c r="J39" i="2"/>
  <c r="J38" i="2"/>
  <c r="AY56" i="1" s="1"/>
  <c r="J37" i="2"/>
  <c r="AX56" i="1"/>
  <c r="BI2098" i="2"/>
  <c r="BH2098" i="2"/>
  <c r="BG2098" i="2"/>
  <c r="BF2098" i="2"/>
  <c r="T2098" i="2"/>
  <c r="R2098" i="2"/>
  <c r="P2098" i="2"/>
  <c r="BI2096" i="2"/>
  <c r="BH2096" i="2"/>
  <c r="BG2096" i="2"/>
  <c r="BF2096" i="2"/>
  <c r="T2096" i="2"/>
  <c r="R2096" i="2"/>
  <c r="P2096" i="2"/>
  <c r="BI2094" i="2"/>
  <c r="BH2094" i="2"/>
  <c r="BG2094" i="2"/>
  <c r="BF2094" i="2"/>
  <c r="T2094" i="2"/>
  <c r="R2094" i="2"/>
  <c r="P2094" i="2"/>
  <c r="BI2087" i="2"/>
  <c r="BH2087" i="2"/>
  <c r="BG2087" i="2"/>
  <c r="BF2087" i="2"/>
  <c r="T2087" i="2"/>
  <c r="R2087" i="2"/>
  <c r="P2087" i="2"/>
  <c r="BI2082" i="2"/>
  <c r="BH2082" i="2"/>
  <c r="BG2082" i="2"/>
  <c r="BF2082" i="2"/>
  <c r="T2082" i="2"/>
  <c r="R2082" i="2"/>
  <c r="P2082" i="2"/>
  <c r="BI2074" i="2"/>
  <c r="BH2074" i="2"/>
  <c r="BG2074" i="2"/>
  <c r="BF2074" i="2"/>
  <c r="T2074" i="2"/>
  <c r="R2074" i="2"/>
  <c r="P2074" i="2"/>
  <c r="BI2067" i="2"/>
  <c r="BH2067" i="2"/>
  <c r="BG2067" i="2"/>
  <c r="BF2067" i="2"/>
  <c r="T2067" i="2"/>
  <c r="R2067" i="2"/>
  <c r="P2067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53" i="2"/>
  <c r="BH2053" i="2"/>
  <c r="BG2053" i="2"/>
  <c r="BF2053" i="2"/>
  <c r="T2053" i="2"/>
  <c r="R2053" i="2"/>
  <c r="P2053" i="2"/>
  <c r="BI2020" i="2"/>
  <c r="BH2020" i="2"/>
  <c r="BG2020" i="2"/>
  <c r="BF2020" i="2"/>
  <c r="T2020" i="2"/>
  <c r="R2020" i="2"/>
  <c r="P2020" i="2"/>
  <c r="BI1984" i="2"/>
  <c r="BH1984" i="2"/>
  <c r="BG1984" i="2"/>
  <c r="BF1984" i="2"/>
  <c r="T1984" i="2"/>
  <c r="R1984" i="2"/>
  <c r="P1984" i="2"/>
  <c r="BI1981" i="2"/>
  <c r="BH1981" i="2"/>
  <c r="BG1981" i="2"/>
  <c r="BF1981" i="2"/>
  <c r="T1981" i="2"/>
  <c r="R1981" i="2"/>
  <c r="P1981" i="2"/>
  <c r="BI1977" i="2"/>
  <c r="BH1977" i="2"/>
  <c r="BG1977" i="2"/>
  <c r="BF1977" i="2"/>
  <c r="T1977" i="2"/>
  <c r="R1977" i="2"/>
  <c r="P1977" i="2"/>
  <c r="BI1974" i="2"/>
  <c r="BH1974" i="2"/>
  <c r="BG1974" i="2"/>
  <c r="BF1974" i="2"/>
  <c r="T1974" i="2"/>
  <c r="R1974" i="2"/>
  <c r="P1974" i="2"/>
  <c r="BI1970" i="2"/>
  <c r="BH1970" i="2"/>
  <c r="BG1970" i="2"/>
  <c r="BF1970" i="2"/>
  <c r="T1970" i="2"/>
  <c r="R1970" i="2"/>
  <c r="P1970" i="2"/>
  <c r="BI1967" i="2"/>
  <c r="BH1967" i="2"/>
  <c r="BG1967" i="2"/>
  <c r="BF1967" i="2"/>
  <c r="T1967" i="2"/>
  <c r="R1967" i="2"/>
  <c r="P1967" i="2"/>
  <c r="BI1934" i="2"/>
  <c r="BH1934" i="2"/>
  <c r="BG1934" i="2"/>
  <c r="BF1934" i="2"/>
  <c r="T1934" i="2"/>
  <c r="R1934" i="2"/>
  <c r="P1934" i="2"/>
  <c r="BI1932" i="2"/>
  <c r="BH1932" i="2"/>
  <c r="BG1932" i="2"/>
  <c r="BF1932" i="2"/>
  <c r="T1932" i="2"/>
  <c r="R1932" i="2"/>
  <c r="P1932" i="2"/>
  <c r="BI1930" i="2"/>
  <c r="BH1930" i="2"/>
  <c r="BG1930" i="2"/>
  <c r="BF1930" i="2"/>
  <c r="T1930" i="2"/>
  <c r="R1930" i="2"/>
  <c r="P1930" i="2"/>
  <c r="BI1928" i="2"/>
  <c r="BH1928" i="2"/>
  <c r="BG1928" i="2"/>
  <c r="BF1928" i="2"/>
  <c r="T1928" i="2"/>
  <c r="R1928" i="2"/>
  <c r="P1928" i="2"/>
  <c r="BI1926" i="2"/>
  <c r="BH1926" i="2"/>
  <c r="BG1926" i="2"/>
  <c r="BF1926" i="2"/>
  <c r="T1926" i="2"/>
  <c r="R1926" i="2"/>
  <c r="P1926" i="2"/>
  <c r="BI1924" i="2"/>
  <c r="BH1924" i="2"/>
  <c r="BG1924" i="2"/>
  <c r="BF1924" i="2"/>
  <c r="T1924" i="2"/>
  <c r="R1924" i="2"/>
  <c r="P1924" i="2"/>
  <c r="BI1888" i="2"/>
  <c r="BH1888" i="2"/>
  <c r="BG1888" i="2"/>
  <c r="BF1888" i="2"/>
  <c r="T1888" i="2"/>
  <c r="R1888" i="2"/>
  <c r="P1888" i="2"/>
  <c r="BI1851" i="2"/>
  <c r="BH1851" i="2"/>
  <c r="BG1851" i="2"/>
  <c r="BF1851" i="2"/>
  <c r="T1851" i="2"/>
  <c r="R1851" i="2"/>
  <c r="P1851" i="2"/>
  <c r="BI1847" i="2"/>
  <c r="BH1847" i="2"/>
  <c r="BG1847" i="2"/>
  <c r="BF1847" i="2"/>
  <c r="T1847" i="2"/>
  <c r="R1847" i="2"/>
  <c r="P1847" i="2"/>
  <c r="BI1835" i="2"/>
  <c r="BH1835" i="2"/>
  <c r="BG1835" i="2"/>
  <c r="BF1835" i="2"/>
  <c r="T1835" i="2"/>
  <c r="R1835" i="2"/>
  <c r="P1835" i="2"/>
  <c r="BI1825" i="2"/>
  <c r="BH1825" i="2"/>
  <c r="BG1825" i="2"/>
  <c r="BF1825" i="2"/>
  <c r="T1825" i="2"/>
  <c r="R1825" i="2"/>
  <c r="P1825" i="2"/>
  <c r="BI1818" i="2"/>
  <c r="BH1818" i="2"/>
  <c r="BG1818" i="2"/>
  <c r="BF1818" i="2"/>
  <c r="T1818" i="2"/>
  <c r="R1818" i="2"/>
  <c r="P1818" i="2"/>
  <c r="BI1809" i="2"/>
  <c r="BH1809" i="2"/>
  <c r="BG1809" i="2"/>
  <c r="BF1809" i="2"/>
  <c r="T1809" i="2"/>
  <c r="R1809" i="2"/>
  <c r="P1809" i="2"/>
  <c r="BI1806" i="2"/>
  <c r="BH1806" i="2"/>
  <c r="BG1806" i="2"/>
  <c r="BF1806" i="2"/>
  <c r="T1806" i="2"/>
  <c r="R1806" i="2"/>
  <c r="P1806" i="2"/>
  <c r="BI1800" i="2"/>
  <c r="BH1800" i="2"/>
  <c r="BG1800" i="2"/>
  <c r="BF1800" i="2"/>
  <c r="T1800" i="2"/>
  <c r="R1800" i="2"/>
  <c r="P1800" i="2"/>
  <c r="BI1791" i="2"/>
  <c r="BH1791" i="2"/>
  <c r="BG1791" i="2"/>
  <c r="BF1791" i="2"/>
  <c r="T1791" i="2"/>
  <c r="R1791" i="2"/>
  <c r="P1791" i="2"/>
  <c r="BI1787" i="2"/>
  <c r="BH1787" i="2"/>
  <c r="BG1787" i="2"/>
  <c r="BF1787" i="2"/>
  <c r="T1787" i="2"/>
  <c r="R1787" i="2"/>
  <c r="P1787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1" i="2"/>
  <c r="BH1771" i="2"/>
  <c r="BG1771" i="2"/>
  <c r="BF1771" i="2"/>
  <c r="T1771" i="2"/>
  <c r="R1771" i="2"/>
  <c r="P1771" i="2"/>
  <c r="BI1767" i="2"/>
  <c r="BH1767" i="2"/>
  <c r="BG1767" i="2"/>
  <c r="BF1767" i="2"/>
  <c r="T1767" i="2"/>
  <c r="R1767" i="2"/>
  <c r="P1767" i="2"/>
  <c r="BI1728" i="2"/>
  <c r="BH1728" i="2"/>
  <c r="BG1728" i="2"/>
  <c r="BF1728" i="2"/>
  <c r="T1728" i="2"/>
  <c r="R1728" i="2"/>
  <c r="P1728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5" i="2"/>
  <c r="BH1715" i="2"/>
  <c r="BG1715" i="2"/>
  <c r="BF1715" i="2"/>
  <c r="T1715" i="2"/>
  <c r="R1715" i="2"/>
  <c r="P1715" i="2"/>
  <c r="BI1711" i="2"/>
  <c r="BH1711" i="2"/>
  <c r="BG1711" i="2"/>
  <c r="BF1711" i="2"/>
  <c r="T1711" i="2"/>
  <c r="R1711" i="2"/>
  <c r="P1711" i="2"/>
  <c r="BI1708" i="2"/>
  <c r="BH1708" i="2"/>
  <c r="BG1708" i="2"/>
  <c r="BF1708" i="2"/>
  <c r="T1708" i="2"/>
  <c r="R1708" i="2"/>
  <c r="P1708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6" i="2"/>
  <c r="BH1696" i="2"/>
  <c r="BG1696" i="2"/>
  <c r="BF1696" i="2"/>
  <c r="T1696" i="2"/>
  <c r="R1696" i="2"/>
  <c r="P1696" i="2"/>
  <c r="BI1693" i="2"/>
  <c r="BH1693" i="2"/>
  <c r="BG1693" i="2"/>
  <c r="BF1693" i="2"/>
  <c r="T1693" i="2"/>
  <c r="R1693" i="2"/>
  <c r="P1693" i="2"/>
  <c r="BI1687" i="2"/>
  <c r="BH1687" i="2"/>
  <c r="BG1687" i="2"/>
  <c r="BF1687" i="2"/>
  <c r="T1687" i="2"/>
  <c r="R1687" i="2"/>
  <c r="P1687" i="2"/>
  <c r="BI1684" i="2"/>
  <c r="BH1684" i="2"/>
  <c r="BG1684" i="2"/>
  <c r="BF1684" i="2"/>
  <c r="T1684" i="2"/>
  <c r="R1684" i="2"/>
  <c r="P1684" i="2"/>
  <c r="BI1681" i="2"/>
  <c r="BH1681" i="2"/>
  <c r="BG1681" i="2"/>
  <c r="BF1681" i="2"/>
  <c r="T1681" i="2"/>
  <c r="R1681" i="2"/>
  <c r="P1681" i="2"/>
  <c r="BI1678" i="2"/>
  <c r="BH1678" i="2"/>
  <c r="BG1678" i="2"/>
  <c r="BF1678" i="2"/>
  <c r="T1678" i="2"/>
  <c r="R1678" i="2"/>
  <c r="P1678" i="2"/>
  <c r="BI1675" i="2"/>
  <c r="BH1675" i="2"/>
  <c r="BG1675" i="2"/>
  <c r="BF1675" i="2"/>
  <c r="T1675" i="2"/>
  <c r="R1675" i="2"/>
  <c r="P1675" i="2"/>
  <c r="BI1672" i="2"/>
  <c r="BH1672" i="2"/>
  <c r="BG1672" i="2"/>
  <c r="BF1672" i="2"/>
  <c r="T1672" i="2"/>
  <c r="R1672" i="2"/>
  <c r="P1672" i="2"/>
  <c r="BI1664" i="2"/>
  <c r="BH1664" i="2"/>
  <c r="BG1664" i="2"/>
  <c r="BF1664" i="2"/>
  <c r="T1664" i="2"/>
  <c r="R1664" i="2"/>
  <c r="P1664" i="2"/>
  <c r="BI1661" i="2"/>
  <c r="BH1661" i="2"/>
  <c r="BG1661" i="2"/>
  <c r="BF1661" i="2"/>
  <c r="T1661" i="2"/>
  <c r="R1661" i="2"/>
  <c r="P1661" i="2"/>
  <c r="BI1657" i="2"/>
  <c r="BH1657" i="2"/>
  <c r="BG1657" i="2"/>
  <c r="BF1657" i="2"/>
  <c r="T1657" i="2"/>
  <c r="R1657" i="2"/>
  <c r="P1657" i="2"/>
  <c r="BI1653" i="2"/>
  <c r="BH1653" i="2"/>
  <c r="BG1653" i="2"/>
  <c r="BF1653" i="2"/>
  <c r="T1653" i="2"/>
  <c r="R1653" i="2"/>
  <c r="P1653" i="2"/>
  <c r="BI1641" i="2"/>
  <c r="BH1641" i="2"/>
  <c r="BG1641" i="2"/>
  <c r="BF1641" i="2"/>
  <c r="T1641" i="2"/>
  <c r="R1641" i="2"/>
  <c r="P1641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25" i="2"/>
  <c r="BH1625" i="2"/>
  <c r="BG1625" i="2"/>
  <c r="BF1625" i="2"/>
  <c r="T1625" i="2"/>
  <c r="R1625" i="2"/>
  <c r="P1625" i="2"/>
  <c r="BI1623" i="2"/>
  <c r="BH1623" i="2"/>
  <c r="BG1623" i="2"/>
  <c r="BF1623" i="2"/>
  <c r="T1623" i="2"/>
  <c r="R1623" i="2"/>
  <c r="P1623" i="2"/>
  <c r="BI1621" i="2"/>
  <c r="BH1621" i="2"/>
  <c r="BG1621" i="2"/>
  <c r="BF1621" i="2"/>
  <c r="T1621" i="2"/>
  <c r="R1621" i="2"/>
  <c r="P1621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10" i="2"/>
  <c r="BH1610" i="2"/>
  <c r="BG1610" i="2"/>
  <c r="BF1610" i="2"/>
  <c r="T1610" i="2"/>
  <c r="R1610" i="2"/>
  <c r="P1610" i="2"/>
  <c r="BI1608" i="2"/>
  <c r="BH1608" i="2"/>
  <c r="BG1608" i="2"/>
  <c r="BF1608" i="2"/>
  <c r="T1608" i="2"/>
  <c r="R1608" i="2"/>
  <c r="P1608" i="2"/>
  <c r="BI1604" i="2"/>
  <c r="BH1604" i="2"/>
  <c r="BG1604" i="2"/>
  <c r="BF1604" i="2"/>
  <c r="T1604" i="2"/>
  <c r="R1604" i="2"/>
  <c r="P1604" i="2"/>
  <c r="BI1601" i="2"/>
  <c r="BH1601" i="2"/>
  <c r="BG1601" i="2"/>
  <c r="BF1601" i="2"/>
  <c r="T1601" i="2"/>
  <c r="R1601" i="2"/>
  <c r="P1601" i="2"/>
  <c r="BI1597" i="2"/>
  <c r="BH1597" i="2"/>
  <c r="BG1597" i="2"/>
  <c r="BF1597" i="2"/>
  <c r="T1597" i="2"/>
  <c r="R1597" i="2"/>
  <c r="P1597" i="2"/>
  <c r="BI1593" i="2"/>
  <c r="BH1593" i="2"/>
  <c r="BG1593" i="2"/>
  <c r="BF1593" i="2"/>
  <c r="T1593" i="2"/>
  <c r="R1593" i="2"/>
  <c r="P1593" i="2"/>
  <c r="BI1589" i="2"/>
  <c r="BH1589" i="2"/>
  <c r="BG1589" i="2"/>
  <c r="BF1589" i="2"/>
  <c r="T1589" i="2"/>
  <c r="R1589" i="2"/>
  <c r="P1589" i="2"/>
  <c r="BI1585" i="2"/>
  <c r="BH1585" i="2"/>
  <c r="BG1585" i="2"/>
  <c r="BF1585" i="2"/>
  <c r="T1585" i="2"/>
  <c r="R1585" i="2"/>
  <c r="P1585" i="2"/>
  <c r="BI1583" i="2"/>
  <c r="BH1583" i="2"/>
  <c r="BG1583" i="2"/>
  <c r="BF1583" i="2"/>
  <c r="T1583" i="2"/>
  <c r="R1583" i="2"/>
  <c r="P1583" i="2"/>
  <c r="BI1581" i="2"/>
  <c r="BH1581" i="2"/>
  <c r="BG1581" i="2"/>
  <c r="BF1581" i="2"/>
  <c r="T1581" i="2"/>
  <c r="R1581" i="2"/>
  <c r="P1581" i="2"/>
  <c r="BI1579" i="2"/>
  <c r="BH1579" i="2"/>
  <c r="BG1579" i="2"/>
  <c r="BF1579" i="2"/>
  <c r="T1579" i="2"/>
  <c r="R1579" i="2"/>
  <c r="P1579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3" i="2"/>
  <c r="BH1573" i="2"/>
  <c r="BG1573" i="2"/>
  <c r="BF1573" i="2"/>
  <c r="T1573" i="2"/>
  <c r="R1573" i="2"/>
  <c r="P1573" i="2"/>
  <c r="BI1571" i="2"/>
  <c r="BH1571" i="2"/>
  <c r="BG1571" i="2"/>
  <c r="BF1571" i="2"/>
  <c r="T1571" i="2"/>
  <c r="R1571" i="2"/>
  <c r="P1571" i="2"/>
  <c r="BI1569" i="2"/>
  <c r="BH1569" i="2"/>
  <c r="BG1569" i="2"/>
  <c r="BF1569" i="2"/>
  <c r="T1569" i="2"/>
  <c r="R1569" i="2"/>
  <c r="P1569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7" i="2"/>
  <c r="BH1557" i="2"/>
  <c r="BG1557" i="2"/>
  <c r="BF1557" i="2"/>
  <c r="T1557" i="2"/>
  <c r="R1557" i="2"/>
  <c r="P1557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51" i="2"/>
  <c r="BH1551" i="2"/>
  <c r="BG1551" i="2"/>
  <c r="BF1551" i="2"/>
  <c r="T1551" i="2"/>
  <c r="R1551" i="2"/>
  <c r="P1551" i="2"/>
  <c r="BI1549" i="2"/>
  <c r="BH1549" i="2"/>
  <c r="BG1549" i="2"/>
  <c r="BF1549" i="2"/>
  <c r="T1549" i="2"/>
  <c r="R1549" i="2"/>
  <c r="P1549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1" i="2"/>
  <c r="BH1541" i="2"/>
  <c r="BG1541" i="2"/>
  <c r="BF1541" i="2"/>
  <c r="T1541" i="2"/>
  <c r="R1541" i="2"/>
  <c r="P1541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2" i="2"/>
  <c r="BH1532" i="2"/>
  <c r="BG1532" i="2"/>
  <c r="BF1532" i="2"/>
  <c r="T1532" i="2"/>
  <c r="R1532" i="2"/>
  <c r="P1532" i="2"/>
  <c r="BI1528" i="2"/>
  <c r="BH1528" i="2"/>
  <c r="BG1528" i="2"/>
  <c r="BF1528" i="2"/>
  <c r="T1528" i="2"/>
  <c r="R1528" i="2"/>
  <c r="P1528" i="2"/>
  <c r="BI1524" i="2"/>
  <c r="BH1524" i="2"/>
  <c r="BG1524" i="2"/>
  <c r="BF1524" i="2"/>
  <c r="T1524" i="2"/>
  <c r="R1524" i="2"/>
  <c r="P1524" i="2"/>
  <c r="BI1520" i="2"/>
  <c r="BH1520" i="2"/>
  <c r="BG1520" i="2"/>
  <c r="BF1520" i="2"/>
  <c r="T1520" i="2"/>
  <c r="R1520" i="2"/>
  <c r="P1520" i="2"/>
  <c r="BI1510" i="2"/>
  <c r="BH1510" i="2"/>
  <c r="BG1510" i="2"/>
  <c r="BF1510" i="2"/>
  <c r="T1510" i="2"/>
  <c r="R1510" i="2"/>
  <c r="P1510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501" i="2"/>
  <c r="BH1501" i="2"/>
  <c r="BG1501" i="2"/>
  <c r="BF1501" i="2"/>
  <c r="T1501" i="2"/>
  <c r="R1501" i="2"/>
  <c r="P1501" i="2"/>
  <c r="BI1497" i="2"/>
  <c r="BH1497" i="2"/>
  <c r="BG1497" i="2"/>
  <c r="BF1497" i="2"/>
  <c r="T1497" i="2"/>
  <c r="R1497" i="2"/>
  <c r="P1497" i="2"/>
  <c r="BI1494" i="2"/>
  <c r="BH1494" i="2"/>
  <c r="BG1494" i="2"/>
  <c r="BF1494" i="2"/>
  <c r="T1494" i="2"/>
  <c r="R1494" i="2"/>
  <c r="P1494" i="2"/>
  <c r="BI1490" i="2"/>
  <c r="BH1490" i="2"/>
  <c r="BG1490" i="2"/>
  <c r="BF1490" i="2"/>
  <c r="T1490" i="2"/>
  <c r="R1490" i="2"/>
  <c r="P1490" i="2"/>
  <c r="BI1486" i="2"/>
  <c r="BH1486" i="2"/>
  <c r="BG1486" i="2"/>
  <c r="BF1486" i="2"/>
  <c r="T1486" i="2"/>
  <c r="R1486" i="2"/>
  <c r="P1486" i="2"/>
  <c r="BI1482" i="2"/>
  <c r="BH1482" i="2"/>
  <c r="BG1482" i="2"/>
  <c r="BF1482" i="2"/>
  <c r="T1482" i="2"/>
  <c r="R1482" i="2"/>
  <c r="P1482" i="2"/>
  <c r="BI1473" i="2"/>
  <c r="BH1473" i="2"/>
  <c r="BG1473" i="2"/>
  <c r="BF1473" i="2"/>
  <c r="T1473" i="2"/>
  <c r="R1473" i="2"/>
  <c r="P1473" i="2"/>
  <c r="BI1466" i="2"/>
  <c r="BH1466" i="2"/>
  <c r="BG1466" i="2"/>
  <c r="BF1466" i="2"/>
  <c r="T1466" i="2"/>
  <c r="R1466" i="2"/>
  <c r="P1466" i="2"/>
  <c r="BI1462" i="2"/>
  <c r="BH1462" i="2"/>
  <c r="BG1462" i="2"/>
  <c r="BF1462" i="2"/>
  <c r="T1462" i="2"/>
  <c r="R1462" i="2"/>
  <c r="P1462" i="2"/>
  <c r="BI1459" i="2"/>
  <c r="BH1459" i="2"/>
  <c r="BG1459" i="2"/>
  <c r="BF1459" i="2"/>
  <c r="T1459" i="2"/>
  <c r="R1459" i="2"/>
  <c r="P1459" i="2"/>
  <c r="BI1456" i="2"/>
  <c r="BH1456" i="2"/>
  <c r="BG1456" i="2"/>
  <c r="BF1456" i="2"/>
  <c r="T1456" i="2"/>
  <c r="R1456" i="2"/>
  <c r="P1456" i="2"/>
  <c r="BI1453" i="2"/>
  <c r="BH1453" i="2"/>
  <c r="BG1453" i="2"/>
  <c r="BF1453" i="2"/>
  <c r="T1453" i="2"/>
  <c r="R1453" i="2"/>
  <c r="P1453" i="2"/>
  <c r="BI1450" i="2"/>
  <c r="BH1450" i="2"/>
  <c r="BG1450" i="2"/>
  <c r="BF1450" i="2"/>
  <c r="T1450" i="2"/>
  <c r="R1450" i="2"/>
  <c r="P1450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4" i="2"/>
  <c r="BH1444" i="2"/>
  <c r="BG1444" i="2"/>
  <c r="BF1444" i="2"/>
  <c r="T1444" i="2"/>
  <c r="R1444" i="2"/>
  <c r="P1444" i="2"/>
  <c r="BI1442" i="2"/>
  <c r="BH1442" i="2"/>
  <c r="BG1442" i="2"/>
  <c r="BF1442" i="2"/>
  <c r="T1442" i="2"/>
  <c r="R1442" i="2"/>
  <c r="P1442" i="2"/>
  <c r="BI1440" i="2"/>
  <c r="BH1440" i="2"/>
  <c r="BG1440" i="2"/>
  <c r="BF1440" i="2"/>
  <c r="T1440" i="2"/>
  <c r="R1440" i="2"/>
  <c r="P1440" i="2"/>
  <c r="BI1438" i="2"/>
  <c r="BH1438" i="2"/>
  <c r="BG1438" i="2"/>
  <c r="BF1438" i="2"/>
  <c r="T1438" i="2"/>
  <c r="R1438" i="2"/>
  <c r="P1438" i="2"/>
  <c r="BI1436" i="2"/>
  <c r="BH1436" i="2"/>
  <c r="BG1436" i="2"/>
  <c r="BF1436" i="2"/>
  <c r="T1436" i="2"/>
  <c r="R1436" i="2"/>
  <c r="P1436" i="2"/>
  <c r="BI1434" i="2"/>
  <c r="BH1434" i="2"/>
  <c r="BG1434" i="2"/>
  <c r="BF1434" i="2"/>
  <c r="T1434" i="2"/>
  <c r="R1434" i="2"/>
  <c r="P1434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8" i="2"/>
  <c r="BH1428" i="2"/>
  <c r="BG1428" i="2"/>
  <c r="BF1428" i="2"/>
  <c r="T1428" i="2"/>
  <c r="R1428" i="2"/>
  <c r="P1428" i="2"/>
  <c r="BI1426" i="2"/>
  <c r="BH1426" i="2"/>
  <c r="BG1426" i="2"/>
  <c r="BF1426" i="2"/>
  <c r="T1426" i="2"/>
  <c r="R1426" i="2"/>
  <c r="P1426" i="2"/>
  <c r="BI1424" i="2"/>
  <c r="BH1424" i="2"/>
  <c r="BG1424" i="2"/>
  <c r="BF1424" i="2"/>
  <c r="T1424" i="2"/>
  <c r="R1424" i="2"/>
  <c r="P1424" i="2"/>
  <c r="BI1422" i="2"/>
  <c r="BH1422" i="2"/>
  <c r="BG1422" i="2"/>
  <c r="BF1422" i="2"/>
  <c r="T1422" i="2"/>
  <c r="R1422" i="2"/>
  <c r="P1422" i="2"/>
  <c r="BI1420" i="2"/>
  <c r="BH1420" i="2"/>
  <c r="BG1420" i="2"/>
  <c r="BF1420" i="2"/>
  <c r="T1420" i="2"/>
  <c r="R1420" i="2"/>
  <c r="P1420" i="2"/>
  <c r="BI1418" i="2"/>
  <c r="BH1418" i="2"/>
  <c r="BG1418" i="2"/>
  <c r="BF1418" i="2"/>
  <c r="T1418" i="2"/>
  <c r="R1418" i="2"/>
  <c r="P1418" i="2"/>
  <c r="BI1416" i="2"/>
  <c r="BH1416" i="2"/>
  <c r="BG1416" i="2"/>
  <c r="BF1416" i="2"/>
  <c r="T1416" i="2"/>
  <c r="R1416" i="2"/>
  <c r="P1416" i="2"/>
  <c r="BI1414" i="2"/>
  <c r="BH1414" i="2"/>
  <c r="BG1414" i="2"/>
  <c r="BF1414" i="2"/>
  <c r="T1414" i="2"/>
  <c r="R1414" i="2"/>
  <c r="P1414" i="2"/>
  <c r="BI1412" i="2"/>
  <c r="BH1412" i="2"/>
  <c r="BG1412" i="2"/>
  <c r="BF1412" i="2"/>
  <c r="T1412" i="2"/>
  <c r="R1412" i="2"/>
  <c r="P1412" i="2"/>
  <c r="BI1410" i="2"/>
  <c r="BH1410" i="2"/>
  <c r="BG1410" i="2"/>
  <c r="BF1410" i="2"/>
  <c r="T1410" i="2"/>
  <c r="R1410" i="2"/>
  <c r="P1410" i="2"/>
  <c r="BI1408" i="2"/>
  <c r="BH1408" i="2"/>
  <c r="BG1408" i="2"/>
  <c r="BF1408" i="2"/>
  <c r="T1408" i="2"/>
  <c r="R1408" i="2"/>
  <c r="P1408" i="2"/>
  <c r="BI1406" i="2"/>
  <c r="BH1406" i="2"/>
  <c r="BG1406" i="2"/>
  <c r="BF1406" i="2"/>
  <c r="T1406" i="2"/>
  <c r="R1406" i="2"/>
  <c r="P1406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8" i="2"/>
  <c r="BH1398" i="2"/>
  <c r="BG1398" i="2"/>
  <c r="BF1398" i="2"/>
  <c r="T1398" i="2"/>
  <c r="R1398" i="2"/>
  <c r="P1398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91" i="2"/>
  <c r="BH1391" i="2"/>
  <c r="BG1391" i="2"/>
  <c r="BF1391" i="2"/>
  <c r="T1391" i="2"/>
  <c r="R1391" i="2"/>
  <c r="P1391" i="2"/>
  <c r="BI1388" i="2"/>
  <c r="BH1388" i="2"/>
  <c r="BG1388" i="2"/>
  <c r="BF1388" i="2"/>
  <c r="T1388" i="2"/>
  <c r="R1388" i="2"/>
  <c r="P1388" i="2"/>
  <c r="BI1385" i="2"/>
  <c r="BH1385" i="2"/>
  <c r="BG1385" i="2"/>
  <c r="BF1385" i="2"/>
  <c r="T1385" i="2"/>
  <c r="R1385" i="2"/>
  <c r="P1385" i="2"/>
  <c r="BI1382" i="2"/>
  <c r="BH1382" i="2"/>
  <c r="BG1382" i="2"/>
  <c r="BF1382" i="2"/>
  <c r="T1382" i="2"/>
  <c r="R1382" i="2"/>
  <c r="P1382" i="2"/>
  <c r="BI1379" i="2"/>
  <c r="BH1379" i="2"/>
  <c r="BG1379" i="2"/>
  <c r="BF1379" i="2"/>
  <c r="T1379" i="2"/>
  <c r="R1379" i="2"/>
  <c r="P1379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42" i="2"/>
  <c r="BH1342" i="2"/>
  <c r="BG1342" i="2"/>
  <c r="BF1342" i="2"/>
  <c r="T1342" i="2"/>
  <c r="R1342" i="2"/>
  <c r="P1342" i="2"/>
  <c r="BI1339" i="2"/>
  <c r="BH1339" i="2"/>
  <c r="BG1339" i="2"/>
  <c r="BF1339" i="2"/>
  <c r="T1339" i="2"/>
  <c r="R1339" i="2"/>
  <c r="P1339" i="2"/>
  <c r="BI1337" i="2"/>
  <c r="BH1337" i="2"/>
  <c r="BG1337" i="2"/>
  <c r="BF1337" i="2"/>
  <c r="T1337" i="2"/>
  <c r="R1337" i="2"/>
  <c r="P1337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9" i="2"/>
  <c r="BH1329" i="2"/>
  <c r="BG1329" i="2"/>
  <c r="BF1329" i="2"/>
  <c r="T1329" i="2"/>
  <c r="R1329" i="2"/>
  <c r="P1329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22" i="2"/>
  <c r="BH1322" i="2"/>
  <c r="BG1322" i="2"/>
  <c r="BF1322" i="2"/>
  <c r="T1322" i="2"/>
  <c r="R1322" i="2"/>
  <c r="P1322" i="2"/>
  <c r="BI1319" i="2"/>
  <c r="BH1319" i="2"/>
  <c r="BG1319" i="2"/>
  <c r="BF1319" i="2"/>
  <c r="T1319" i="2"/>
  <c r="R1319" i="2"/>
  <c r="P1319" i="2"/>
  <c r="BI1315" i="2"/>
  <c r="BH1315" i="2"/>
  <c r="BG1315" i="2"/>
  <c r="BF1315" i="2"/>
  <c r="T1315" i="2"/>
  <c r="R1315" i="2"/>
  <c r="P1315" i="2"/>
  <c r="BI1312" i="2"/>
  <c r="BH1312" i="2"/>
  <c r="BG1312" i="2"/>
  <c r="BF1312" i="2"/>
  <c r="T1312" i="2"/>
  <c r="R1312" i="2"/>
  <c r="P1312" i="2"/>
  <c r="BI1308" i="2"/>
  <c r="BH1308" i="2"/>
  <c r="BG1308" i="2"/>
  <c r="BF1308" i="2"/>
  <c r="T1308" i="2"/>
  <c r="R1308" i="2"/>
  <c r="P1308" i="2"/>
  <c r="BI1305" i="2"/>
  <c r="BH1305" i="2"/>
  <c r="BG1305" i="2"/>
  <c r="BF1305" i="2"/>
  <c r="T1305" i="2"/>
  <c r="R1305" i="2"/>
  <c r="P1305" i="2"/>
  <c r="BI1301" i="2"/>
  <c r="BH1301" i="2"/>
  <c r="BG1301" i="2"/>
  <c r="BF1301" i="2"/>
  <c r="T1301" i="2"/>
  <c r="R1301" i="2"/>
  <c r="P1301" i="2"/>
  <c r="BI1298" i="2"/>
  <c r="BH1298" i="2"/>
  <c r="BG1298" i="2"/>
  <c r="BF1298" i="2"/>
  <c r="T1298" i="2"/>
  <c r="R1298" i="2"/>
  <c r="P1298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7" i="2"/>
  <c r="BH1277" i="2"/>
  <c r="BG1277" i="2"/>
  <c r="BF1277" i="2"/>
  <c r="T1277" i="2"/>
  <c r="R1277" i="2"/>
  <c r="P1277" i="2"/>
  <c r="BI1274" i="2"/>
  <c r="BH1274" i="2"/>
  <c r="BG1274" i="2"/>
  <c r="BF1274" i="2"/>
  <c r="T1274" i="2"/>
  <c r="R1274" i="2"/>
  <c r="P1274" i="2"/>
  <c r="BI1264" i="2"/>
  <c r="BH1264" i="2"/>
  <c r="BG1264" i="2"/>
  <c r="BF1264" i="2"/>
  <c r="T1264" i="2"/>
  <c r="R1264" i="2"/>
  <c r="P1264" i="2"/>
  <c r="BI1261" i="2"/>
  <c r="BH1261" i="2"/>
  <c r="BG1261" i="2"/>
  <c r="BF1261" i="2"/>
  <c r="T1261" i="2"/>
  <c r="R1261" i="2"/>
  <c r="P1261" i="2"/>
  <c r="BI1257" i="2"/>
  <c r="BH1257" i="2"/>
  <c r="BG1257" i="2"/>
  <c r="BF1257" i="2"/>
  <c r="T1257" i="2"/>
  <c r="R1257" i="2"/>
  <c r="P1257" i="2"/>
  <c r="BI1254" i="2"/>
  <c r="BH1254" i="2"/>
  <c r="BG1254" i="2"/>
  <c r="BF1254" i="2"/>
  <c r="T1254" i="2"/>
  <c r="R1254" i="2"/>
  <c r="P1254" i="2"/>
  <c r="BI1250" i="2"/>
  <c r="BH1250" i="2"/>
  <c r="BG1250" i="2"/>
  <c r="BF1250" i="2"/>
  <c r="T1250" i="2"/>
  <c r="R1250" i="2"/>
  <c r="P1250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3" i="2"/>
  <c r="BH1233" i="2"/>
  <c r="BG1233" i="2"/>
  <c r="BF1233" i="2"/>
  <c r="T1233" i="2"/>
  <c r="R1233" i="2"/>
  <c r="P1233" i="2"/>
  <c r="BI1230" i="2"/>
  <c r="BH1230" i="2"/>
  <c r="BG1230" i="2"/>
  <c r="BF1230" i="2"/>
  <c r="T1230" i="2"/>
  <c r="R1230" i="2"/>
  <c r="P1230" i="2"/>
  <c r="BI1226" i="2"/>
  <c r="BH1226" i="2"/>
  <c r="BG1226" i="2"/>
  <c r="BF1226" i="2"/>
  <c r="T1226" i="2"/>
  <c r="R1226" i="2"/>
  <c r="P1226" i="2"/>
  <c r="BI1223" i="2"/>
  <c r="BH1223" i="2"/>
  <c r="BG1223" i="2"/>
  <c r="BF1223" i="2"/>
  <c r="T1223" i="2"/>
  <c r="R1223" i="2"/>
  <c r="P1223" i="2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9" i="2"/>
  <c r="BH1209" i="2"/>
  <c r="BG1209" i="2"/>
  <c r="BF1209" i="2"/>
  <c r="T1209" i="2"/>
  <c r="R1209" i="2"/>
  <c r="P1209" i="2"/>
  <c r="BI1205" i="2"/>
  <c r="BH1205" i="2"/>
  <c r="BG1205" i="2"/>
  <c r="BF1205" i="2"/>
  <c r="T1205" i="2"/>
  <c r="R1205" i="2"/>
  <c r="P1205" i="2"/>
  <c r="BI1202" i="2"/>
  <c r="BH1202" i="2"/>
  <c r="BG1202" i="2"/>
  <c r="BF1202" i="2"/>
  <c r="T1202" i="2"/>
  <c r="R1202" i="2"/>
  <c r="P1202" i="2"/>
  <c r="BI1198" i="2"/>
  <c r="BH1198" i="2"/>
  <c r="BG1198" i="2"/>
  <c r="BF1198" i="2"/>
  <c r="T1198" i="2"/>
  <c r="R1198" i="2"/>
  <c r="P1198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8" i="2"/>
  <c r="BH1188" i="2"/>
  <c r="BG1188" i="2"/>
  <c r="BF1188" i="2"/>
  <c r="T1188" i="2"/>
  <c r="R1188" i="2"/>
  <c r="P1188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70" i="2"/>
  <c r="BH1170" i="2"/>
  <c r="BG1170" i="2"/>
  <c r="BF1170" i="2"/>
  <c r="T1170" i="2"/>
  <c r="R1170" i="2"/>
  <c r="P1170" i="2"/>
  <c r="BI1166" i="2"/>
  <c r="BH1166" i="2"/>
  <c r="BG1166" i="2"/>
  <c r="BF1166" i="2"/>
  <c r="T1166" i="2"/>
  <c r="R1166" i="2"/>
  <c r="P1166" i="2"/>
  <c r="BI1163" i="2"/>
  <c r="BH1163" i="2"/>
  <c r="BG1163" i="2"/>
  <c r="BF1163" i="2"/>
  <c r="T1163" i="2"/>
  <c r="R1163" i="2"/>
  <c r="P1163" i="2"/>
  <c r="BI1159" i="2"/>
  <c r="BH1159" i="2"/>
  <c r="BG1159" i="2"/>
  <c r="BF1159" i="2"/>
  <c r="T1159" i="2"/>
  <c r="R1159" i="2"/>
  <c r="P1159" i="2"/>
  <c r="BI1156" i="2"/>
  <c r="BH1156" i="2"/>
  <c r="BG1156" i="2"/>
  <c r="BF1156" i="2"/>
  <c r="T1156" i="2"/>
  <c r="R1156" i="2"/>
  <c r="P1156" i="2"/>
  <c r="BI1153" i="2"/>
  <c r="BH1153" i="2"/>
  <c r="BG1153" i="2"/>
  <c r="BF1153" i="2"/>
  <c r="T1153" i="2"/>
  <c r="R1153" i="2"/>
  <c r="P1153" i="2"/>
  <c r="BI1149" i="2"/>
  <c r="BH1149" i="2"/>
  <c r="BG1149" i="2"/>
  <c r="BF1149" i="2"/>
  <c r="T1149" i="2"/>
  <c r="R1149" i="2"/>
  <c r="P1149" i="2"/>
  <c r="BI1146" i="2"/>
  <c r="BH1146" i="2"/>
  <c r="BG1146" i="2"/>
  <c r="BF1146" i="2"/>
  <c r="T1146" i="2"/>
  <c r="R1146" i="2"/>
  <c r="P1146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115" i="2"/>
  <c r="BH1115" i="2"/>
  <c r="BG1115" i="2"/>
  <c r="BF1115" i="2"/>
  <c r="T1115" i="2"/>
  <c r="R1115" i="2"/>
  <c r="P1115" i="2"/>
  <c r="BI1112" i="2"/>
  <c r="BH1112" i="2"/>
  <c r="BG1112" i="2"/>
  <c r="BF1112" i="2"/>
  <c r="T1112" i="2"/>
  <c r="R1112" i="2"/>
  <c r="P1112" i="2"/>
  <c r="BI1101" i="2"/>
  <c r="BH1101" i="2"/>
  <c r="BG1101" i="2"/>
  <c r="BF1101" i="2"/>
  <c r="T1101" i="2"/>
  <c r="R1101" i="2"/>
  <c r="P1101" i="2"/>
  <c r="BI1098" i="2"/>
  <c r="BH1098" i="2"/>
  <c r="BG1098" i="2"/>
  <c r="BF1098" i="2"/>
  <c r="T1098" i="2"/>
  <c r="R1098" i="2"/>
  <c r="P1098" i="2"/>
  <c r="BI1081" i="2"/>
  <c r="BH1081" i="2"/>
  <c r="BG1081" i="2"/>
  <c r="BF1081" i="2"/>
  <c r="T1081" i="2"/>
  <c r="R1081" i="2"/>
  <c r="P1081" i="2"/>
  <c r="BI1076" i="2"/>
  <c r="BH1076" i="2"/>
  <c r="BG1076" i="2"/>
  <c r="BF1076" i="2"/>
  <c r="T1076" i="2"/>
  <c r="T1075" i="2" s="1"/>
  <c r="R1076" i="2"/>
  <c r="R1075" i="2" s="1"/>
  <c r="P1076" i="2"/>
  <c r="P1075" i="2"/>
  <c r="BI1071" i="2"/>
  <c r="BH1071" i="2"/>
  <c r="BG1071" i="2"/>
  <c r="BF1071" i="2"/>
  <c r="T1071" i="2"/>
  <c r="R1071" i="2"/>
  <c r="P1071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7" i="2"/>
  <c r="BH1057" i="2"/>
  <c r="BG1057" i="2"/>
  <c r="BF1057" i="2"/>
  <c r="T1057" i="2"/>
  <c r="R1057" i="2"/>
  <c r="P1057" i="2"/>
  <c r="BI1054" i="2"/>
  <c r="BH1054" i="2"/>
  <c r="BG1054" i="2"/>
  <c r="BF1054" i="2"/>
  <c r="T1054" i="2"/>
  <c r="R1054" i="2"/>
  <c r="P1054" i="2"/>
  <c r="BI1048" i="2"/>
  <c r="BH1048" i="2"/>
  <c r="BG1048" i="2"/>
  <c r="BF1048" i="2"/>
  <c r="T1048" i="2"/>
  <c r="R1048" i="2"/>
  <c r="P1048" i="2"/>
  <c r="BI1044" i="2"/>
  <c r="BH1044" i="2"/>
  <c r="BG1044" i="2"/>
  <c r="BF1044" i="2"/>
  <c r="T1044" i="2"/>
  <c r="R1044" i="2"/>
  <c r="P1044" i="2"/>
  <c r="BI1039" i="2"/>
  <c r="BH1039" i="2"/>
  <c r="BG1039" i="2"/>
  <c r="BF1039" i="2"/>
  <c r="T1039" i="2"/>
  <c r="R1039" i="2"/>
  <c r="P1039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3" i="2"/>
  <c r="BH1023" i="2"/>
  <c r="BG1023" i="2"/>
  <c r="BF1023" i="2"/>
  <c r="T1023" i="2"/>
  <c r="R1023" i="2"/>
  <c r="P1023" i="2"/>
  <c r="BI993" i="2"/>
  <c r="BH993" i="2"/>
  <c r="BG993" i="2"/>
  <c r="BF993" i="2"/>
  <c r="T993" i="2"/>
  <c r="R993" i="2"/>
  <c r="P993" i="2"/>
  <c r="BI983" i="2"/>
  <c r="BH983" i="2"/>
  <c r="BG983" i="2"/>
  <c r="BF983" i="2"/>
  <c r="T983" i="2"/>
  <c r="R983" i="2"/>
  <c r="P983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48" i="2"/>
  <c r="BH948" i="2"/>
  <c r="BG948" i="2"/>
  <c r="BF948" i="2"/>
  <c r="T948" i="2"/>
  <c r="R948" i="2"/>
  <c r="P948" i="2"/>
  <c r="BI925" i="2"/>
  <c r="BH925" i="2"/>
  <c r="BG925" i="2"/>
  <c r="BF925" i="2"/>
  <c r="T925" i="2"/>
  <c r="R925" i="2"/>
  <c r="P925" i="2"/>
  <c r="BI920" i="2"/>
  <c r="BH920" i="2"/>
  <c r="BG920" i="2"/>
  <c r="BF920" i="2"/>
  <c r="T920" i="2"/>
  <c r="R920" i="2"/>
  <c r="P920" i="2"/>
  <c r="BI913" i="2"/>
  <c r="BH913" i="2"/>
  <c r="BG913" i="2"/>
  <c r="BF913" i="2"/>
  <c r="T913" i="2"/>
  <c r="R913" i="2"/>
  <c r="P913" i="2"/>
  <c r="BI906" i="2"/>
  <c r="BH906" i="2"/>
  <c r="BG906" i="2"/>
  <c r="BF906" i="2"/>
  <c r="T906" i="2"/>
  <c r="R906" i="2"/>
  <c r="P906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8" i="2"/>
  <c r="BH848" i="2"/>
  <c r="BG848" i="2"/>
  <c r="BF848" i="2"/>
  <c r="T848" i="2"/>
  <c r="R848" i="2"/>
  <c r="P848" i="2"/>
  <c r="BI842" i="2"/>
  <c r="BH842" i="2"/>
  <c r="BG842" i="2"/>
  <c r="BF842" i="2"/>
  <c r="T842" i="2"/>
  <c r="R842" i="2"/>
  <c r="P842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27" i="2"/>
  <c r="BH827" i="2"/>
  <c r="BG827" i="2"/>
  <c r="BF827" i="2"/>
  <c r="T827" i="2"/>
  <c r="R827" i="2"/>
  <c r="P827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05" i="2"/>
  <c r="BH805" i="2"/>
  <c r="BG805" i="2"/>
  <c r="BF805" i="2"/>
  <c r="T805" i="2"/>
  <c r="R805" i="2"/>
  <c r="P805" i="2"/>
  <c r="BI801" i="2"/>
  <c r="BH801" i="2"/>
  <c r="BG801" i="2"/>
  <c r="BF801" i="2"/>
  <c r="T801" i="2"/>
  <c r="R801" i="2"/>
  <c r="P801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0" i="2"/>
  <c r="BH780" i="2"/>
  <c r="BG780" i="2"/>
  <c r="BF780" i="2"/>
  <c r="T780" i="2"/>
  <c r="R780" i="2"/>
  <c r="P78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1" i="2"/>
  <c r="BH741" i="2"/>
  <c r="BG741" i="2"/>
  <c r="BF741" i="2"/>
  <c r="T741" i="2"/>
  <c r="T740" i="2" s="1"/>
  <c r="R741" i="2"/>
  <c r="R740" i="2" s="1"/>
  <c r="P741" i="2"/>
  <c r="P740" i="2" s="1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17" i="2"/>
  <c r="BH717" i="2"/>
  <c r="BG717" i="2"/>
  <c r="BF717" i="2"/>
  <c r="T717" i="2"/>
  <c r="R717" i="2"/>
  <c r="P717" i="2"/>
  <c r="BI707" i="2"/>
  <c r="BH707" i="2"/>
  <c r="BG707" i="2"/>
  <c r="BF707" i="2"/>
  <c r="T707" i="2"/>
  <c r="R707" i="2"/>
  <c r="P707" i="2"/>
  <c r="BI697" i="2"/>
  <c r="BH697" i="2"/>
  <c r="BG697" i="2"/>
  <c r="BF697" i="2"/>
  <c r="T697" i="2"/>
  <c r="R697" i="2"/>
  <c r="P697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6" i="2"/>
  <c r="BH586" i="2"/>
  <c r="BG586" i="2"/>
  <c r="BF586" i="2"/>
  <c r="T586" i="2"/>
  <c r="R586" i="2"/>
  <c r="P586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5" i="2"/>
  <c r="BH555" i="2"/>
  <c r="BG555" i="2"/>
  <c r="BF555" i="2"/>
  <c r="T555" i="2"/>
  <c r="R555" i="2"/>
  <c r="P555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5" i="2"/>
  <c r="BH485" i="2"/>
  <c r="BG485" i="2"/>
  <c r="BF485" i="2"/>
  <c r="T485" i="2"/>
  <c r="R485" i="2"/>
  <c r="P485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8" i="2"/>
  <c r="BH408" i="2"/>
  <c r="BG408" i="2"/>
  <c r="BF408" i="2"/>
  <c r="T408" i="2"/>
  <c r="R408" i="2"/>
  <c r="P408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4" i="2"/>
  <c r="BH314" i="2"/>
  <c r="BG314" i="2"/>
  <c r="BF314" i="2"/>
  <c r="T314" i="2"/>
  <c r="R314" i="2"/>
  <c r="P314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3" i="2"/>
  <c r="F113" i="2"/>
  <c r="F111" i="2"/>
  <c r="E109" i="2"/>
  <c r="J58" i="2"/>
  <c r="F58" i="2"/>
  <c r="F56" i="2"/>
  <c r="E54" i="2"/>
  <c r="J26" i="2"/>
  <c r="E26" i="2"/>
  <c r="J59" i="2" s="1"/>
  <c r="J25" i="2"/>
  <c r="J20" i="2"/>
  <c r="E20" i="2"/>
  <c r="F114" i="2" s="1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BK2098" i="2"/>
  <c r="BK1847" i="2"/>
  <c r="BK1687" i="2"/>
  <c r="J1613" i="2"/>
  <c r="BK1569" i="2"/>
  <c r="BK1520" i="2"/>
  <c r="BK1450" i="2"/>
  <c r="BK1400" i="2"/>
  <c r="BK1357" i="2"/>
  <c r="BK1312" i="2"/>
  <c r="J1250" i="2"/>
  <c r="J1177" i="2"/>
  <c r="BK1071" i="2"/>
  <c r="J983" i="2"/>
  <c r="BK848" i="2"/>
  <c r="J768" i="2"/>
  <c r="BK569" i="2"/>
  <c r="BK440" i="2"/>
  <c r="BK287" i="2"/>
  <c r="J157" i="2"/>
  <c r="BK204" i="3"/>
  <c r="BK146" i="3"/>
  <c r="J169" i="4"/>
  <c r="BK228" i="4"/>
  <c r="J222" i="4"/>
  <c r="BK438" i="4"/>
  <c r="J295" i="4"/>
  <c r="J408" i="4"/>
  <c r="J139" i="4"/>
  <c r="J198" i="4"/>
  <c r="BK315" i="5"/>
  <c r="J243" i="5"/>
  <c r="J105" i="5"/>
  <c r="J211" i="5"/>
  <c r="BK101" i="5"/>
  <c r="J202" i="6"/>
  <c r="BK204" i="6"/>
  <c r="BK139" i="6"/>
  <c r="BK225" i="6"/>
  <c r="J267" i="7"/>
  <c r="BK284" i="7"/>
  <c r="J316" i="7"/>
  <c r="J304" i="7"/>
  <c r="J156" i="7"/>
  <c r="J440" i="7"/>
  <c r="BK139" i="7"/>
  <c r="BK254" i="8"/>
  <c r="BK104" i="8"/>
  <c r="J199" i="8"/>
  <c r="J490" i="9"/>
  <c r="J669" i="9"/>
  <c r="J327" i="9"/>
  <c r="J391" i="9"/>
  <c r="J153" i="9"/>
  <c r="J329" i="9"/>
  <c r="BK359" i="9"/>
  <c r="BK642" i="9"/>
  <c r="BK220" i="10"/>
  <c r="BK132" i="10"/>
  <c r="BK110" i="10"/>
  <c r="J172" i="10"/>
  <c r="BK144" i="11"/>
  <c r="BK314" i="14"/>
  <c r="J524" i="14"/>
  <c r="BK415" i="14"/>
  <c r="J217" i="14"/>
  <c r="J101" i="15"/>
  <c r="BK113" i="15"/>
  <c r="BK291" i="15"/>
  <c r="BK87" i="16"/>
  <c r="J2096" i="2"/>
  <c r="BK1791" i="2"/>
  <c r="BK1684" i="2"/>
  <c r="J1583" i="2"/>
  <c r="BK1528" i="2"/>
  <c r="J1444" i="2"/>
  <c r="BK1406" i="2"/>
  <c r="J1353" i="2"/>
  <c r="BK1237" i="2"/>
  <c r="J1170" i="2"/>
  <c r="J1054" i="2"/>
  <c r="J852" i="2"/>
  <c r="J753" i="2"/>
  <c r="BK525" i="2"/>
  <c r="J426" i="2"/>
  <c r="BK277" i="2"/>
  <c r="BK157" i="2"/>
  <c r="BK275" i="3"/>
  <c r="J130" i="3"/>
  <c r="J261" i="3"/>
  <c r="BK219" i="3"/>
  <c r="BK130" i="3"/>
  <c r="J123" i="3"/>
  <c r="BK208" i="4"/>
  <c r="J218" i="4"/>
  <c r="BK311" i="4"/>
  <c r="BK390" i="4"/>
  <c r="J273" i="4"/>
  <c r="BK238" i="4"/>
  <c r="J256" i="4"/>
  <c r="BK287" i="4"/>
  <c r="J131" i="5"/>
  <c r="J150" i="5"/>
  <c r="BK231" i="5"/>
  <c r="BK150" i="5"/>
  <c r="BK275" i="5"/>
  <c r="BK245" i="5"/>
  <c r="BK208" i="6"/>
  <c r="BK196" i="6"/>
  <c r="BK99" i="6"/>
  <c r="BK175" i="6"/>
  <c r="J133" i="7"/>
  <c r="J238" i="7"/>
  <c r="J150" i="7"/>
  <c r="BK152" i="7"/>
  <c r="BK367" i="7"/>
  <c r="J280" i="7"/>
  <c r="BK249" i="8"/>
  <c r="J218" i="8"/>
  <c r="BK189" i="8"/>
  <c r="J128" i="8"/>
  <c r="BK271" i="8"/>
  <c r="J222" i="8"/>
  <c r="J197" i="8"/>
  <c r="J239" i="8"/>
  <c r="J161" i="8"/>
  <c r="J524" i="9"/>
  <c r="BK681" i="9"/>
  <c r="BK238" i="9"/>
  <c r="J538" i="9"/>
  <c r="J337" i="9"/>
  <c r="BK547" i="9"/>
  <c r="J599" i="9"/>
  <c r="BK191" i="10"/>
  <c r="BK239" i="10"/>
  <c r="J242" i="10"/>
  <c r="BK133" i="11"/>
  <c r="BK486" i="14"/>
  <c r="BK133" i="14"/>
  <c r="J484" i="14"/>
  <c r="BK404" i="14"/>
  <c r="J116" i="15"/>
  <c r="BK153" i="15"/>
  <c r="J303" i="15"/>
  <c r="J176" i="2"/>
  <c r="J1934" i="2"/>
  <c r="BK1728" i="2"/>
  <c r="J1657" i="2"/>
  <c r="BK1597" i="2"/>
  <c r="BK1551" i="2"/>
  <c r="J1466" i="2"/>
  <c r="BK1398" i="2"/>
  <c r="BK1363" i="2"/>
  <c r="J1324" i="2"/>
  <c r="BK1284" i="2"/>
  <c r="J888" i="2"/>
  <c r="J760" i="2"/>
  <c r="J559" i="2"/>
  <c r="BK443" i="2"/>
  <c r="J299" i="2"/>
  <c r="BK220" i="2"/>
  <c r="BK198" i="3"/>
  <c r="BK149" i="3"/>
  <c r="BK386" i="4"/>
  <c r="J454" i="4"/>
  <c r="BK365" i="4"/>
  <c r="BK373" i="4"/>
  <c r="BK345" i="4"/>
  <c r="J480" i="4"/>
  <c r="J167" i="4"/>
  <c r="J161" i="4"/>
  <c r="J199" i="5"/>
  <c r="J245" i="5"/>
  <c r="J140" i="5"/>
  <c r="J184" i="5"/>
  <c r="BK117" i="5"/>
  <c r="J234" i="6"/>
  <c r="J189" i="6"/>
  <c r="J194" i="6"/>
  <c r="J155" i="6"/>
  <c r="J301" i="7"/>
  <c r="BK261" i="7"/>
  <c r="J256" i="7"/>
  <c r="BK259" i="7"/>
  <c r="BK272" i="7"/>
  <c r="J430" i="7"/>
  <c r="BK172" i="7"/>
  <c r="BK171" i="8"/>
  <c r="J273" i="8"/>
  <c r="BK258" i="8"/>
  <c r="BK675" i="9"/>
  <c r="BK655" i="9"/>
  <c r="J426" i="9"/>
  <c r="J499" i="9"/>
  <c r="J578" i="9"/>
  <c r="BK158" i="9"/>
  <c r="BK542" i="9"/>
  <c r="BK647" i="9"/>
  <c r="J210" i="10"/>
  <c r="BK216" i="10"/>
  <c r="BK144" i="10"/>
  <c r="BK117" i="11"/>
  <c r="J115" i="11"/>
  <c r="J296" i="14"/>
  <c r="BK537" i="14"/>
  <c r="BK139" i="14"/>
  <c r="J287" i="15"/>
  <c r="BK122" i="15"/>
  <c r="BK110" i="15"/>
  <c r="BK93" i="16"/>
  <c r="J1967" i="2"/>
  <c r="J1708" i="2"/>
  <c r="BK1617" i="2"/>
  <c r="J1575" i="2"/>
  <c r="BK1541" i="2"/>
  <c r="J1448" i="2"/>
  <c r="J1400" i="2"/>
  <c r="J1315" i="2"/>
  <c r="J1226" i="2"/>
  <c r="J1076" i="2"/>
  <c r="BK862" i="2"/>
  <c r="BK746" i="2"/>
  <c r="BK514" i="2"/>
  <c r="BK357" i="2"/>
  <c r="BK144" i="2"/>
  <c r="J190" i="3"/>
  <c r="BK448" i="4"/>
  <c r="J473" i="4"/>
  <c r="J430" i="4"/>
  <c r="BK234" i="4"/>
  <c r="BK420" i="4"/>
  <c r="BK446" i="4"/>
  <c r="BK477" i="4"/>
  <c r="J310" i="5"/>
  <c r="BK144" i="5"/>
  <c r="BK293" i="5"/>
  <c r="BK240" i="6"/>
  <c r="BK127" i="6"/>
  <c r="J172" i="6"/>
  <c r="BK392" i="7"/>
  <c r="J244" i="7"/>
  <c r="BK365" i="7"/>
  <c r="J228" i="7"/>
  <c r="J175" i="7"/>
  <c r="J134" i="8"/>
  <c r="J157" i="8"/>
  <c r="J442" i="9"/>
  <c r="J276" i="9"/>
  <c r="J706" i="9"/>
  <c r="J382" i="9"/>
  <c r="J361" i="9"/>
  <c r="BK176" i="9"/>
  <c r="BK100" i="10"/>
  <c r="J156" i="10"/>
  <c r="BK105" i="11"/>
  <c r="J314" i="14"/>
  <c r="J142" i="14"/>
  <c r="J183" i="15"/>
  <c r="BK277" i="15"/>
  <c r="BK294" i="15"/>
  <c r="J419" i="7"/>
  <c r="BK126" i="7"/>
  <c r="J208" i="8"/>
  <c r="J165" i="8"/>
  <c r="J644" i="9"/>
  <c r="J556" i="9"/>
  <c r="J343" i="9"/>
  <c r="BK221" i="9"/>
  <c r="J416" i="9"/>
  <c r="BK379" i="9"/>
  <c r="J334" i="9"/>
  <c r="J160" i="10"/>
  <c r="J228" i="10"/>
  <c r="BK146" i="11"/>
  <c r="J268" i="14"/>
  <c r="J516" i="14"/>
  <c r="BK143" i="15"/>
  <c r="J191" i="15"/>
  <c r="BK186" i="15"/>
  <c r="BK2067" i="2"/>
  <c r="BK1681" i="2"/>
  <c r="J1549" i="2"/>
  <c r="BK1456" i="2"/>
  <c r="BK1402" i="2"/>
  <c r="BK1355" i="2"/>
  <c r="J1308" i="2"/>
  <c r="J1219" i="2"/>
  <c r="BK1057" i="2"/>
  <c r="BK819" i="2"/>
  <c r="J628" i="2"/>
  <c r="J450" i="2"/>
  <c r="BK176" i="2"/>
  <c r="J187" i="3"/>
  <c r="BK440" i="4"/>
  <c r="J456" i="4"/>
  <c r="J190" i="4"/>
  <c r="BK135" i="4"/>
  <c r="BK392" i="4"/>
  <c r="BK361" i="4"/>
  <c r="BK218" i="4"/>
  <c r="BK303" i="4"/>
  <c r="BK310" i="5"/>
  <c r="J273" i="5"/>
  <c r="J142" i="5"/>
  <c r="J192" i="6"/>
  <c r="BK133" i="6"/>
  <c r="J187" i="6"/>
  <c r="J428" i="7"/>
  <c r="J172" i="7"/>
  <c r="J339" i="7"/>
  <c r="BK411" i="7"/>
  <c r="BK301" i="7"/>
  <c r="BK228" i="8"/>
  <c r="J126" i="8"/>
  <c r="BK235" i="8"/>
  <c r="BK340" i="9"/>
  <c r="BK261" i="9"/>
  <c r="J636" i="9"/>
  <c r="BK334" i="9"/>
  <c r="J430" i="9"/>
  <c r="J516" i="9"/>
  <c r="BK158" i="10"/>
  <c r="BK180" i="10"/>
  <c r="J92" i="12"/>
  <c r="BK459" i="14"/>
  <c r="J336" i="14"/>
  <c r="J385" i="14"/>
  <c r="BK265" i="15"/>
  <c r="J167" i="15"/>
  <c r="BK2020" i="2"/>
  <c r="J1800" i="2"/>
  <c r="J1641" i="2"/>
  <c r="J1565" i="2"/>
  <c r="BK1504" i="2"/>
  <c r="BK1418" i="2"/>
  <c r="J1361" i="2"/>
  <c r="J1277" i="2"/>
  <c r="J1223" i="2"/>
  <c r="J1039" i="2"/>
  <c r="J819" i="2"/>
  <c r="BK593" i="2"/>
  <c r="J345" i="2"/>
  <c r="J168" i="2"/>
  <c r="BK272" i="3"/>
  <c r="BK406" i="4"/>
  <c r="BK337" i="4"/>
  <c r="J448" i="4"/>
  <c r="BK400" i="4"/>
  <c r="BK188" i="4"/>
  <c r="J178" i="4"/>
  <c r="BK265" i="4"/>
  <c r="BK321" i="4"/>
  <c r="BK266" i="5"/>
  <c r="J137" i="5"/>
  <c r="J234" i="5"/>
  <c r="J107" i="5"/>
  <c r="BK230" i="6"/>
  <c r="BK210" i="6"/>
  <c r="BK240" i="7"/>
  <c r="BK143" i="7"/>
  <c r="BK331" i="7"/>
  <c r="BK369" i="7"/>
  <c r="BK238" i="7"/>
  <c r="BK269" i="8"/>
  <c r="BK247" i="8"/>
  <c r="J619" i="9"/>
  <c r="BK496" i="9"/>
  <c r="BK572" i="9"/>
  <c r="BK430" i="9"/>
  <c r="BK273" i="9"/>
  <c r="J394" i="9"/>
  <c r="BK569" i="9"/>
  <c r="J144" i="10"/>
  <c r="J146" i="10"/>
  <c r="J135" i="11"/>
  <c r="J455" i="14"/>
  <c r="BK299" i="14"/>
  <c r="J402" i="14"/>
  <c r="BK101" i="15"/>
  <c r="BK212" i="15"/>
  <c r="BK106" i="16"/>
  <c r="BK1981" i="2"/>
  <c r="J1767" i="2"/>
  <c r="BK1623" i="2"/>
  <c r="J1559" i="2"/>
  <c r="BK1446" i="2"/>
  <c r="J1385" i="2"/>
  <c r="J1261" i="2"/>
  <c r="J1166" i="2"/>
  <c r="BK983" i="2"/>
  <c r="J746" i="2"/>
  <c r="J464" i="2"/>
  <c r="BK299" i="2"/>
  <c r="BK122" i="2"/>
  <c r="BK248" i="3"/>
  <c r="J281" i="4"/>
  <c r="J394" i="4"/>
  <c r="BK246" i="4"/>
  <c r="BK353" i="4"/>
  <c r="J252" i="4"/>
  <c r="J398" i="4"/>
  <c r="BK327" i="4"/>
  <c r="BK221" i="5"/>
  <c r="BK182" i="5"/>
  <c r="J229" i="5"/>
  <c r="J144" i="5"/>
  <c r="BK200" i="6"/>
  <c r="BK101" i="6"/>
  <c r="BK363" i="7"/>
  <c r="BK304" i="7"/>
  <c r="BK356" i="7"/>
  <c r="BK314" i="7"/>
  <c r="BK230" i="7"/>
  <c r="J194" i="7"/>
  <c r="J212" i="8"/>
  <c r="J614" i="9"/>
  <c r="BK614" i="9"/>
  <c r="BK593" i="9"/>
  <c r="J709" i="9"/>
  <c r="BK364" i="9"/>
  <c r="BK373" i="9"/>
  <c r="BK150" i="10"/>
  <c r="J166" i="10"/>
  <c r="J109" i="11"/>
  <c r="J509" i="14"/>
  <c r="BK455" i="14"/>
  <c r="J257" i="14"/>
  <c r="BK191" i="15"/>
  <c r="J234" i="15"/>
  <c r="BK101" i="16"/>
  <c r="J1970" i="2"/>
  <c r="J1702" i="2"/>
  <c r="BK1604" i="2"/>
  <c r="BK1494" i="2"/>
  <c r="J1408" i="2"/>
  <c r="BK1344" i="2"/>
  <c r="BK1257" i="2"/>
  <c r="BK1060" i="2"/>
  <c r="BK888" i="2"/>
  <c r="J744" i="2"/>
  <c r="J353" i="2"/>
  <c r="J126" i="2"/>
  <c r="J219" i="3"/>
  <c r="J224" i="4"/>
  <c r="J279" i="4"/>
  <c r="BK398" i="4"/>
  <c r="BK169" i="4"/>
  <c r="J109" i="4"/>
  <c r="J297" i="5"/>
  <c r="J197" i="5"/>
  <c r="J115" i="5"/>
  <c r="J182" i="5"/>
  <c r="J240" i="6"/>
  <c r="BK115" i="6"/>
  <c r="J417" i="7"/>
  <c r="BK435" i="7"/>
  <c r="BK204" i="7"/>
  <c r="J386" i="7"/>
  <c r="BK182" i="7"/>
  <c r="BK218" i="7"/>
  <c r="BK177" i="7"/>
  <c r="J256" i="8"/>
  <c r="BK154" i="8"/>
  <c r="J144" i="8"/>
  <c r="J593" i="9"/>
  <c r="J693" i="9"/>
  <c r="J359" i="9"/>
  <c r="J454" i="9"/>
  <c r="BK544" i="9"/>
  <c r="BK176" i="10"/>
  <c r="J158" i="10"/>
  <c r="BK136" i="10"/>
  <c r="J122" i="11"/>
  <c r="BK482" i="14"/>
  <c r="J365" i="14"/>
  <c r="J479" i="14"/>
  <c r="J161" i="15"/>
  <c r="BK270" i="15"/>
  <c r="BK298" i="15"/>
  <c r="J209" i="2"/>
  <c r="BK1888" i="2"/>
  <c r="J1715" i="2"/>
  <c r="BK1608" i="2"/>
  <c r="J1537" i="2"/>
  <c r="BK1448" i="2"/>
  <c r="J1396" i="2"/>
  <c r="J1312" i="2"/>
  <c r="J1246" i="2"/>
  <c r="J1184" i="2"/>
  <c r="J1032" i="2"/>
  <c r="BK827" i="2"/>
  <c r="BK741" i="2"/>
  <c r="BK563" i="2"/>
  <c r="J314" i="2"/>
  <c r="J214" i="2"/>
  <c r="BK256" i="3"/>
  <c r="J242" i="3"/>
  <c r="J162" i="3"/>
  <c r="J477" i="4"/>
  <c r="BK105" i="4"/>
  <c r="J373" i="4"/>
  <c r="BK333" i="4"/>
  <c r="BK277" i="4"/>
  <c r="BK329" i="4"/>
  <c r="J236" i="4"/>
  <c r="J123" i="5"/>
  <c r="J168" i="5"/>
  <c r="J323" i="5"/>
  <c r="BK107" i="6"/>
  <c r="BK153" i="6"/>
  <c r="BK189" i="6"/>
  <c r="J265" i="7"/>
  <c r="J177" i="7"/>
  <c r="J190" i="7"/>
  <c r="BK398" i="7"/>
  <c r="BK166" i="7"/>
  <c r="J163" i="8"/>
  <c r="BK157" i="8"/>
  <c r="J108" i="8"/>
  <c r="BK212" i="8"/>
  <c r="BK108" i="8"/>
  <c r="BK120" i="9"/>
  <c r="J496" i="9"/>
  <c r="J413" i="9"/>
  <c r="BK332" i="9"/>
  <c r="J253" i="9"/>
  <c r="J224" i="10"/>
  <c r="BK116" i="10"/>
  <c r="J343" i="14"/>
  <c r="J198" i="14"/>
  <c r="J292" i="14"/>
  <c r="BK242" i="15"/>
  <c r="BK156" i="15"/>
  <c r="J1928" i="2"/>
  <c r="BK1693" i="2"/>
  <c r="J1610" i="2"/>
  <c r="J1501" i="2"/>
  <c r="J1416" i="2"/>
  <c r="J1359" i="2"/>
  <c r="J1254" i="2"/>
  <c r="BK1180" i="2"/>
  <c r="J1063" i="2"/>
  <c r="BK872" i="2"/>
  <c r="BK586" i="2"/>
  <c r="J357" i="2"/>
  <c r="J180" i="2"/>
  <c r="BK108" i="3"/>
  <c r="BK430" i="4"/>
  <c r="J333" i="4"/>
  <c r="BK175" i="4"/>
  <c r="BK190" i="4"/>
  <c r="J147" i="4"/>
  <c r="BK295" i="4"/>
  <c r="BK359" i="4"/>
  <c r="J219" i="5"/>
  <c r="BK313" i="5"/>
  <c r="BK321" i="5"/>
  <c r="BK151" i="6"/>
  <c r="J111" i="6"/>
  <c r="BK333" i="7"/>
  <c r="BK425" i="7"/>
  <c r="J240" i="7"/>
  <c r="J179" i="7"/>
  <c r="BK148" i="7"/>
  <c r="BK128" i="8"/>
  <c r="J140" i="8"/>
  <c r="BK540" i="9"/>
  <c r="J379" i="9"/>
  <c r="BK454" i="9"/>
  <c r="BK370" i="9"/>
  <c r="BK259" i="9"/>
  <c r="J195" i="9"/>
  <c r="BK104" i="10"/>
  <c r="BK233" i="10"/>
  <c r="BK109" i="11"/>
  <c r="J420" i="14"/>
  <c r="J441" i="14"/>
  <c r="J242" i="15"/>
  <c r="J267" i="15"/>
  <c r="BK254" i="15"/>
  <c r="BK2053" i="2"/>
  <c r="BK1800" i="2"/>
  <c r="BK1661" i="2"/>
  <c r="J1589" i="2"/>
  <c r="BK1549" i="2"/>
  <c r="BK1434" i="2"/>
  <c r="J1379" i="2"/>
  <c r="J1332" i="2"/>
  <c r="J1237" i="2"/>
  <c r="BK1153" i="2"/>
  <c r="BK1029" i="2"/>
  <c r="J834" i="2"/>
  <c r="BK628" i="2"/>
  <c r="BK426" i="2"/>
  <c r="J282" i="2"/>
  <c r="J130" i="2"/>
  <c r="BK258" i="3"/>
  <c r="BK315" i="4"/>
  <c r="BK331" i="4"/>
  <c r="J184" i="4"/>
  <c r="J157" i="4"/>
  <c r="BK212" i="4"/>
  <c r="J234" i="4"/>
  <c r="J390" i="4"/>
  <c r="J111" i="5"/>
  <c r="BK237" i="5"/>
  <c r="BK125" i="5"/>
  <c r="J321" i="5"/>
  <c r="J166" i="6"/>
  <c r="BK192" i="6"/>
  <c r="BK335" i="7"/>
  <c r="BK308" i="7"/>
  <c r="J276" i="7"/>
  <c r="BK124" i="7"/>
  <c r="J400" i="7"/>
  <c r="BK273" i="8"/>
  <c r="J195" i="8"/>
  <c r="BK106" i="8"/>
  <c r="BK345" i="9"/>
  <c r="BK590" i="9"/>
  <c r="BK658" i="9"/>
  <c r="J120" i="9"/>
  <c r="BK721" i="9"/>
  <c r="J261" i="9"/>
  <c r="J96" i="10"/>
  <c r="J226" i="10"/>
  <c r="J490" i="14"/>
  <c r="J261" i="14"/>
  <c r="J392" i="14"/>
  <c r="J107" i="15"/>
  <c r="J87" i="16"/>
  <c r="BK371" i="7"/>
  <c r="J258" i="8"/>
  <c r="J243" i="8"/>
  <c r="BK270" i="9"/>
  <c r="BK391" i="9"/>
  <c r="J318" i="9"/>
  <c r="J596" i="9"/>
  <c r="J478" i="9"/>
  <c r="J507" i="9"/>
  <c r="BK228" i="10"/>
  <c r="J142" i="10"/>
  <c r="J104" i="10"/>
  <c r="BK126" i="11"/>
  <c r="J445" i="14"/>
  <c r="BK385" i="14"/>
  <c r="J291" i="15"/>
  <c r="J116" i="16"/>
  <c r="J1926" i="2"/>
  <c r="BK1664" i="2"/>
  <c r="BK1601" i="2"/>
  <c r="J1557" i="2"/>
  <c r="BK1486" i="2"/>
  <c r="J1418" i="2"/>
  <c r="J1363" i="2"/>
  <c r="J1319" i="2"/>
  <c r="BK1132" i="2"/>
  <c r="J862" i="2"/>
  <c r="J750" i="2"/>
  <c r="J511" i="2"/>
  <c r="J304" i="2"/>
  <c r="J234" i="2"/>
  <c r="BK130" i="2"/>
  <c r="BK168" i="3"/>
  <c r="BK182" i="4"/>
  <c r="J418" i="4"/>
  <c r="BK198" i="4"/>
  <c r="J327" i="4"/>
  <c r="BK130" i="4"/>
  <c r="J484" i="4"/>
  <c r="J152" i="5"/>
  <c r="J283" i="5"/>
  <c r="BK140" i="5"/>
  <c r="BK215" i="6"/>
  <c r="BK157" i="6"/>
  <c r="BK339" i="7"/>
  <c r="BK440" i="7"/>
  <c r="J319" i="7"/>
  <c r="J348" i="7"/>
  <c r="BK138" i="8"/>
  <c r="BK260" i="8"/>
  <c r="J544" i="9"/>
  <c r="BK553" i="9"/>
  <c r="BK671" i="9"/>
  <c r="J687" i="9"/>
  <c r="BK621" i="9"/>
  <c r="J486" i="9"/>
  <c r="J178" i="10"/>
  <c r="J98" i="10"/>
  <c r="BK131" i="11"/>
  <c r="J493" i="14"/>
  <c r="BK373" i="14"/>
  <c r="J170" i="15"/>
  <c r="BK234" i="15"/>
  <c r="BK121" i="16"/>
  <c r="BK1974" i="2"/>
  <c r="BK1696" i="2"/>
  <c r="J1608" i="2"/>
  <c r="BK1547" i="2"/>
  <c r="BK1444" i="2"/>
  <c r="J1402" i="2"/>
  <c r="J1339" i="2"/>
  <c r="J1146" i="2"/>
  <c r="J906" i="2"/>
  <c r="BK793" i="2"/>
  <c r="J707" i="2"/>
  <c r="J443" i="2"/>
  <c r="BK243" i="2"/>
  <c r="J139" i="3"/>
  <c r="J363" i="4"/>
  <c r="J353" i="4"/>
  <c r="BK297" i="4"/>
  <c r="J105" i="4"/>
  <c r="BK289" i="4"/>
  <c r="BK335" i="4"/>
  <c r="BK463" i="4"/>
  <c r="BK107" i="5"/>
  <c r="BK178" i="5"/>
  <c r="BK127" i="5"/>
  <c r="BK166" i="5"/>
  <c r="J213" i="6"/>
  <c r="J356" i="7"/>
  <c r="J297" i="7"/>
  <c r="J382" i="7"/>
  <c r="BK295" i="7"/>
  <c r="J310" i="7"/>
  <c r="J136" i="8"/>
  <c r="BK130" i="8"/>
  <c r="J559" i="9"/>
  <c r="J612" i="9"/>
  <c r="BK639" i="9"/>
  <c r="BK612" i="9"/>
  <c r="J166" i="9"/>
  <c r="BK276" i="9"/>
  <c r="J388" i="9"/>
  <c r="J183" i="10"/>
  <c r="BK218" i="10"/>
  <c r="J199" i="10"/>
  <c r="BK365" i="14"/>
  <c r="J289" i="14"/>
  <c r="J470" i="14"/>
  <c r="J244" i="15"/>
  <c r="BK119" i="15"/>
  <c r="J2074" i="2"/>
  <c r="BK1806" i="2"/>
  <c r="J1661" i="2"/>
  <c r="BK1575" i="2"/>
  <c r="BK1462" i="2"/>
  <c r="BK1404" i="2"/>
  <c r="J1344" i="2"/>
  <c r="J1216" i="2"/>
  <c r="J1029" i="2"/>
  <c r="J838" i="2"/>
  <c r="BK597" i="2"/>
  <c r="BK419" i="2"/>
  <c r="BK262" i="2"/>
  <c r="J222" i="3"/>
  <c r="BK162" i="3"/>
  <c r="J380" i="4"/>
  <c r="BK396" i="4"/>
  <c r="J339" i="4"/>
  <c r="BK178" i="4"/>
  <c r="J311" i="4"/>
  <c r="BK232" i="4"/>
  <c r="J214" i="4"/>
  <c r="BK293" i="4"/>
  <c r="J313" i="5"/>
  <c r="J176" i="5"/>
  <c r="BK146" i="5"/>
  <c r="BK223" i="6"/>
  <c r="BK172" i="6"/>
  <c r="J121" i="6"/>
  <c r="BK183" i="6"/>
  <c r="BK242" i="7"/>
  <c r="BK163" i="7"/>
  <c r="J126" i="7"/>
  <c r="J261" i="7"/>
  <c r="J150" i="8"/>
  <c r="J159" i="8"/>
  <c r="J513" i="9"/>
  <c r="BK318" i="9"/>
  <c r="J385" i="9"/>
  <c r="BK388" i="9"/>
  <c r="BK538" i="9"/>
  <c r="J434" i="9"/>
  <c r="J176" i="10"/>
  <c r="BK96" i="10"/>
  <c r="J108" i="10"/>
  <c r="J131" i="11"/>
  <c r="J299" i="14"/>
  <c r="BK513" i="14"/>
  <c r="J379" i="14"/>
  <c r="J197" i="15"/>
  <c r="BK244" i="15"/>
  <c r="J2087" i="2"/>
  <c r="J1930" i="2"/>
  <c r="BK1771" i="2"/>
  <c r="BK1653" i="2"/>
  <c r="BK1581" i="2"/>
  <c r="BK1535" i="2"/>
  <c r="BK1426" i="2"/>
  <c r="BK1391" i="2"/>
  <c r="J1327" i="2"/>
  <c r="J1240" i="2"/>
  <c r="BK1156" i="2"/>
  <c r="J1048" i="2"/>
  <c r="BK834" i="2"/>
  <c r="BK753" i="2"/>
  <c r="J514" i="2"/>
  <c r="J422" i="2"/>
  <c r="BK234" i="2"/>
  <c r="BK101" i="3"/>
  <c r="BK135" i="3"/>
  <c r="BK418" i="4"/>
  <c r="J303" i="4"/>
  <c r="BK248" i="4"/>
  <c r="J228" i="4"/>
  <c r="J260" i="4"/>
  <c r="J463" i="4"/>
  <c r="J204" i="4"/>
  <c r="BK313" i="4"/>
  <c r="J191" i="5"/>
  <c r="BK162" i="5"/>
  <c r="J304" i="5"/>
  <c r="J266" i="5"/>
  <c r="BK168" i="6"/>
  <c r="BK131" i="6"/>
  <c r="BK145" i="6"/>
  <c r="J312" i="7"/>
  <c r="J236" i="7"/>
  <c r="J204" i="7"/>
  <c r="J407" i="7"/>
  <c r="J402" i="7"/>
  <c r="BK337" i="7"/>
  <c r="BK346" i="7"/>
  <c r="J191" i="8"/>
  <c r="J214" i="8"/>
  <c r="BK252" i="8"/>
  <c r="J294" i="9"/>
  <c r="J370" i="9"/>
  <c r="BK578" i="9"/>
  <c r="J587" i="9"/>
  <c r="BK464" i="9"/>
  <c r="BK533" i="9"/>
  <c r="J350" i="9"/>
  <c r="J239" i="10"/>
  <c r="BK178" i="10"/>
  <c r="BK126" i="10"/>
  <c r="BK139" i="11"/>
  <c r="J111" i="11"/>
  <c r="BK343" i="14"/>
  <c r="BK441" i="14"/>
  <c r="J438" i="14"/>
  <c r="J96" i="14"/>
  <c r="J218" i="15"/>
  <c r="J215" i="15"/>
  <c r="J1984" i="2"/>
  <c r="J1809" i="2"/>
  <c r="BK1702" i="2"/>
  <c r="BK1621" i="2"/>
  <c r="BK1555" i="2"/>
  <c r="BK1473" i="2"/>
  <c r="BK1420" i="2"/>
  <c r="J1366" i="2"/>
  <c r="BK1301" i="2"/>
  <c r="BK1209" i="2"/>
  <c r="J1135" i="2"/>
  <c r="J1023" i="2"/>
  <c r="BK812" i="2"/>
  <c r="J593" i="2"/>
  <c r="J292" i="2"/>
  <c r="J229" i="2"/>
  <c r="BK134" i="2"/>
  <c r="J230" i="3"/>
  <c r="J239" i="3"/>
  <c r="J97" i="3"/>
  <c r="BK239" i="3"/>
  <c r="J158" i="3"/>
  <c r="J226" i="3"/>
  <c r="J355" i="4"/>
  <c r="J440" i="4"/>
  <c r="J452" i="4"/>
  <c r="J155" i="4"/>
  <c r="BK434" i="4"/>
  <c r="J175" i="4"/>
  <c r="BK467" i="4"/>
  <c r="J159" i="4"/>
  <c r="BK119" i="4"/>
  <c r="J240" i="5"/>
  <c r="BK299" i="5"/>
  <c r="BK115" i="5"/>
  <c r="J135" i="5"/>
  <c r="BK160" i="6"/>
  <c r="J168" i="6"/>
  <c r="J157" i="6"/>
  <c r="BK117" i="6"/>
  <c r="J182" i="7"/>
  <c r="J122" i="7"/>
  <c r="BK323" i="7"/>
  <c r="BK428" i="7"/>
  <c r="J274" i="7"/>
  <c r="J207" i="7"/>
  <c r="J224" i="8"/>
  <c r="J226" i="8"/>
  <c r="BK195" i="8"/>
  <c r="J132" i="8"/>
  <c r="BK110" i="8"/>
  <c r="BK256" i="8"/>
  <c r="J216" i="8"/>
  <c r="BK187" i="8"/>
  <c r="BK169" i="8"/>
  <c r="J664" i="9"/>
  <c r="BK250" i="9"/>
  <c r="BK584" i="9"/>
  <c r="J602" i="9"/>
  <c r="J145" i="9"/>
  <c r="J132" i="9"/>
  <c r="J655" i="9"/>
  <c r="J233" i="10"/>
  <c r="J130" i="10"/>
  <c r="J117" i="11"/>
  <c r="BK129" i="11"/>
  <c r="J408" i="14"/>
  <c r="J121" i="14"/>
  <c r="BK431" i="14"/>
  <c r="J396" i="14"/>
  <c r="BK267" i="15"/>
  <c r="BK150" i="15"/>
  <c r="J90" i="16"/>
  <c r="J1977" i="2"/>
  <c r="J1806" i="2"/>
  <c r="J1672" i="2"/>
  <c r="J1617" i="2"/>
  <c r="J1571" i="2"/>
  <c r="BK1532" i="2"/>
  <c r="BK1442" i="2"/>
  <c r="J1406" i="2"/>
  <c r="BK1371" i="2"/>
  <c r="BK1332" i="2"/>
  <c r="BK1264" i="2"/>
  <c r="J1233" i="2"/>
  <c r="J1173" i="2"/>
  <c r="J1112" i="2"/>
  <c r="BK1032" i="2"/>
  <c r="BK852" i="2"/>
  <c r="BK768" i="2"/>
  <c r="BK606" i="2"/>
  <c r="BK453" i="2"/>
  <c r="BK325" i="2"/>
  <c r="BK164" i="2"/>
  <c r="J149" i="3"/>
  <c r="J116" i="3"/>
  <c r="BK202" i="4"/>
  <c r="J240" i="4"/>
  <c r="J220" i="4"/>
  <c r="J137" i="4"/>
  <c r="J414" i="4"/>
  <c r="J230" i="4"/>
  <c r="BK216" i="4"/>
  <c r="J317" i="5"/>
  <c r="BK174" i="5"/>
  <c r="BK189" i="5"/>
  <c r="BK133" i="5"/>
  <c r="J315" i="5"/>
  <c r="J125" i="6"/>
  <c r="J164" i="6"/>
  <c r="BK162" i="6"/>
  <c r="BK111" i="6"/>
  <c r="BK417" i="7"/>
  <c r="J145" i="7"/>
  <c r="J380" i="7"/>
  <c r="BK361" i="7"/>
  <c r="J392" i="7"/>
  <c r="BK352" i="7"/>
  <c r="BK245" i="8"/>
  <c r="BK185" i="8"/>
  <c r="J118" i="8"/>
  <c r="J450" i="9"/>
  <c r="J702" i="9"/>
  <c r="J290" i="9"/>
  <c r="BK712" i="9"/>
  <c r="J176" i="9"/>
  <c r="J715" i="9"/>
  <c r="J376" i="9"/>
  <c r="J584" i="9"/>
  <c r="BK162" i="10"/>
  <c r="BK112" i="10"/>
  <c r="J110" i="10"/>
  <c r="J144" i="11"/>
  <c r="BK148" i="11"/>
  <c r="BK368" i="14"/>
  <c r="J464" i="14"/>
  <c r="BK251" i="14"/>
  <c r="J122" i="15"/>
  <c r="BK203" i="15"/>
  <c r="BK237" i="15"/>
  <c r="J101" i="16"/>
  <c r="J2067" i="2"/>
  <c r="J1787" i="2"/>
  <c r="J1653" i="2"/>
  <c r="BK1553" i="2"/>
  <c r="J1490" i="2"/>
  <c r="BK1368" i="2"/>
  <c r="J1301" i="2"/>
  <c r="BK1216" i="2"/>
  <c r="J1115" i="2"/>
  <c r="BK920" i="2"/>
  <c r="J812" i="2"/>
  <c r="J606" i="2"/>
  <c r="BK415" i="2"/>
  <c r="BK267" i="2"/>
  <c r="J112" i="3"/>
  <c r="BK158" i="3"/>
  <c r="BK432" i="4"/>
  <c r="BK351" i="4"/>
  <c r="BK382" i="4"/>
  <c r="J351" i="4"/>
  <c r="BK242" i="4"/>
  <c r="J486" i="4"/>
  <c r="BK184" i="4"/>
  <c r="BK207" i="5"/>
  <c r="J306" i="5"/>
  <c r="J223" i="5"/>
  <c r="BK142" i="5"/>
  <c r="J228" i="6"/>
  <c r="J238" i="6"/>
  <c r="BK177" i="6"/>
  <c r="J163" i="7"/>
  <c r="J415" i="7"/>
  <c r="BK169" i="7"/>
  <c r="BK137" i="7"/>
  <c r="J230" i="7"/>
  <c r="J154" i="8"/>
  <c r="BK220" i="8"/>
  <c r="BK208" i="8"/>
  <c r="J192" i="9"/>
  <c r="J347" i="9"/>
  <c r="BK356" i="9"/>
  <c r="BK482" i="9"/>
  <c r="J469" i="9"/>
  <c r="J407" i="9"/>
  <c r="J237" i="10"/>
  <c r="BK172" i="10"/>
  <c r="BK135" i="11"/>
  <c r="BK428" i="14"/>
  <c r="BK420" i="14"/>
  <c r="BK354" i="14"/>
  <c r="BK217" i="14"/>
  <c r="BK107" i="15"/>
  <c r="J96" i="16"/>
  <c r="J278" i="7"/>
  <c r="BK163" i="8"/>
  <c r="BK118" i="8"/>
  <c r="BK602" i="9"/>
  <c r="J647" i="9"/>
  <c r="J550" i="9"/>
  <c r="BK434" i="9"/>
  <c r="J356" i="9"/>
  <c r="J286" i="9"/>
  <c r="BK282" i="9"/>
  <c r="J180" i="10"/>
  <c r="BK168" i="10"/>
  <c r="BK113" i="11"/>
  <c r="BK254" i="14"/>
  <c r="BK488" i="14"/>
  <c r="J233" i="14"/>
  <c r="BK170" i="15"/>
  <c r="J186" i="15"/>
  <c r="BK180" i="2"/>
  <c r="J1847" i="2"/>
  <c r="J1693" i="2"/>
  <c r="J1627" i="2"/>
  <c r="J1581" i="2"/>
  <c r="J1507" i="2"/>
  <c r="J1424" i="2"/>
  <c r="J1382" i="2"/>
  <c r="BK1294" i="2"/>
  <c r="J1209" i="2"/>
  <c r="BK1081" i="2"/>
  <c r="BK913" i="2"/>
  <c r="J758" i="2"/>
  <c r="J569" i="2"/>
  <c r="BK422" i="2"/>
  <c r="J257" i="2"/>
  <c r="J101" i="3"/>
  <c r="J365" i="4"/>
  <c r="J349" i="4"/>
  <c r="J283" i="4"/>
  <c r="BK139" i="4"/>
  <c r="BK128" i="4"/>
  <c r="BK444" i="4"/>
  <c r="BK471" i="4"/>
  <c r="BK243" i="5"/>
  <c r="J227" i="5"/>
  <c r="BK217" i="5"/>
  <c r="BK262" i="5"/>
  <c r="BK123" i="5"/>
  <c r="BK219" i="6"/>
  <c r="BK109" i="6"/>
  <c r="BK254" i="7"/>
  <c r="BK222" i="7"/>
  <c r="J425" i="7"/>
  <c r="BK226" i="7"/>
  <c r="J254" i="7"/>
  <c r="J267" i="8"/>
  <c r="J282" i="8"/>
  <c r="BK696" i="9"/>
  <c r="J310" i="9"/>
  <c r="BK267" i="9"/>
  <c r="BK605" i="9"/>
  <c r="J553" i="9"/>
  <c r="BK327" i="9"/>
  <c r="J185" i="10"/>
  <c r="J189" i="10"/>
  <c r="BK119" i="11"/>
  <c r="BK96" i="13"/>
  <c r="J450" i="14"/>
  <c r="J388" i="14"/>
  <c r="BK125" i="15"/>
  <c r="J298" i="15"/>
  <c r="J204" i="2"/>
  <c r="BK1934" i="2"/>
  <c r="BK1720" i="2"/>
  <c r="J1615" i="2"/>
  <c r="J1553" i="2"/>
  <c r="J1482" i="2"/>
  <c r="J1388" i="2"/>
  <c r="J1305" i="2"/>
  <c r="J1188" i="2"/>
  <c r="J1057" i="2"/>
  <c r="J856" i="2"/>
  <c r="BK744" i="2"/>
  <c r="J433" i="2"/>
  <c r="J262" i="2"/>
  <c r="AS58" i="1"/>
  <c r="BK240" i="4"/>
  <c r="BK355" i="4"/>
  <c r="J135" i="4"/>
  <c r="BK416" i="4"/>
  <c r="J289" i="4"/>
  <c r="BK289" i="5"/>
  <c r="BK271" i="5"/>
  <c r="J195" i="5"/>
  <c r="J131" i="6"/>
  <c r="BK181" i="6"/>
  <c r="J133" i="6"/>
  <c r="J149" i="6"/>
  <c r="J246" i="7"/>
  <c r="J131" i="7"/>
  <c r="BK405" i="7"/>
  <c r="J314" i="7"/>
  <c r="J233" i="8"/>
  <c r="BK167" i="8"/>
  <c r="J681" i="9"/>
  <c r="BK644" i="9"/>
  <c r="BK244" i="9"/>
  <c r="J540" i="9"/>
  <c r="BK350" i="9"/>
  <c r="BK324" i="9"/>
  <c r="BK478" i="9"/>
  <c r="J122" i="10"/>
  <c r="J148" i="10"/>
  <c r="J254" i="14"/>
  <c r="BK371" i="14"/>
  <c r="BK96" i="14"/>
  <c r="BK167" i="15"/>
  <c r="J150" i="15"/>
  <c r="BK280" i="15"/>
  <c r="BK2094" i="2"/>
  <c r="BK1825" i="2"/>
  <c r="J1687" i="2"/>
  <c r="J1585" i="2"/>
  <c r="J1532" i="2"/>
  <c r="BK1412" i="2"/>
  <c r="J1337" i="2"/>
  <c r="BK1202" i="2"/>
  <c r="J1101" i="2"/>
  <c r="BK925" i="2"/>
  <c r="BK797" i="2"/>
  <c r="BK492" i="2"/>
  <c r="BK282" i="2"/>
  <c r="J264" i="3"/>
  <c r="BK264" i="3"/>
  <c r="J424" i="4"/>
  <c r="BK452" i="4"/>
  <c r="BK422" i="4"/>
  <c r="BK378" i="4"/>
  <c r="BK267" i="4"/>
  <c r="BK137" i="4"/>
  <c r="BK151" i="4"/>
  <c r="BK159" i="4"/>
  <c r="BK285" i="5"/>
  <c r="J248" i="5"/>
  <c r="J205" i="5"/>
  <c r="BK319" i="5"/>
  <c r="J200" i="6"/>
  <c r="J221" i="6"/>
  <c r="BK141" i="6"/>
  <c r="BK160" i="7"/>
  <c r="BK350" i="7"/>
  <c r="BK256" i="7"/>
  <c r="J148" i="7"/>
  <c r="J295" i="7"/>
  <c r="BK197" i="8"/>
  <c r="BK134" i="8"/>
  <c r="J110" i="8"/>
  <c r="J609" i="9"/>
  <c r="J690" i="9"/>
  <c r="BK195" i="9"/>
  <c r="BK493" i="9"/>
  <c r="BK459" i="9"/>
  <c r="BK510" i="9"/>
  <c r="J218" i="10"/>
  <c r="J214" i="10"/>
  <c r="BK137" i="11"/>
  <c r="J412" i="14"/>
  <c r="J361" i="14"/>
  <c r="J284" i="15"/>
  <c r="J273" i="15"/>
  <c r="BK96" i="16"/>
  <c r="J183" i="2"/>
  <c r="BK1924" i="2"/>
  <c r="J1681" i="2"/>
  <c r="J1619" i="2"/>
  <c r="J1555" i="2"/>
  <c r="J1434" i="2"/>
  <c r="BK1382" i="2"/>
  <c r="BK1298" i="2"/>
  <c r="J1212" i="2"/>
  <c r="J1149" i="2"/>
  <c r="J925" i="2"/>
  <c r="BK801" i="2"/>
  <c r="J611" i="2"/>
  <c r="BK464" i="2"/>
  <c r="J408" i="2"/>
  <c r="BK247" i="2"/>
  <c r="J258" i="3"/>
  <c r="BK280" i="3"/>
  <c r="J367" i="4"/>
  <c r="BK412" i="4"/>
  <c r="BK408" i="4"/>
  <c r="BK125" i="4"/>
  <c r="J153" i="4"/>
  <c r="J226" i="4"/>
  <c r="J165" i="4"/>
  <c r="J426" i="4"/>
  <c r="J187" i="5"/>
  <c r="J281" i="5"/>
  <c r="J291" i="5"/>
  <c r="BK135" i="5"/>
  <c r="J319" i="5"/>
  <c r="J139" i="6"/>
  <c r="BK119" i="6"/>
  <c r="J378" i="7"/>
  <c r="BK388" i="7"/>
  <c r="J252" i="7"/>
  <c r="BK201" i="7"/>
  <c r="J224" i="7"/>
  <c r="J398" i="7"/>
  <c r="J242" i="7"/>
  <c r="BK152" i="8"/>
  <c r="J252" i="8"/>
  <c r="BK183" i="8"/>
  <c r="J605" i="9"/>
  <c r="BK264" i="9"/>
  <c r="BK513" i="9"/>
  <c r="BK416" i="9"/>
  <c r="BK192" i="9"/>
  <c r="BK718" i="9"/>
  <c r="J233" i="9"/>
  <c r="BK208" i="10"/>
  <c r="J230" i="10"/>
  <c r="BK212" i="10"/>
  <c r="J148" i="11"/>
  <c r="BK100" i="12"/>
  <c r="J373" i="14"/>
  <c r="J506" i="14"/>
  <c r="J482" i="14"/>
  <c r="BK260" i="15"/>
  <c r="BK224" i="15"/>
  <c r="J106" i="16"/>
  <c r="BK2056" i="2"/>
  <c r="BK1835" i="2"/>
  <c r="J1675" i="2"/>
  <c r="BK1593" i="2"/>
  <c r="BK1545" i="2"/>
  <c r="J1459" i="2"/>
  <c r="BK1414" i="2"/>
  <c r="BK1324" i="2"/>
  <c r="J1280" i="2"/>
  <c r="BK1198" i="2"/>
  <c r="BK1063" i="2"/>
  <c r="J894" i="2"/>
  <c r="J786" i="2"/>
  <c r="BK611" i="2"/>
  <c r="BK450" i="2"/>
  <c r="J337" i="2"/>
  <c r="J243" i="2"/>
  <c r="J120" i="2"/>
  <c r="BK152" i="3"/>
  <c r="J119" i="3"/>
  <c r="BK252" i="3"/>
  <c r="BK195" i="3"/>
  <c r="J275" i="3"/>
  <c r="BK394" i="4"/>
  <c r="BK363" i="4"/>
  <c r="J400" i="4"/>
  <c r="J113" i="4"/>
  <c r="J128" i="4"/>
  <c r="BK319" i="4"/>
  <c r="BK442" i="4"/>
  <c r="BK473" i="4"/>
  <c r="BK194" i="4"/>
  <c r="J299" i="5"/>
  <c r="J189" i="5"/>
  <c r="BK121" i="5"/>
  <c r="BK215" i="5"/>
  <c r="BK240" i="5"/>
  <c r="BK304" i="5"/>
  <c r="BK131" i="5"/>
  <c r="J223" i="6"/>
  <c r="BK213" i="6"/>
  <c r="J230" i="6"/>
  <c r="J358" i="7"/>
  <c r="J369" i="7"/>
  <c r="J373" i="7"/>
  <c r="BK270" i="7"/>
  <c r="J214" i="7"/>
  <c r="J423" i="7"/>
  <c r="BK378" i="7"/>
  <c r="BK239" i="8"/>
  <c r="J202" i="8"/>
  <c r="J142" i="8"/>
  <c r="BK112" i="8"/>
  <c r="BK243" i="8"/>
  <c r="BK202" i="8"/>
  <c r="BK136" i="8"/>
  <c r="BK224" i="8"/>
  <c r="BK343" i="9"/>
  <c r="BK450" i="9"/>
  <c r="BK321" i="9"/>
  <c r="J671" i="9"/>
  <c r="J624" i="9"/>
  <c r="J270" i="9"/>
  <c r="BK237" i="10"/>
  <c r="BK114" i="10"/>
  <c r="BK120" i="10"/>
  <c r="BK103" i="11"/>
  <c r="BK98" i="12"/>
  <c r="BK473" i="14"/>
  <c r="J376" i="14"/>
  <c r="BK533" i="14"/>
  <c r="BK249" i="15"/>
  <c r="BK176" i="15"/>
  <c r="BK284" i="15"/>
  <c r="J221" i="15"/>
  <c r="J191" i="2"/>
  <c r="J2020" i="2"/>
  <c r="J1778" i="2"/>
  <c r="BK1678" i="2"/>
  <c r="J1545" i="2"/>
  <c r="J1430" i="2"/>
  <c r="BK1379" i="2"/>
  <c r="BK1351" i="2"/>
  <c r="BK1023" i="2"/>
  <c r="J827" i="2"/>
  <c r="BK750" i="2"/>
  <c r="J525" i="2"/>
  <c r="J415" i="2"/>
  <c r="J277" i="2"/>
  <c r="J138" i="2"/>
  <c r="BK139" i="3"/>
  <c r="BK222" i="3"/>
  <c r="J125" i="4"/>
  <c r="J469" i="4"/>
  <c r="J325" i="4"/>
  <c r="BK220" i="4"/>
  <c r="BK305" i="4"/>
  <c r="J301" i="4"/>
  <c r="BK450" i="4"/>
  <c r="BK482" i="4"/>
  <c r="BK256" i="4"/>
  <c r="BK225" i="5"/>
  <c r="BK287" i="5"/>
  <c r="BK260" i="5"/>
  <c r="BK113" i="5"/>
  <c r="BK277" i="5"/>
  <c r="J254" i="5"/>
  <c r="BK194" i="6"/>
  <c r="J137" i="6"/>
  <c r="BK103" i="6"/>
  <c r="J346" i="7"/>
  <c r="BK348" i="7"/>
  <c r="J361" i="7"/>
  <c r="J331" i="7"/>
  <c r="J218" i="7"/>
  <c r="J327" i="7"/>
  <c r="BK250" i="7"/>
  <c r="BK278" i="8"/>
  <c r="J245" i="8"/>
  <c r="BK218" i="8"/>
  <c r="BK609" i="9"/>
  <c r="J567" i="9"/>
  <c r="J229" i="9"/>
  <c r="BK361" i="9"/>
  <c r="BK442" i="9"/>
  <c r="BK581" i="9"/>
  <c r="BK106" i="9"/>
  <c r="J354" i="9"/>
  <c r="J100" i="10"/>
  <c r="BK174" i="10"/>
  <c r="BK107" i="11"/>
  <c r="J497" i="14"/>
  <c r="J136" i="14"/>
  <c r="J467" i="14"/>
  <c r="J390" i="14"/>
  <c r="J224" i="15"/>
  <c r="BK221" i="15"/>
  <c r="BK183" i="2"/>
  <c r="J1924" i="2"/>
  <c r="J1696" i="2"/>
  <c r="J1604" i="2"/>
  <c r="BK1510" i="2"/>
  <c r="BK1428" i="2"/>
  <c r="J1394" i="2"/>
  <c r="BK1261" i="2"/>
  <c r="BK1135" i="2"/>
  <c r="BK954" i="2"/>
  <c r="J764" i="2"/>
  <c r="BK529" i="2"/>
  <c r="J436" i="2"/>
  <c r="BK239" i="2"/>
  <c r="J233" i="3"/>
  <c r="BK201" i="3"/>
  <c r="J248" i="4"/>
  <c r="BK301" i="4"/>
  <c r="BK275" i="4"/>
  <c r="J309" i="4"/>
  <c r="BK117" i="4"/>
  <c r="J194" i="4"/>
  <c r="BK317" i="4"/>
  <c r="J203" i="5"/>
  <c r="J172" i="5"/>
  <c r="J103" i="5"/>
  <c r="BK195" i="5"/>
  <c r="BK121" i="6"/>
  <c r="J151" i="6"/>
  <c r="BK129" i="6"/>
  <c r="BK433" i="7"/>
  <c r="J141" i="7"/>
  <c r="BK384" i="7"/>
  <c r="J375" i="7"/>
  <c r="BK175" i="8"/>
  <c r="J152" i="8"/>
  <c r="BK165" i="8"/>
  <c r="J547" i="9"/>
  <c r="J474" i="9"/>
  <c r="J207" i="9"/>
  <c r="BK616" i="9"/>
  <c r="BK624" i="9"/>
  <c r="BK224" i="10"/>
  <c r="BK152" i="10"/>
  <c r="J193" i="10"/>
  <c r="J126" i="11"/>
  <c r="BK493" i="14"/>
  <c r="J500" i="14"/>
  <c r="BK148" i="14"/>
  <c r="J140" i="15"/>
  <c r="J159" i="15"/>
  <c r="J350" i="7"/>
  <c r="J249" i="8"/>
  <c r="BK142" i="8"/>
  <c r="J104" i="8"/>
  <c r="J212" i="9"/>
  <c r="BK516" i="9"/>
  <c r="BK113" i="9"/>
  <c r="J563" i="9"/>
  <c r="J581" i="9"/>
  <c r="BK230" i="10"/>
  <c r="BK108" i="10"/>
  <c r="J208" i="10"/>
  <c r="J101" i="11"/>
  <c r="J394" i="14"/>
  <c r="BK396" i="14"/>
  <c r="BK509" i="14"/>
  <c r="J231" i="15"/>
  <c r="J113" i="15"/>
  <c r="BK195" i="2"/>
  <c r="BK1932" i="2"/>
  <c r="J1728" i="2"/>
  <c r="BK1641" i="2"/>
  <c r="BK1567" i="2"/>
  <c r="J1497" i="2"/>
  <c r="BK1408" i="2"/>
  <c r="BK1342" i="2"/>
  <c r="J1244" i="2"/>
  <c r="BK1173" i="2"/>
  <c r="BK961" i="2"/>
  <c r="J801" i="2"/>
  <c r="BK555" i="2"/>
  <c r="BK360" i="2"/>
  <c r="J287" i="2"/>
  <c r="J144" i="2"/>
  <c r="BK233" i="3"/>
  <c r="BK285" i="4"/>
  <c r="BK291" i="4"/>
  <c r="J331" i="4"/>
  <c r="J242" i="4"/>
  <c r="J246" i="4"/>
  <c r="J293" i="4"/>
  <c r="J329" i="4"/>
  <c r="BK250" i="5"/>
  <c r="J109" i="5"/>
  <c r="J101" i="5"/>
  <c r="BK323" i="5"/>
  <c r="J123" i="6"/>
  <c r="J196" i="6"/>
  <c r="J143" i="6"/>
  <c r="BK375" i="7"/>
  <c r="BK341" i="7"/>
  <c r="BK133" i="7"/>
  <c r="BK198" i="7"/>
  <c r="BK186" i="7"/>
  <c r="BK179" i="8"/>
  <c r="BK150" i="8"/>
  <c r="BK709" i="9"/>
  <c r="BK527" i="9"/>
  <c r="BK426" i="9"/>
  <c r="J527" i="9"/>
  <c r="BK596" i="9"/>
  <c r="J118" i="10"/>
  <c r="BK170" i="10"/>
  <c r="J124" i="10"/>
  <c r="BK450" i="14"/>
  <c r="BK108" i="14"/>
  <c r="BK292" i="14"/>
  <c r="J209" i="15"/>
  <c r="J247" i="15"/>
  <c r="BK2082" i="2"/>
  <c r="BK1809" i="2"/>
  <c r="BK1672" i="2"/>
  <c r="BK1571" i="2"/>
  <c r="J1524" i="2"/>
  <c r="BK1430" i="2"/>
  <c r="BK1366" i="2"/>
  <c r="J1291" i="2"/>
  <c r="BK1212" i="2"/>
  <c r="J1081" i="2"/>
  <c r="J882" i="2"/>
  <c r="BK758" i="2"/>
  <c r="BK485" i="2"/>
  <c r="BK314" i="2"/>
  <c r="BK126" i="2"/>
  <c r="BK436" i="4"/>
  <c r="J438" i="4"/>
  <c r="J337" i="4"/>
  <c r="J285" i="4"/>
  <c r="BK236" i="4"/>
  <c r="BK163" i="4"/>
  <c r="J180" i="4"/>
  <c r="BK119" i="5"/>
  <c r="BK184" i="5"/>
  <c r="BK160" i="5"/>
  <c r="J198" i="6"/>
  <c r="J225" i="6"/>
  <c r="BK185" i="6"/>
  <c r="BK415" i="7"/>
  <c r="BK394" i="7"/>
  <c r="BK192" i="7"/>
  <c r="J394" i="7"/>
  <c r="J183" i="8"/>
  <c r="J179" i="8"/>
  <c r="J438" i="9"/>
  <c r="BK407" i="9"/>
  <c r="J158" i="9"/>
  <c r="BK400" i="9"/>
  <c r="J628" i="9"/>
  <c r="BK127" i="9"/>
  <c r="J120" i="10"/>
  <c r="J216" i="10"/>
  <c r="J94" i="13"/>
  <c r="J435" i="14"/>
  <c r="BK376" i="14"/>
  <c r="BK104" i="15"/>
  <c r="J136" i="15"/>
  <c r="J104" i="16"/>
  <c r="J1974" i="2"/>
  <c r="J1637" i="2"/>
  <c r="J1551" i="2"/>
  <c r="BK1416" i="2"/>
  <c r="BK1319" i="2"/>
  <c r="BK1230" i="2"/>
  <c r="BK1067" i="2"/>
  <c r="BK856" i="2"/>
  <c r="J697" i="2"/>
  <c r="J447" i="2"/>
  <c r="BK229" i="2"/>
  <c r="BK143" i="3"/>
  <c r="BK104" i="3"/>
  <c r="J335" i="4"/>
  <c r="J202" i="4"/>
  <c r="J446" i="4"/>
  <c r="BK281" i="4"/>
  <c r="BK428" i="4"/>
  <c r="J119" i="4"/>
  <c r="BK129" i="5"/>
  <c r="J133" i="5"/>
  <c r="J260" i="5"/>
  <c r="J225" i="5"/>
  <c r="J147" i="6"/>
  <c r="J217" i="6"/>
  <c r="BK310" i="7"/>
  <c r="BK430" i="7"/>
  <c r="BK286" i="7"/>
  <c r="BK248" i="7"/>
  <c r="BK344" i="7"/>
  <c r="J284" i="7"/>
  <c r="BK140" i="8"/>
  <c r="J181" i="8"/>
  <c r="BK536" i="9"/>
  <c r="BK530" i="9"/>
  <c r="BK503" i="9"/>
  <c r="J721" i="9"/>
  <c r="BK666" i="9"/>
  <c r="J221" i="9"/>
  <c r="J195" i="10"/>
  <c r="J164" i="10"/>
  <c r="J94" i="12"/>
  <c r="BK175" i="14"/>
  <c r="J457" i="14"/>
  <c r="BK136" i="15"/>
  <c r="BK116" i="15"/>
  <c r="J194" i="15"/>
  <c r="BK2060" i="2"/>
  <c r="BK1787" i="2"/>
  <c r="J1664" i="2"/>
  <c r="J1593" i="2"/>
  <c r="J1563" i="2"/>
  <c r="BK1482" i="2"/>
  <c r="J1422" i="2"/>
  <c r="J1351" i="2"/>
  <c r="BK1277" i="2"/>
  <c r="BK1188" i="2"/>
  <c r="BK1115" i="2"/>
  <c r="BK906" i="2"/>
  <c r="J793" i="2"/>
  <c r="J555" i="2"/>
  <c r="BK429" i="2"/>
  <c r="J267" i="2"/>
  <c r="BK138" i="2"/>
  <c r="J204" i="3"/>
  <c r="J299" i="4"/>
  <c r="BK339" i="4"/>
  <c r="BK357" i="4"/>
  <c r="BK186" i="4"/>
  <c r="J376" i="4"/>
  <c r="BK367" i="4"/>
  <c r="J482" i="4"/>
  <c r="J143" i="4"/>
  <c r="J287" i="5"/>
  <c r="J127" i="5"/>
  <c r="J256" i="5"/>
  <c r="BK256" i="5"/>
  <c r="J148" i="5"/>
  <c r="J232" i="6"/>
  <c r="J215" i="6"/>
  <c r="BK132" i="8"/>
  <c r="BK661" i="9"/>
  <c r="J185" i="9"/>
  <c r="J678" i="9"/>
  <c r="BK599" i="9"/>
  <c r="BK187" i="10"/>
  <c r="J448" i="14"/>
  <c r="J270" i="15"/>
  <c r="J1629" i="2"/>
  <c r="BK1359" i="2"/>
  <c r="BK868" i="2"/>
  <c r="BK408" i="2"/>
  <c r="J155" i="3"/>
  <c r="J248" i="3"/>
  <c r="J104" i="3"/>
  <c r="J256" i="3"/>
  <c r="J143" i="3"/>
  <c r="J432" i="4"/>
  <c r="BK343" i="4"/>
  <c r="J206" i="4"/>
  <c r="J149" i="4"/>
  <c r="J192" i="4"/>
  <c r="BK414" i="4"/>
  <c r="J209" i="5"/>
  <c r="BK258" i="5"/>
  <c r="J156" i="5"/>
  <c r="J103" i="6"/>
  <c r="J270" i="7"/>
  <c r="BK145" i="7"/>
  <c r="J130" i="8"/>
  <c r="BK222" i="8"/>
  <c r="BK193" i="8"/>
  <c r="J114" i="8"/>
  <c r="BK241" i="8"/>
  <c r="J228" i="8"/>
  <c r="J260" i="8"/>
  <c r="J590" i="9"/>
  <c r="BK306" i="9"/>
  <c r="J423" i="9"/>
  <c r="J561" i="9"/>
  <c r="BK170" i="9"/>
  <c r="J345" i="9"/>
  <c r="BK197" i="10"/>
  <c r="BK148" i="10"/>
  <c r="J220" i="10"/>
  <c r="J113" i="11"/>
  <c r="J404" i="14"/>
  <c r="J224" i="14"/>
  <c r="BK224" i="14"/>
  <c r="BK257" i="15"/>
  <c r="J257" i="15"/>
  <c r="J1705" i="2"/>
  <c r="BK1637" i="2"/>
  <c r="BK1565" i="2"/>
  <c r="J1486" i="2"/>
  <c r="J1412" i="2"/>
  <c r="BK1315" i="2"/>
  <c r="J961" i="2"/>
  <c r="BK805" i="2"/>
  <c r="BK707" i="2"/>
  <c r="J492" i="2"/>
  <c r="J239" i="2"/>
  <c r="J252" i="3"/>
  <c r="J280" i="3"/>
  <c r="BK469" i="4"/>
  <c r="J392" i="4"/>
  <c r="BK147" i="4"/>
  <c r="J461" i="4"/>
  <c r="BK192" i="4"/>
  <c r="J133" i="4"/>
  <c r="J307" i="4"/>
  <c r="J289" i="5"/>
  <c r="BK137" i="5"/>
  <c r="BK193" i="5"/>
  <c r="BK254" i="5"/>
  <c r="J164" i="5"/>
  <c r="J113" i="6"/>
  <c r="J177" i="6"/>
  <c r="J396" i="7"/>
  <c r="J232" i="7"/>
  <c r="J222" i="7"/>
  <c r="BK179" i="7"/>
  <c r="J216" i="7"/>
  <c r="J184" i="7"/>
  <c r="BK181" i="8"/>
  <c r="J100" i="8"/>
  <c r="BK280" i="8"/>
  <c r="J373" i="9"/>
  <c r="J626" i="9"/>
  <c r="BK702" i="9"/>
  <c r="BK253" i="9"/>
  <c r="BK684" i="9"/>
  <c r="BK699" i="9"/>
  <c r="J314" i="9"/>
  <c r="J168" i="10"/>
  <c r="J116" i="10"/>
  <c r="J191" i="10"/>
  <c r="BK92" i="12"/>
  <c r="BK340" i="14"/>
  <c r="BK264" i="14"/>
  <c r="J264" i="14"/>
  <c r="J265" i="15"/>
  <c r="BK180" i="15"/>
  <c r="J199" i="2"/>
  <c r="J1835" i="2"/>
  <c r="J1625" i="2"/>
  <c r="BK1579" i="2"/>
  <c r="BK1501" i="2"/>
  <c r="J1420" i="2"/>
  <c r="BK1339" i="2"/>
  <c r="BK1250" i="2"/>
  <c r="J1180" i="2"/>
  <c r="BK993" i="2"/>
  <c r="BK755" i="2"/>
  <c r="BK496" i="2"/>
  <c r="J333" i="2"/>
  <c r="BK214" i="2"/>
  <c r="J272" i="3"/>
  <c r="BK369" i="4"/>
  <c r="J267" i="4"/>
  <c r="J250" i="4"/>
  <c r="J263" i="4"/>
  <c r="J271" i="4"/>
  <c r="BK299" i="4"/>
  <c r="J232" i="4"/>
  <c r="J258" i="5"/>
  <c r="J125" i="5"/>
  <c r="BK213" i="5"/>
  <c r="J295" i="5"/>
  <c r="BK149" i="6"/>
  <c r="BK155" i="6"/>
  <c r="J101" i="6"/>
  <c r="BK216" i="7"/>
  <c r="J209" i="7"/>
  <c r="BK252" i="7"/>
  <c r="J333" i="7"/>
  <c r="BK297" i="7"/>
  <c r="J120" i="8"/>
  <c r="J167" i="8"/>
  <c r="J533" i="9"/>
  <c r="J400" i="9"/>
  <c r="BK229" i="9"/>
  <c r="BK286" i="9"/>
  <c r="J273" i="9"/>
  <c r="J332" i="9"/>
  <c r="BK206" i="10"/>
  <c r="BK244" i="10"/>
  <c r="J105" i="11"/>
  <c r="BK261" i="14"/>
  <c r="BK388" i="14"/>
  <c r="BK457" i="14"/>
  <c r="J262" i="15"/>
  <c r="J200" i="15"/>
  <c r="BK175" i="7"/>
  <c r="J143" i="7"/>
  <c r="J169" i="8"/>
  <c r="BK199" i="8"/>
  <c r="BK664" i="9"/>
  <c r="J106" i="9"/>
  <c r="BK561" i="9"/>
  <c r="J203" i="9"/>
  <c r="BK185" i="9"/>
  <c r="J136" i="10"/>
  <c r="BK164" i="10"/>
  <c r="J99" i="11"/>
  <c r="BK524" i="14"/>
  <c r="J346" i="14"/>
  <c r="BK408" i="14"/>
  <c r="BK194" i="15"/>
  <c r="BK262" i="15"/>
  <c r="J109" i="16"/>
  <c r="BK1970" i="2"/>
  <c r="BK1774" i="2"/>
  <c r="BK1589" i="2"/>
  <c r="BK1524" i="2"/>
  <c r="J1446" i="2"/>
  <c r="J1391" i="2"/>
  <c r="BK1327" i="2"/>
  <c r="BK1254" i="2"/>
  <c r="J1163" i="2"/>
  <c r="J1044" i="2"/>
  <c r="J878" i="2"/>
  <c r="BK736" i="2"/>
  <c r="BK436" i="2"/>
  <c r="BK329" i="2"/>
  <c r="J272" i="2"/>
  <c r="AS65" i="1"/>
  <c r="J436" i="4"/>
  <c r="BK214" i="4"/>
  <c r="BK145" i="4"/>
  <c r="BK155" i="4"/>
  <c r="J162" i="5"/>
  <c r="J166" i="5"/>
  <c r="J158" i="5"/>
  <c r="J119" i="6"/>
  <c r="J129" i="6"/>
  <c r="J219" i="6"/>
  <c r="J169" i="7"/>
  <c r="J154" i="7"/>
  <c r="BK190" i="7"/>
  <c r="J354" i="7"/>
  <c r="J171" i="8"/>
  <c r="J254" i="8"/>
  <c r="BK191" i="8"/>
  <c r="BK226" i="9"/>
  <c r="BK376" i="9"/>
  <c r="BK367" i="9"/>
  <c r="J367" i="9"/>
  <c r="BK314" i="9"/>
  <c r="BK397" i="9"/>
  <c r="BK118" i="10"/>
  <c r="BK98" i="10"/>
  <c r="J124" i="11"/>
  <c r="BK198" i="14"/>
  <c r="BK464" i="14"/>
  <c r="J164" i="15"/>
  <c r="J153" i="15"/>
  <c r="J2098" i="2"/>
  <c r="BK1711" i="2"/>
  <c r="J1621" i="2"/>
  <c r="J1579" i="2"/>
  <c r="J1450" i="2"/>
  <c r="BK1410" i="2"/>
  <c r="BK1347" i="2"/>
  <c r="BK1244" i="2"/>
  <c r="BK1170" i="2"/>
  <c r="J1067" i="2"/>
  <c r="J842" i="2"/>
  <c r="BK732" i="2"/>
  <c r="BK457" i="2"/>
  <c r="BK292" i="2"/>
  <c r="BK151" i="2"/>
  <c r="J195" i="3"/>
  <c r="BK204" i="4"/>
  <c r="BK196" i="4"/>
  <c r="BK161" i="4"/>
  <c r="BK456" i="4"/>
  <c r="BK269" i="4"/>
  <c r="BK210" i="4"/>
  <c r="BK244" i="4"/>
  <c r="BK187" i="5"/>
  <c r="BK103" i="5"/>
  <c r="J308" i="5"/>
  <c r="J201" i="5"/>
  <c r="BK143" i="6"/>
  <c r="J160" i="6"/>
  <c r="J208" i="6"/>
  <c r="BK141" i="7"/>
  <c r="J263" i="7"/>
  <c r="J152" i="7"/>
  <c r="J135" i="7"/>
  <c r="J137" i="7"/>
  <c r="J112" i="8"/>
  <c r="J275" i="8"/>
  <c r="J699" i="9"/>
  <c r="BK518" i="9"/>
  <c r="BK715" i="9"/>
  <c r="J642" i="9"/>
  <c r="J727" i="9"/>
  <c r="J222" i="10"/>
  <c r="J128" i="10"/>
  <c r="J162" i="10"/>
  <c r="BK142" i="14"/>
  <c r="J520" i="14"/>
  <c r="BK231" i="15"/>
  <c r="J280" i="15"/>
  <c r="BK239" i="15"/>
  <c r="J2056" i="2"/>
  <c r="J1718" i="2"/>
  <c r="BK1615" i="2"/>
  <c r="BK1537" i="2"/>
  <c r="BK1440" i="2"/>
  <c r="J1357" i="2"/>
  <c r="BK1280" i="2"/>
  <c r="BK1191" i="2"/>
  <c r="BK1039" i="2"/>
  <c r="J780" i="2"/>
  <c r="BK559" i="2"/>
  <c r="J341" i="2"/>
  <c r="BK172" i="2"/>
  <c r="J208" i="3"/>
  <c r="BK127" i="3"/>
  <c r="BK113" i="4"/>
  <c r="BK171" i="4"/>
  <c r="J410" i="4"/>
  <c r="J416" i="4"/>
  <c r="BK260" i="4"/>
  <c r="BK380" i="4"/>
  <c r="J250" i="5"/>
  <c r="BK234" i="5"/>
  <c r="J129" i="5"/>
  <c r="J121" i="5"/>
  <c r="J252" i="5"/>
  <c r="BK105" i="6"/>
  <c r="BK137" i="6"/>
  <c r="J344" i="7"/>
  <c r="BK265" i="7"/>
  <c r="BK293" i="7"/>
  <c r="BK209" i="7"/>
  <c r="J201" i="7"/>
  <c r="J278" i="8"/>
  <c r="J204" i="8"/>
  <c r="BK233" i="8"/>
  <c r="J264" i="9"/>
  <c r="BK385" i="9"/>
  <c r="J658" i="9"/>
  <c r="J324" i="9"/>
  <c r="BK724" i="9"/>
  <c r="BK204" i="10"/>
  <c r="BK134" i="10"/>
  <c r="J103" i="11"/>
  <c r="BK289" i="14"/>
  <c r="BK257" i="14"/>
  <c r="J431" i="14"/>
  <c r="J128" i="15"/>
  <c r="J125" i="15"/>
  <c r="BK90" i="16"/>
  <c r="BK1984" i="2"/>
  <c r="BK1625" i="2"/>
  <c r="J1547" i="2"/>
  <c r="J1462" i="2"/>
  <c r="J1287" i="2"/>
  <c r="J1202" i="2"/>
  <c r="BK1098" i="2"/>
  <c r="BK717" i="2"/>
  <c r="J453" i="2"/>
  <c r="J325" i="2"/>
  <c r="J172" i="2"/>
  <c r="BK111" i="4"/>
  <c r="J382" i="4"/>
  <c r="J396" i="4"/>
  <c r="J319" i="4"/>
  <c r="BK309" i="4"/>
  <c r="J258" i="4"/>
  <c r="BK223" i="5"/>
  <c r="BK306" i="5"/>
  <c r="BK176" i="5"/>
  <c r="BK211" i="5"/>
  <c r="BK156" i="5"/>
  <c r="BK238" i="6"/>
  <c r="J129" i="7"/>
  <c r="J323" i="7"/>
  <c r="BK161" i="8"/>
  <c r="BK114" i="8"/>
  <c r="J419" i="9"/>
  <c r="J459" i="9"/>
  <c r="BK348" i="2"/>
  <c r="J268" i="3"/>
  <c r="J176" i="3"/>
  <c r="BK119" i="3"/>
  <c r="J291" i="4"/>
  <c r="J275" i="4"/>
  <c r="BK250" i="4"/>
  <c r="BK254" i="4"/>
  <c r="J459" i="4"/>
  <c r="J361" i="4"/>
  <c r="BK229" i="5"/>
  <c r="BK232" i="7"/>
  <c r="BK275" i="8"/>
  <c r="J230" i="8"/>
  <c r="BK102" i="8"/>
  <c r="BK230" i="8"/>
  <c r="BK148" i="8"/>
  <c r="BK521" i="9"/>
  <c r="J724" i="9"/>
  <c r="J718" i="9"/>
  <c r="BK438" i="9"/>
  <c r="BK128" i="10"/>
  <c r="BK185" i="10"/>
  <c r="J108" i="14"/>
  <c r="J368" i="14"/>
  <c r="BK200" i="15"/>
  <c r="J2094" i="2"/>
  <c r="J1825" i="2"/>
  <c r="BK1583" i="2"/>
  <c r="J1510" i="2"/>
  <c r="J1436" i="2"/>
  <c r="BK1305" i="2"/>
  <c r="BK1219" i="2"/>
  <c r="J1195" i="2"/>
  <c r="BK1146" i="2"/>
  <c r="BK838" i="2"/>
  <c r="J741" i="2"/>
  <c r="BK433" i="2"/>
  <c r="BK226" i="3"/>
  <c r="BK349" i="4"/>
  <c r="BK307" i="4"/>
  <c r="BK402" i="4"/>
  <c r="BK224" i="4"/>
  <c r="J341" i="4"/>
  <c r="J386" i="4"/>
  <c r="BK105" i="5"/>
  <c r="J217" i="5"/>
  <c r="BK191" i="5"/>
  <c r="J170" i="6"/>
  <c r="J107" i="6"/>
  <c r="BK150" i="7"/>
  <c r="BK299" i="7"/>
  <c r="BK373" i="7"/>
  <c r="J247" i="8"/>
  <c r="BK206" i="8"/>
  <c r="BK218" i="9"/>
  <c r="BK337" i="9"/>
  <c r="BK556" i="9"/>
  <c r="J340" i="9"/>
  <c r="J235" i="10"/>
  <c r="J138" i="10"/>
  <c r="BK122" i="10"/>
  <c r="BK138" i="10"/>
  <c r="BK506" i="14"/>
  <c r="BK435" i="14"/>
  <c r="BK448" i="14"/>
  <c r="BK1930" i="2"/>
  <c r="J1678" i="2"/>
  <c r="BK1561" i="2"/>
  <c r="J1456" i="2"/>
  <c r="J1404" i="2"/>
  <c r="J1349" i="2"/>
  <c r="BK1274" i="2"/>
  <c r="BK1163" i="2"/>
  <c r="BK1044" i="2"/>
  <c r="J848" i="2"/>
  <c r="J732" i="2"/>
  <c r="J457" i="2"/>
  <c r="BK304" i="2"/>
  <c r="BK168" i="2"/>
  <c r="J213" i="3"/>
  <c r="J108" i="3"/>
  <c r="J141" i="4"/>
  <c r="BK226" i="4"/>
  <c r="BK107" i="4"/>
  <c r="J121" i="4"/>
  <c r="BK410" i="4"/>
  <c r="BK279" i="4"/>
  <c r="BK295" i="5"/>
  <c r="J275" i="5"/>
  <c r="J160" i="5"/>
  <c r="BK248" i="5"/>
  <c r="J175" i="6"/>
  <c r="BK232" i="6"/>
  <c r="J308" i="7"/>
  <c r="J188" i="7"/>
  <c r="J124" i="7"/>
  <c r="J139" i="7"/>
  <c r="BK382" i="7"/>
  <c r="BK173" i="8"/>
  <c r="BK116" i="8"/>
  <c r="J675" i="9"/>
  <c r="BK145" i="9"/>
  <c r="BK626" i="9"/>
  <c r="J247" i="9"/>
  <c r="BK563" i="9"/>
  <c r="BK146" i="10"/>
  <c r="J114" i="10"/>
  <c r="BK122" i="11"/>
  <c r="J428" i="14"/>
  <c r="BK136" i="14"/>
  <c r="BK361" i="14"/>
  <c r="BK206" i="15"/>
  <c r="BK251" i="15"/>
  <c r="J98" i="15"/>
  <c r="BK278" i="7"/>
  <c r="J187" i="8"/>
  <c r="BK210" i="8"/>
  <c r="BK354" i="9"/>
  <c r="J267" i="9"/>
  <c r="J661" i="9"/>
  <c r="J633" i="9"/>
  <c r="BK653" i="9"/>
  <c r="J197" i="10"/>
  <c r="BK226" i="10"/>
  <c r="BK111" i="11"/>
  <c r="BK470" i="14"/>
  <c r="BK402" i="14"/>
  <c r="J486" i="14"/>
  <c r="BK273" i="15"/>
  <c r="J237" i="15"/>
  <c r="BK116" i="16"/>
  <c r="BK1977" i="2"/>
  <c r="J1791" i="2"/>
  <c r="BK1613" i="2"/>
  <c r="J1541" i="2"/>
  <c r="J1432" i="2"/>
  <c r="BK1349" i="2"/>
  <c r="J1230" i="2"/>
  <c r="J1153" i="2"/>
  <c r="J948" i="2"/>
  <c r="BK786" i="2"/>
  <c r="J468" i="2"/>
  <c r="BK345" i="2"/>
  <c r="BK116" i="3"/>
  <c r="J117" i="4"/>
  <c r="BK252" i="4"/>
  <c r="BK371" i="4"/>
  <c r="BK271" i="4"/>
  <c r="J357" i="4"/>
  <c r="J238" i="4"/>
  <c r="J213" i="5"/>
  <c r="BK154" i="5"/>
  <c r="J302" i="5"/>
  <c r="J174" i="5"/>
  <c r="J183" i="6"/>
  <c r="BK135" i="6"/>
  <c r="J105" i="6"/>
  <c r="J299" i="7"/>
  <c r="J259" i="7"/>
  <c r="J248" i="7"/>
  <c r="J226" i="7"/>
  <c r="J158" i="7"/>
  <c r="BK100" i="8"/>
  <c r="BK146" i="8"/>
  <c r="BK687" i="9"/>
  <c r="J631" i="9"/>
  <c r="BK490" i="9"/>
  <c r="J542" i="9"/>
  <c r="J250" i="9"/>
  <c r="BK247" i="9"/>
  <c r="BK214" i="10"/>
  <c r="BK222" i="10"/>
  <c r="J107" i="11"/>
  <c r="BK392" i="14"/>
  <c r="BK528" i="14"/>
  <c r="BK520" i="14"/>
  <c r="BK215" i="15"/>
  <c r="BK109" i="16"/>
  <c r="J2060" i="2"/>
  <c r="J1774" i="2"/>
  <c r="BK1627" i="2"/>
  <c r="BK1559" i="2"/>
  <c r="BK1459" i="2"/>
  <c r="BK1394" i="2"/>
  <c r="BK1329" i="2"/>
  <c r="BK1233" i="2"/>
  <c r="BK1112" i="2"/>
  <c r="J872" i="2"/>
  <c r="J644" i="2"/>
  <c r="BK333" i="2"/>
  <c r="BK209" i="2"/>
  <c r="BK112" i="3"/>
  <c r="BK461" i="4"/>
  <c r="J406" i="4"/>
  <c r="J115" i="4"/>
  <c r="BK384" i="4"/>
  <c r="J107" i="4"/>
  <c r="BK121" i="4"/>
  <c r="J130" i="4"/>
  <c r="BK283" i="5"/>
  <c r="BK264" i="5"/>
  <c r="J268" i="5"/>
  <c r="J181" i="6"/>
  <c r="BK123" i="6"/>
  <c r="BK125" i="6"/>
  <c r="J282" i="7"/>
  <c r="BK421" i="7"/>
  <c r="BK267" i="7"/>
  <c r="J166" i="7"/>
  <c r="BK402" i="7"/>
  <c r="J177" i="8"/>
  <c r="BK122" i="8"/>
  <c r="BK329" i="9"/>
  <c r="BK294" i="9"/>
  <c r="BK347" i="9"/>
  <c r="J639" i="9"/>
  <c r="BK524" i="9"/>
  <c r="J238" i="9"/>
  <c r="BK183" i="10"/>
  <c r="J102" i="10"/>
  <c r="J142" i="11"/>
  <c r="J488" i="14"/>
  <c r="J459" i="14"/>
  <c r="BK233" i="14"/>
  <c r="J156" i="15"/>
  <c r="BK303" i="15"/>
  <c r="BK204" i="2"/>
  <c r="J1888" i="2"/>
  <c r="BK1705" i="2"/>
  <c r="J1601" i="2"/>
  <c r="BK1490" i="2"/>
  <c r="BK1424" i="2"/>
  <c r="BK1375" i="2"/>
  <c r="BK1308" i="2"/>
  <c r="BK1177" i="2"/>
  <c r="BK1054" i="2"/>
  <c r="J816" i="2"/>
  <c r="BK632" i="2"/>
  <c r="BK353" i="2"/>
  <c r="J247" i="2"/>
  <c r="BK97" i="3"/>
  <c r="BK213" i="3"/>
  <c r="J297" i="4"/>
  <c r="BK153" i="4"/>
  <c r="J467" i="4"/>
  <c r="J465" i="4"/>
  <c r="J254" i="4"/>
  <c r="J207" i="5"/>
  <c r="J279" i="5"/>
  <c r="J178" i="5"/>
  <c r="J170" i="5"/>
  <c r="J153" i="6"/>
  <c r="J179" i="6"/>
  <c r="BK212" i="7"/>
  <c r="J388" i="7"/>
  <c r="BK423" i="7"/>
  <c r="BK386" i="7"/>
  <c r="BK154" i="7"/>
  <c r="BK237" i="8"/>
  <c r="J193" i="8"/>
  <c r="J352" i="9"/>
  <c r="BK474" i="9"/>
  <c r="BK567" i="9"/>
  <c r="BK207" i="9"/>
  <c r="BK619" i="9"/>
  <c r="BK106" i="10"/>
  <c r="BK142" i="10"/>
  <c r="J137" i="11"/>
  <c r="J96" i="13"/>
  <c r="J513" i="14"/>
  <c r="J175" i="14"/>
  <c r="J228" i="15"/>
  <c r="BK287" i="15"/>
  <c r="BK191" i="2"/>
  <c r="J1818" i="2"/>
  <c r="J1711" i="2"/>
  <c r="J1631" i="2"/>
  <c r="J1577" i="2"/>
  <c r="J1504" i="2"/>
  <c r="J1442" i="2"/>
  <c r="J1414" i="2"/>
  <c r="J1371" i="2"/>
  <c r="BK1337" i="2"/>
  <c r="BK1226" i="2"/>
  <c r="BK1166" i="2"/>
  <c r="BK1027" i="2"/>
  <c r="J868" i="2"/>
  <c r="BK644" i="2"/>
  <c r="J496" i="2"/>
  <c r="BK337" i="2"/>
  <c r="J220" i="2"/>
  <c r="J198" i="3"/>
  <c r="J146" i="3"/>
  <c r="J442" i="4"/>
  <c r="J450" i="4"/>
  <c r="BK115" i="4"/>
  <c r="BK165" i="4"/>
  <c r="J123" i="4"/>
  <c r="J434" i="4"/>
  <c r="J196" i="4"/>
  <c r="J244" i="4"/>
  <c r="J369" i="4"/>
  <c r="BK219" i="5"/>
  <c r="BK148" i="5"/>
  <c r="J127" i="6"/>
  <c r="J242" i="6"/>
  <c r="BK202" i="6"/>
  <c r="J186" i="7"/>
  <c r="J409" i="7"/>
  <c r="BK354" i="7"/>
  <c r="BK280" i="7"/>
  <c r="BK236" i="7"/>
  <c r="J286" i="7"/>
  <c r="BK156" i="7"/>
  <c r="J271" i="8"/>
  <c r="J280" i="8"/>
  <c r="BK565" i="9"/>
  <c r="J684" i="9"/>
  <c r="J180" i="9"/>
  <c r="J241" i="9"/>
  <c r="J653" i="9"/>
  <c r="BK650" i="9"/>
  <c r="J279" i="9"/>
  <c r="BK290" i="9"/>
  <c r="J154" i="10"/>
  <c r="BK195" i="10"/>
  <c r="J244" i="10"/>
  <c r="BK95" i="11"/>
  <c r="J98" i="12"/>
  <c r="BK121" i="14"/>
  <c r="J139" i="14"/>
  <c r="BK336" i="14"/>
  <c r="J212" i="15"/>
  <c r="J104" i="15"/>
  <c r="J176" i="15"/>
  <c r="J112" i="16"/>
  <c r="J2082" i="2"/>
  <c r="J1932" i="2"/>
  <c r="J1720" i="2"/>
  <c r="BK1635" i="2"/>
  <c r="J1567" i="2"/>
  <c r="J1494" i="2"/>
  <c r="BK1436" i="2"/>
  <c r="BK1385" i="2"/>
  <c r="J1347" i="2"/>
  <c r="BK1291" i="2"/>
  <c r="BK1223" i="2"/>
  <c r="BK1101" i="2"/>
  <c r="J954" i="2"/>
  <c r="J797" i="2"/>
  <c r="J717" i="2"/>
  <c r="J507" i="2"/>
  <c r="J440" i="2"/>
  <c r="BK257" i="2"/>
  <c r="BK242" i="3"/>
  <c r="J201" i="3"/>
  <c r="BK190" i="3"/>
  <c r="BK93" i="3"/>
  <c r="BK230" i="3"/>
  <c r="BK155" i="3"/>
  <c r="BK187" i="3"/>
  <c r="BK167" i="4"/>
  <c r="J317" i="4"/>
  <c r="J345" i="4"/>
  <c r="J208" i="4"/>
  <c r="BK222" i="4"/>
  <c r="BK206" i="4"/>
  <c r="J402" i="4"/>
  <c r="BK486" i="4"/>
  <c r="BK281" i="5"/>
  <c r="BK209" i="5"/>
  <c r="BK291" i="5"/>
  <c r="J231" i="5"/>
  <c r="BK170" i="5"/>
  <c r="BK172" i="5"/>
  <c r="BK168" i="5"/>
  <c r="BK147" i="6"/>
  <c r="J135" i="6"/>
  <c r="J162" i="6"/>
  <c r="J413" i="7"/>
  <c r="BK321" i="7"/>
  <c r="J411" i="7"/>
  <c r="J390" i="7"/>
  <c r="BK327" i="7"/>
  <c r="BK419" i="7"/>
  <c r="BK306" i="7"/>
  <c r="BK194" i="7"/>
  <c r="J237" i="8"/>
  <c r="BK214" i="8"/>
  <c r="J148" i="8"/>
  <c r="J122" i="8"/>
  <c r="J265" i="8"/>
  <c r="J210" i="8"/>
  <c r="J175" i="8"/>
  <c r="J106" i="8"/>
  <c r="BK120" i="8"/>
  <c r="BK394" i="9"/>
  <c r="BK382" i="9"/>
  <c r="J521" i="9"/>
  <c r="J218" i="9"/>
  <c r="J259" i="9"/>
  <c r="BK507" i="9"/>
  <c r="J530" i="9"/>
  <c r="BK154" i="10"/>
  <c r="J187" i="10"/>
  <c r="BK156" i="10"/>
  <c r="BK201" i="10"/>
  <c r="J119" i="11"/>
  <c r="BK268" i="14"/>
  <c r="BK412" i="14"/>
  <c r="BK296" i="14"/>
  <c r="BK490" i="14"/>
  <c r="BK140" i="15"/>
  <c r="J239" i="15"/>
  <c r="J93" i="16"/>
  <c r="BK2074" i="2"/>
  <c r="BK1851" i="2"/>
  <c r="BK1715" i="2"/>
  <c r="BK1633" i="2"/>
  <c r="BK1577" i="2"/>
  <c r="BK1557" i="2"/>
  <c r="BK1453" i="2"/>
  <c r="BK1422" i="2"/>
  <c r="BK1388" i="2"/>
  <c r="J1342" i="2"/>
  <c r="J1298" i="2"/>
  <c r="BK1240" i="2"/>
  <c r="BK1205" i="2"/>
  <c r="J1156" i="2"/>
  <c r="BK1076" i="2"/>
  <c r="BK1048" i="2"/>
  <c r="J920" i="2"/>
  <c r="BK789" i="2"/>
  <c r="J632" i="2"/>
  <c r="BK507" i="2"/>
  <c r="BK341" i="2"/>
  <c r="BK252" i="2"/>
  <c r="J122" i="2"/>
  <c r="BK268" i="3"/>
  <c r="BK176" i="3"/>
  <c r="J265" i="4"/>
  <c r="J359" i="4"/>
  <c r="BK424" i="4"/>
  <c r="J269" i="4"/>
  <c r="J471" i="4"/>
  <c r="BK141" i="4"/>
  <c r="BK263" i="4"/>
  <c r="BK404" i="4"/>
  <c r="BK459" i="4"/>
  <c r="J111" i="4"/>
  <c r="BK279" i="5"/>
  <c r="BK201" i="5"/>
  <c r="J277" i="5"/>
  <c r="BK109" i="5"/>
  <c r="BK197" i="5"/>
  <c r="BK221" i="6"/>
  <c r="J117" i="6"/>
  <c r="J204" i="6"/>
  <c r="BK244" i="7"/>
  <c r="J192" i="7"/>
  <c r="BK413" i="7"/>
  <c r="BK122" i="7"/>
  <c r="J325" i="7"/>
  <c r="BK276" i="7"/>
  <c r="BK129" i="7"/>
  <c r="J241" i="8"/>
  <c r="BK126" i="8"/>
  <c r="BK177" i="8"/>
  <c r="BK310" i="9"/>
  <c r="J572" i="9"/>
  <c r="BK628" i="9"/>
  <c r="BK279" i="9"/>
  <c r="BK302" i="9"/>
  <c r="BK499" i="9"/>
  <c r="BK193" i="10"/>
  <c r="J206" i="10"/>
  <c r="BK210" i="10"/>
  <c r="BK97" i="11"/>
  <c r="BK94" i="12"/>
  <c r="J528" i="14"/>
  <c r="J340" i="14"/>
  <c r="J349" i="14"/>
  <c r="J251" i="15"/>
  <c r="BK159" i="15"/>
  <c r="J254" i="15"/>
  <c r="BK112" i="16"/>
  <c r="BK2087" i="2"/>
  <c r="BK1767" i="2"/>
  <c r="J1635" i="2"/>
  <c r="J1569" i="2"/>
  <c r="J1473" i="2"/>
  <c r="J1410" i="2"/>
  <c r="J1355" i="2"/>
  <c r="BK1287" i="2"/>
  <c r="J1191" i="2"/>
  <c r="J1060" i="2"/>
  <c r="BK882" i="2"/>
  <c r="BK648" i="2"/>
  <c r="J485" i="2"/>
  <c r="J348" i="2"/>
  <c r="BK120" i="2"/>
  <c r="J152" i="3"/>
  <c r="BK149" i="4"/>
  <c r="J388" i="4"/>
  <c r="BK109" i="4"/>
  <c r="BK465" i="4"/>
  <c r="J313" i="4"/>
  <c r="J343" i="4"/>
  <c r="J444" i="4"/>
  <c r="J237" i="5"/>
  <c r="J262" i="5"/>
  <c r="BK227" i="5"/>
  <c r="J264" i="5"/>
  <c r="BK206" i="6"/>
  <c r="J210" i="6"/>
  <c r="BK198" i="6"/>
  <c r="BK274" i="7"/>
  <c r="BK282" i="7"/>
  <c r="BK228" i="7"/>
  <c r="J293" i="7"/>
  <c r="BK325" i="7"/>
  <c r="J220" i="8"/>
  <c r="J621" i="9"/>
  <c r="J255" i="9"/>
  <c r="J503" i="9"/>
  <c r="BK413" i="9"/>
  <c r="BK636" i="9"/>
  <c r="J536" i="9"/>
  <c r="J493" i="9"/>
  <c r="BK160" i="10"/>
  <c r="J204" i="10"/>
  <c r="J95" i="11"/>
  <c r="J96" i="12"/>
  <c r="BK445" i="14"/>
  <c r="BK467" i="14"/>
  <c r="J180" i="15"/>
  <c r="BK147" i="15"/>
  <c r="BK329" i="7"/>
  <c r="BK188" i="7"/>
  <c r="J116" i="8"/>
  <c r="J189" i="8"/>
  <c r="BK159" i="8"/>
  <c r="BK575" i="9"/>
  <c r="J397" i="9"/>
  <c r="BK203" i="9"/>
  <c r="J298" i="9"/>
  <c r="BK706" i="9"/>
  <c r="J170" i="9"/>
  <c r="BK166" i="10"/>
  <c r="BK246" i="10"/>
  <c r="BK99" i="11"/>
  <c r="BK94" i="13"/>
  <c r="J533" i="14"/>
  <c r="BK346" i="14"/>
  <c r="J354" i="14"/>
  <c r="J143" i="15"/>
  <c r="J260" i="15"/>
  <c r="BK2096" i="2"/>
  <c r="BK1818" i="2"/>
  <c r="BK1619" i="2"/>
  <c r="BK1573" i="2"/>
  <c r="BK1466" i="2"/>
  <c r="BK1396" i="2"/>
  <c r="J1334" i="2"/>
  <c r="J1274" i="2"/>
  <c r="BK1184" i="2"/>
  <c r="J1027" i="2"/>
  <c r="BK842" i="2"/>
  <c r="BK697" i="2"/>
  <c r="J225" i="2"/>
  <c r="J164" i="2"/>
  <c r="J93" i="3"/>
  <c r="J422" i="4"/>
  <c r="J371" i="4"/>
  <c r="J420" i="4"/>
  <c r="BK180" i="4"/>
  <c r="BK325" i="4"/>
  <c r="J384" i="4"/>
  <c r="BK297" i="5"/>
  <c r="BK199" i="5"/>
  <c r="J193" i="5"/>
  <c r="BK317" i="5"/>
  <c r="J236" i="6"/>
  <c r="BK170" i="6"/>
  <c r="J365" i="7"/>
  <c r="J250" i="7"/>
  <c r="J371" i="7"/>
  <c r="J341" i="7"/>
  <c r="J405" i="7"/>
  <c r="BK265" i="8"/>
  <c r="BK144" i="8"/>
  <c r="BK633" i="9"/>
  <c r="BK631" i="9"/>
  <c r="BK132" i="9"/>
  <c r="J364" i="9"/>
  <c r="J127" i="9"/>
  <c r="BK693" i="9"/>
  <c r="J141" i="9"/>
  <c r="BK102" i="10"/>
  <c r="BK115" i="11"/>
  <c r="J251" i="14"/>
  <c r="BK390" i="14"/>
  <c r="J537" i="14"/>
  <c r="BK247" i="15"/>
  <c r="BK132" i="15"/>
  <c r="J187" i="2"/>
  <c r="J1851" i="2"/>
  <c r="J1684" i="2"/>
  <c r="J1597" i="2"/>
  <c r="J1535" i="2"/>
  <c r="J1438" i="2"/>
  <c r="J1375" i="2"/>
  <c r="J1322" i="2"/>
  <c r="J1198" i="2"/>
  <c r="J993" i="2"/>
  <c r="BK780" i="2"/>
  <c r="BK511" i="2"/>
  <c r="J360" i="2"/>
  <c r="BK225" i="2"/>
  <c r="BK261" i="3"/>
  <c r="J287" i="4"/>
  <c r="J315" i="4"/>
  <c r="J378" i="4"/>
  <c r="J163" i="4"/>
  <c r="BK347" i="4"/>
  <c r="BK388" i="4"/>
  <c r="J412" i="4"/>
  <c r="J293" i="5"/>
  <c r="BK180" i="5"/>
  <c r="BK152" i="5"/>
  <c r="J271" i="5"/>
  <c r="BK242" i="6"/>
  <c r="BK187" i="6"/>
  <c r="BK316" i="7"/>
  <c r="BK207" i="7"/>
  <c r="BK312" i="7"/>
  <c r="BK234" i="7"/>
  <c r="J212" i="7"/>
  <c r="J138" i="8"/>
  <c r="J235" i="8"/>
  <c r="J206" i="8"/>
  <c r="BK241" i="9"/>
  <c r="BK352" i="9"/>
  <c r="J464" i="9"/>
  <c r="BK550" i="9"/>
  <c r="J696" i="9"/>
  <c r="BK199" i="10"/>
  <c r="J201" i="10"/>
  <c r="J246" i="10"/>
  <c r="J100" i="12"/>
  <c r="BK476" i="14"/>
  <c r="J171" i="14"/>
  <c r="BK164" i="15"/>
  <c r="BK218" i="15"/>
  <c r="BK104" i="16"/>
  <c r="BK1928" i="2"/>
  <c r="BK1675" i="2"/>
  <c r="BK1563" i="2"/>
  <c r="J1453" i="2"/>
  <c r="J1398" i="2"/>
  <c r="J1329" i="2"/>
  <c r="BK1246" i="2"/>
  <c r="J1132" i="2"/>
  <c r="BK878" i="2"/>
  <c r="J755" i="2"/>
  <c r="J429" i="2"/>
  <c r="J134" i="2"/>
  <c r="J135" i="3"/>
  <c r="J347" i="4"/>
  <c r="BK230" i="4"/>
  <c r="BK273" i="4"/>
  <c r="BK133" i="4"/>
  <c r="BK341" i="4"/>
  <c r="J323" i="4"/>
  <c r="BK480" i="4"/>
  <c r="BK302" i="5"/>
  <c r="BK268" i="5"/>
  <c r="BK308" i="5"/>
  <c r="J285" i="5"/>
  <c r="J146" i="5"/>
  <c r="J145" i="6"/>
  <c r="BK236" i="6"/>
  <c r="BK409" i="7"/>
  <c r="BK396" i="7"/>
  <c r="BK184" i="7"/>
  <c r="BK437" i="7"/>
  <c r="BK158" i="7"/>
  <c r="J263" i="8"/>
  <c r="BK263" i="8"/>
  <c r="BK141" i="9"/>
  <c r="BK233" i="9"/>
  <c r="J302" i="9"/>
  <c r="J666" i="9"/>
  <c r="J282" i="9"/>
  <c r="BK242" i="10"/>
  <c r="BK130" i="10"/>
  <c r="J132" i="10"/>
  <c r="J146" i="11"/>
  <c r="BK379" i="14"/>
  <c r="J133" i="14"/>
  <c r="BK128" i="15"/>
  <c r="BK228" i="15"/>
  <c r="BK816" i="2"/>
  <c r="BK123" i="4"/>
  <c r="BK179" i="6"/>
  <c r="J185" i="6"/>
  <c r="BK166" i="6"/>
  <c r="J337" i="7"/>
  <c r="J363" i="7"/>
  <c r="BK135" i="7"/>
  <c r="BK131" i="7"/>
  <c r="BK216" i="8"/>
  <c r="BK166" i="9"/>
  <c r="J482" i="9"/>
  <c r="BK124" i="10"/>
  <c r="J106" i="10"/>
  <c r="BK140" i="10"/>
  <c r="J97" i="11"/>
  <c r="J139" i="11"/>
  <c r="BK484" i="14"/>
  <c r="J148" i="14"/>
  <c r="BK349" i="14"/>
  <c r="J173" i="15"/>
  <c r="BK183" i="15"/>
  <c r="BK199" i="2"/>
  <c r="BK1967" i="2"/>
  <c r="J1771" i="2"/>
  <c r="BK1657" i="2"/>
  <c r="J1573" i="2"/>
  <c r="J1520" i="2"/>
  <c r="J1428" i="2"/>
  <c r="BK1373" i="2"/>
  <c r="BK1334" i="2"/>
  <c r="J1257" i="2"/>
  <c r="J1159" i="2"/>
  <c r="J913" i="2"/>
  <c r="BK760" i="2"/>
  <c r="J648" i="2"/>
  <c r="BK468" i="2"/>
  <c r="BK228" i="6"/>
  <c r="J321" i="7"/>
  <c r="J220" i="7"/>
  <c r="J329" i="7"/>
  <c r="BK220" i="7"/>
  <c r="J616" i="9"/>
  <c r="J1623" i="2"/>
  <c r="J404" i="4"/>
  <c r="J306" i="7"/>
  <c r="J147" i="15"/>
  <c r="BK173" i="15"/>
  <c r="J195" i="2"/>
  <c r="J1981" i="2"/>
  <c r="BK1718" i="2"/>
  <c r="BK1610" i="2"/>
  <c r="J1528" i="2"/>
  <c r="BK1438" i="2"/>
  <c r="BK1361" i="2"/>
  <c r="BK1322" i="2"/>
  <c r="J1205" i="2"/>
  <c r="J1098" i="2"/>
  <c r="BK898" i="2"/>
  <c r="J789" i="2"/>
  <c r="J586" i="2"/>
  <c r="BK447" i="2"/>
  <c r="J252" i="2"/>
  <c r="BK123" i="3"/>
  <c r="J428" i="4"/>
  <c r="BK376" i="4"/>
  <c r="J321" i="4"/>
  <c r="J171" i="4"/>
  <c r="J145" i="4"/>
  <c r="BK157" i="4"/>
  <c r="J151" i="4"/>
  <c r="BK203" i="5"/>
  <c r="BK164" i="5"/>
  <c r="J119" i="5"/>
  <c r="J109" i="6"/>
  <c r="J141" i="6"/>
  <c r="J435" i="7"/>
  <c r="J384" i="7"/>
  <c r="J335" i="7"/>
  <c r="BK319" i="7"/>
  <c r="J421" i="7"/>
  <c r="BK263" i="7"/>
  <c r="BK226" i="8"/>
  <c r="J269" i="8"/>
  <c r="BK267" i="8"/>
  <c r="BK669" i="9"/>
  <c r="J565" i="9"/>
  <c r="BK446" i="9"/>
  <c r="BK690" i="9"/>
  <c r="BK153" i="9"/>
  <c r="BK189" i="10"/>
  <c r="J150" i="10"/>
  <c r="J134" i="10"/>
  <c r="BK142" i="11"/>
  <c r="BK516" i="14"/>
  <c r="J424" i="14"/>
  <c r="J110" i="15"/>
  <c r="J206" i="15"/>
  <c r="BK197" i="15"/>
  <c r="BK390" i="7"/>
  <c r="J198" i="7"/>
  <c r="J124" i="8"/>
  <c r="BK282" i="8"/>
  <c r="BK469" i="9"/>
  <c r="BK486" i="9"/>
  <c r="J650" i="9"/>
  <c r="BK678" i="9"/>
  <c r="J113" i="9"/>
  <c r="BK423" i="9"/>
  <c r="J126" i="10"/>
  <c r="J170" i="10"/>
  <c r="BK124" i="11"/>
  <c r="BK96" i="12"/>
  <c r="BK500" i="14"/>
  <c r="BK171" i="14"/>
  <c r="J294" i="15"/>
  <c r="J249" i="15"/>
  <c r="J119" i="15"/>
  <c r="J2053" i="2"/>
  <c r="BK1708" i="2"/>
  <c r="BK1631" i="2"/>
  <c r="J1561" i="2"/>
  <c r="J1440" i="2"/>
  <c r="J1373" i="2"/>
  <c r="J1284" i="2"/>
  <c r="BK1195" i="2"/>
  <c r="J1071" i="2"/>
  <c r="BK894" i="2"/>
  <c r="BK764" i="2"/>
  <c r="J597" i="2"/>
  <c r="BK208" i="3"/>
  <c r="BK323" i="4"/>
  <c r="BK258" i="4"/>
  <c r="J188" i="4"/>
  <c r="BK283" i="4"/>
  <c r="J182" i="4"/>
  <c r="J210" i="4"/>
  <c r="BK273" i="5"/>
  <c r="J117" i="5"/>
  <c r="BK205" i="5"/>
  <c r="BK164" i="6"/>
  <c r="J206" i="6"/>
  <c r="BK290" i="7"/>
  <c r="BK400" i="7"/>
  <c r="J272" i="7"/>
  <c r="J290" i="7"/>
  <c r="BK246" i="7"/>
  <c r="J185" i="8"/>
  <c r="BK204" i="8"/>
  <c r="J446" i="9"/>
  <c r="BK419" i="9"/>
  <c r="BK587" i="9"/>
  <c r="BK180" i="9"/>
  <c r="BK255" i="9"/>
  <c r="BK727" i="9"/>
  <c r="J212" i="10"/>
  <c r="J140" i="10"/>
  <c r="BK101" i="11"/>
  <c r="J473" i="14"/>
  <c r="BK497" i="14"/>
  <c r="BK424" i="14"/>
  <c r="BK98" i="15"/>
  <c r="BK209" i="15"/>
  <c r="J121" i="16"/>
  <c r="BK1926" i="2"/>
  <c r="J1633" i="2"/>
  <c r="BK1585" i="2"/>
  <c r="BK1497" i="2"/>
  <c r="J1426" i="2"/>
  <c r="BK1353" i="2"/>
  <c r="J1264" i="2"/>
  <c r="BK1159" i="2"/>
  <c r="BK948" i="2"/>
  <c r="J805" i="2"/>
  <c r="J563" i="2"/>
  <c r="J419" i="2"/>
  <c r="BK272" i="2"/>
  <c r="J168" i="3"/>
  <c r="BK143" i="4"/>
  <c r="J277" i="4"/>
  <c r="BK200" i="4"/>
  <c r="J216" i="4"/>
  <c r="BK426" i="4"/>
  <c r="BK454" i="4"/>
  <c r="BK484" i="4"/>
  <c r="J215" i="5"/>
  <c r="BK252" i="5"/>
  <c r="J221" i="5"/>
  <c r="J113" i="5"/>
  <c r="BK217" i="6"/>
  <c r="J115" i="6"/>
  <c r="BK407" i="7"/>
  <c r="J367" i="7"/>
  <c r="BK224" i="7"/>
  <c r="J433" i="7"/>
  <c r="J234" i="7"/>
  <c r="J160" i="7"/>
  <c r="J173" i="8"/>
  <c r="J146" i="8"/>
  <c r="J518" i="9"/>
  <c r="J712" i="9"/>
  <c r="BK212" i="9"/>
  <c r="J569" i="9"/>
  <c r="J226" i="9"/>
  <c r="J306" i="9"/>
  <c r="J174" i="10"/>
  <c r="J152" i="10"/>
  <c r="J133" i="11"/>
  <c r="BK479" i="14"/>
  <c r="BK438" i="14"/>
  <c r="J415" i="14"/>
  <c r="J203" i="15"/>
  <c r="BK161" i="15"/>
  <c r="BK187" i="2"/>
  <c r="BK1778" i="2"/>
  <c r="BK1629" i="2"/>
  <c r="BK1507" i="2"/>
  <c r="BK1432" i="2"/>
  <c r="J1368" i="2"/>
  <c r="J1294" i="2"/>
  <c r="BK1149" i="2"/>
  <c r="J898" i="2"/>
  <c r="J736" i="2"/>
  <c r="J529" i="2"/>
  <c r="J329" i="2"/>
  <c r="J151" i="2"/>
  <c r="J127" i="3"/>
  <c r="J200" i="4"/>
  <c r="J305" i="4"/>
  <c r="BK173" i="4"/>
  <c r="J186" i="4"/>
  <c r="J173" i="4"/>
  <c r="J212" i="4"/>
  <c r="J154" i="5"/>
  <c r="BK111" i="5"/>
  <c r="BK158" i="5"/>
  <c r="J180" i="5"/>
  <c r="BK234" i="6"/>
  <c r="BK113" i="6"/>
  <c r="J99" i="6"/>
  <c r="J352" i="7"/>
  <c r="BK214" i="7"/>
  <c r="BK358" i="7"/>
  <c r="J437" i="7"/>
  <c r="BK380" i="7"/>
  <c r="J102" i="8"/>
  <c r="BK124" i="8"/>
  <c r="BK559" i="9"/>
  <c r="J510" i="9"/>
  <c r="BK298" i="9"/>
  <c r="J575" i="9"/>
  <c r="J244" i="9"/>
  <c r="J321" i="9"/>
  <c r="J112" i="10"/>
  <c r="BK235" i="10"/>
  <c r="J129" i="11"/>
  <c r="J476" i="14"/>
  <c r="BK394" i="14"/>
  <c r="J371" i="14"/>
  <c r="J277" i="15"/>
  <c r="J132" i="15"/>
  <c r="BK175" i="2" l="1"/>
  <c r="J175" i="2" s="1"/>
  <c r="J66" i="2" s="1"/>
  <c r="R219" i="2"/>
  <c r="R328" i="2"/>
  <c r="R743" i="2"/>
  <c r="R1043" i="2"/>
  <c r="BK1080" i="2"/>
  <c r="J1080" i="2"/>
  <c r="J77" i="2" s="1"/>
  <c r="R1249" i="2"/>
  <c r="R1311" i="2"/>
  <c r="T1393" i="2"/>
  <c r="T1452" i="2"/>
  <c r="P1540" i="2"/>
  <c r="R1640" i="2"/>
  <c r="T1790" i="2"/>
  <c r="R2059" i="2"/>
  <c r="P2093" i="2"/>
  <c r="P2092" i="2"/>
  <c r="R92" i="3"/>
  <c r="BK134" i="3"/>
  <c r="J134" i="3"/>
  <c r="J66" i="3"/>
  <c r="T104" i="4"/>
  <c r="R177" i="4"/>
  <c r="R375" i="4"/>
  <c r="BK479" i="4"/>
  <c r="J479" i="4" s="1"/>
  <c r="J78" i="4" s="1"/>
  <c r="P139" i="5"/>
  <c r="R233" i="5"/>
  <c r="R247" i="5"/>
  <c r="BK312" i="5"/>
  <c r="J312" i="5"/>
  <c r="J75" i="5"/>
  <c r="BK159" i="6"/>
  <c r="J159" i="6" s="1"/>
  <c r="J69" i="6" s="1"/>
  <c r="R191" i="6"/>
  <c r="BK227" i="6"/>
  <c r="J227" i="6"/>
  <c r="J73" i="6" s="1"/>
  <c r="P147" i="7"/>
  <c r="P174" i="7"/>
  <c r="R211" i="7"/>
  <c r="P303" i="7"/>
  <c r="BK360" i="7"/>
  <c r="J360" i="7" s="1"/>
  <c r="J91" i="7" s="1"/>
  <c r="P427" i="7"/>
  <c r="R99" i="8"/>
  <c r="R201" i="8"/>
  <c r="BK262" i="8"/>
  <c r="J262" i="8" s="1"/>
  <c r="J73" i="8" s="1"/>
  <c r="P105" i="9"/>
  <c r="P104" i="9" s="1"/>
  <c r="P202" i="9"/>
  <c r="P217" i="9"/>
  <c r="T422" i="9"/>
  <c r="T705" i="9"/>
  <c r="P203" i="10"/>
  <c r="P241" i="10"/>
  <c r="T128" i="11"/>
  <c r="P91" i="12"/>
  <c r="AU68" i="1" s="1"/>
  <c r="R95" i="14"/>
  <c r="T353" i="14"/>
  <c r="P419" i="14"/>
  <c r="BK512" i="14"/>
  <c r="J512" i="14"/>
  <c r="J70" i="14" s="1"/>
  <c r="T532" i="14"/>
  <c r="BK190" i="15"/>
  <c r="J190" i="15" s="1"/>
  <c r="J68" i="15" s="1"/>
  <c r="R227" i="15"/>
  <c r="P119" i="2"/>
  <c r="T347" i="2"/>
  <c r="P1022" i="2"/>
  <c r="P1056" i="2"/>
  <c r="BK1183" i="2"/>
  <c r="J1183" i="2"/>
  <c r="J78" i="2" s="1"/>
  <c r="R1318" i="2"/>
  <c r="BK1378" i="2"/>
  <c r="J1378" i="2" s="1"/>
  <c r="J82" i="2" s="1"/>
  <c r="T1465" i="2"/>
  <c r="T1527" i="2"/>
  <c r="R1588" i="2"/>
  <c r="T1850" i="2"/>
  <c r="R2093" i="2"/>
  <c r="R2092" i="2"/>
  <c r="T194" i="3"/>
  <c r="R104" i="4"/>
  <c r="R132" i="4"/>
  <c r="R262" i="4"/>
  <c r="T458" i="4"/>
  <c r="T479" i="4"/>
  <c r="R100" i="5"/>
  <c r="BK186" i="5"/>
  <c r="J186" i="5"/>
  <c r="J70" i="5"/>
  <c r="P270" i="5"/>
  <c r="R312" i="5"/>
  <c r="R98" i="6"/>
  <c r="T191" i="6"/>
  <c r="T212" i="6"/>
  <c r="T128" i="7"/>
  <c r="P181" i="7"/>
  <c r="BK211" i="7"/>
  <c r="J211" i="7"/>
  <c r="J82" i="7" s="1"/>
  <c r="R318" i="7"/>
  <c r="R292" i="7" s="1"/>
  <c r="R288" i="7" s="1"/>
  <c r="BK404" i="7"/>
  <c r="J404" i="7" s="1"/>
  <c r="J93" i="7" s="1"/>
  <c r="BK432" i="7"/>
  <c r="J432" i="7" s="1"/>
  <c r="J95" i="7" s="1"/>
  <c r="P99" i="8"/>
  <c r="T201" i="8"/>
  <c r="P262" i="8"/>
  <c r="R237" i="9"/>
  <c r="P608" i="9"/>
  <c r="P182" i="10"/>
  <c r="P232" i="10"/>
  <c r="P95" i="10" s="1"/>
  <c r="AU66" i="1" s="1"/>
  <c r="R128" i="11"/>
  <c r="P93" i="13"/>
  <c r="P92" i="13" s="1"/>
  <c r="AU69" i="1" s="1"/>
  <c r="T175" i="2"/>
  <c r="BK347" i="2"/>
  <c r="J347" i="2"/>
  <c r="J69" i="2" s="1"/>
  <c r="BK1022" i="2"/>
  <c r="J1022" i="2"/>
  <c r="J72" i="2" s="1"/>
  <c r="T1043" i="2"/>
  <c r="T1080" i="2"/>
  <c r="T1249" i="2"/>
  <c r="T1311" i="2"/>
  <c r="P1393" i="2"/>
  <c r="P1452" i="2"/>
  <c r="T1540" i="2"/>
  <c r="BK1640" i="2"/>
  <c r="J1640" i="2" s="1"/>
  <c r="J89" i="2" s="1"/>
  <c r="R1790" i="2"/>
  <c r="P2059" i="2"/>
  <c r="BK2093" i="2"/>
  <c r="J2093" i="2"/>
  <c r="J95" i="2" s="1"/>
  <c r="P194" i="3"/>
  <c r="BK104" i="4"/>
  <c r="J104" i="4" s="1"/>
  <c r="J69" i="4" s="1"/>
  <c r="R127" i="4"/>
  <c r="P177" i="4"/>
  <c r="T375" i="4"/>
  <c r="T139" i="5"/>
  <c r="P233" i="5"/>
  <c r="T247" i="5"/>
  <c r="T312" i="5"/>
  <c r="P159" i="6"/>
  <c r="P191" i="6"/>
  <c r="T227" i="6"/>
  <c r="R128" i="7"/>
  <c r="BK174" i="7"/>
  <c r="P211" i="7"/>
  <c r="T318" i="7"/>
  <c r="P404" i="7"/>
  <c r="P377" i="7"/>
  <c r="P432" i="7"/>
  <c r="R156" i="8"/>
  <c r="T232" i="8"/>
  <c r="P251" i="8"/>
  <c r="R277" i="8"/>
  <c r="R105" i="9"/>
  <c r="T202" i="9"/>
  <c r="R217" i="9"/>
  <c r="BK422" i="9"/>
  <c r="J422" i="9" s="1"/>
  <c r="J77" i="9" s="1"/>
  <c r="R705" i="9"/>
  <c r="BK203" i="10"/>
  <c r="J203" i="10"/>
  <c r="J69" i="10"/>
  <c r="BK241" i="10"/>
  <c r="J241" i="10" s="1"/>
  <c r="J71" i="10" s="1"/>
  <c r="BK121" i="11"/>
  <c r="J121" i="11"/>
  <c r="J68" i="11"/>
  <c r="BK141" i="11"/>
  <c r="J141" i="11"/>
  <c r="J70" i="11"/>
  <c r="T91" i="12"/>
  <c r="R353" i="14"/>
  <c r="BK119" i="2"/>
  <c r="J119" i="2" s="1"/>
  <c r="J65" i="2" s="1"/>
  <c r="P347" i="2"/>
  <c r="R1022" i="2"/>
  <c r="R1080" i="2"/>
  <c r="BK1249" i="2"/>
  <c r="J1249" i="2" s="1"/>
  <c r="J79" i="2" s="1"/>
  <c r="BK1311" i="2"/>
  <c r="J1311" i="2" s="1"/>
  <c r="J80" i="2" s="1"/>
  <c r="BK1393" i="2"/>
  <c r="J1393" i="2" s="1"/>
  <c r="J83" i="2" s="1"/>
  <c r="BK1452" i="2"/>
  <c r="J1452" i="2" s="1"/>
  <c r="J84" i="2" s="1"/>
  <c r="BK1540" i="2"/>
  <c r="J1540" i="2" s="1"/>
  <c r="J87" i="2" s="1"/>
  <c r="P1640" i="2"/>
  <c r="BK1790" i="2"/>
  <c r="J1790" i="2"/>
  <c r="J90" i="2"/>
  <c r="BK2059" i="2"/>
  <c r="J2059" i="2" s="1"/>
  <c r="J92" i="2" s="1"/>
  <c r="R2081" i="2"/>
  <c r="BK92" i="3"/>
  <c r="BK194" i="3"/>
  <c r="J194" i="3" s="1"/>
  <c r="J67" i="3" s="1"/>
  <c r="P127" i="4"/>
  <c r="T177" i="4"/>
  <c r="P375" i="4"/>
  <c r="R139" i="5"/>
  <c r="T233" i="5"/>
  <c r="BK247" i="5"/>
  <c r="J247" i="5"/>
  <c r="J72" i="5" s="1"/>
  <c r="P312" i="5"/>
  <c r="BK98" i="6"/>
  <c r="BK174" i="6"/>
  <c r="J174" i="6"/>
  <c r="J70" i="6"/>
  <c r="P212" i="6"/>
  <c r="P128" i="7"/>
  <c r="R181" i="7"/>
  <c r="R206" i="7"/>
  <c r="R269" i="7"/>
  <c r="R258" i="7"/>
  <c r="R303" i="7"/>
  <c r="T360" i="7"/>
  <c r="T343" i="7"/>
  <c r="BK427" i="7"/>
  <c r="J427" i="7" s="1"/>
  <c r="J94" i="7" s="1"/>
  <c r="T99" i="8"/>
  <c r="P201" i="8"/>
  <c r="R262" i="8"/>
  <c r="BK105" i="9"/>
  <c r="J105" i="9" s="1"/>
  <c r="J69" i="9" s="1"/>
  <c r="R202" i="9"/>
  <c r="T217" i="9"/>
  <c r="R422" i="9"/>
  <c r="P705" i="9"/>
  <c r="R203" i="10"/>
  <c r="T241" i="10"/>
  <c r="R121" i="11"/>
  <c r="T141" i="11"/>
  <c r="BK91" i="12"/>
  <c r="J91" i="12"/>
  <c r="J67" i="12" s="1"/>
  <c r="T93" i="13"/>
  <c r="T92" i="13"/>
  <c r="T95" i="14"/>
  <c r="P378" i="14"/>
  <c r="R378" i="14"/>
  <c r="BK496" i="14"/>
  <c r="J496" i="14"/>
  <c r="J69" i="14"/>
  <c r="P512" i="14"/>
  <c r="R532" i="14"/>
  <c r="T97" i="15"/>
  <c r="T179" i="15"/>
  <c r="R190" i="15"/>
  <c r="P276" i="15"/>
  <c r="T86" i="16"/>
  <c r="P175" i="2"/>
  <c r="P219" i="2"/>
  <c r="P328" i="2"/>
  <c r="T743" i="2"/>
  <c r="BK1056" i="2"/>
  <c r="J1056" i="2" s="1"/>
  <c r="J74" i="2" s="1"/>
  <c r="P1183" i="2"/>
  <c r="P1318" i="2"/>
  <c r="R1378" i="2"/>
  <c r="BK1465" i="2"/>
  <c r="J1465" i="2" s="1"/>
  <c r="J85" i="2" s="1"/>
  <c r="P1527" i="2"/>
  <c r="P1588" i="2"/>
  <c r="P1850" i="2"/>
  <c r="BK2081" i="2"/>
  <c r="J2081" i="2" s="1"/>
  <c r="J93" i="2" s="1"/>
  <c r="P134" i="3"/>
  <c r="P104" i="4"/>
  <c r="T132" i="4"/>
  <c r="BK262" i="4"/>
  <c r="J262" i="4" s="1"/>
  <c r="J73" i="4" s="1"/>
  <c r="BK458" i="4"/>
  <c r="J458" i="4" s="1"/>
  <c r="J75" i="4" s="1"/>
  <c r="P479" i="4"/>
  <c r="P100" i="5"/>
  <c r="T186" i="5"/>
  <c r="BK270" i="5"/>
  <c r="J270" i="5" s="1"/>
  <c r="J73" i="5" s="1"/>
  <c r="P301" i="5"/>
  <c r="T98" i="6"/>
  <c r="BK191" i="6"/>
  <c r="J191" i="6"/>
  <c r="J71" i="6" s="1"/>
  <c r="P227" i="6"/>
  <c r="P97" i="6" s="1"/>
  <c r="AU61" i="1" s="1"/>
  <c r="R147" i="7"/>
  <c r="T174" i="7"/>
  <c r="BK206" i="7"/>
  <c r="J206" i="7"/>
  <c r="J81" i="7" s="1"/>
  <c r="BK269" i="7"/>
  <c r="J269" i="7"/>
  <c r="J84" i="7" s="1"/>
  <c r="P318" i="7"/>
  <c r="T404" i="7"/>
  <c r="T377" i="7" s="1"/>
  <c r="T432" i="7"/>
  <c r="T156" i="8"/>
  <c r="R232" i="8"/>
  <c r="R251" i="8"/>
  <c r="P277" i="8"/>
  <c r="BK202" i="9"/>
  <c r="J202" i="9"/>
  <c r="J71" i="9"/>
  <c r="BK217" i="9"/>
  <c r="J217" i="9"/>
  <c r="J73" i="9"/>
  <c r="P422" i="9"/>
  <c r="BK705" i="9"/>
  <c r="J705" i="9"/>
  <c r="J79" i="9" s="1"/>
  <c r="BK182" i="10"/>
  <c r="J182" i="10"/>
  <c r="J68" i="10" s="1"/>
  <c r="BK232" i="10"/>
  <c r="J232" i="10"/>
  <c r="J70" i="10" s="1"/>
  <c r="P128" i="11"/>
  <c r="P94" i="11" s="1"/>
  <c r="AU67" i="1" s="1"/>
  <c r="BK93" i="13"/>
  <c r="J93" i="13" s="1"/>
  <c r="J68" i="13" s="1"/>
  <c r="BK419" i="14"/>
  <c r="J419" i="14" s="1"/>
  <c r="J68" i="14" s="1"/>
  <c r="T512" i="14"/>
  <c r="BK179" i="15"/>
  <c r="J179" i="15"/>
  <c r="J66" i="15"/>
  <c r="P227" i="15"/>
  <c r="R276" i="15"/>
  <c r="R86" i="16"/>
  <c r="BK108" i="16"/>
  <c r="J108" i="16"/>
  <c r="J63" i="16"/>
  <c r="R175" i="2"/>
  <c r="BK219" i="2"/>
  <c r="J219" i="2"/>
  <c r="J67" i="2" s="1"/>
  <c r="BK328" i="2"/>
  <c r="J328" i="2"/>
  <c r="J68" i="2" s="1"/>
  <c r="BK743" i="2"/>
  <c r="J743" i="2" s="1"/>
  <c r="J71" i="2" s="1"/>
  <c r="BK1043" i="2"/>
  <c r="J1043" i="2"/>
  <c r="J73" i="2" s="1"/>
  <c r="R1056" i="2"/>
  <c r="R1183" i="2"/>
  <c r="T1318" i="2"/>
  <c r="P1378" i="2"/>
  <c r="P1465" i="2"/>
  <c r="R1540" i="2"/>
  <c r="T1640" i="2"/>
  <c r="P1790" i="2"/>
  <c r="T2059" i="2"/>
  <c r="T2093" i="2"/>
  <c r="T2092" i="2"/>
  <c r="T92" i="3"/>
  <c r="T134" i="3"/>
  <c r="BK127" i="4"/>
  <c r="J127" i="4" s="1"/>
  <c r="J70" i="4" s="1"/>
  <c r="T127" i="4"/>
  <c r="BK177" i="4"/>
  <c r="J177" i="4"/>
  <c r="J72" i="4" s="1"/>
  <c r="BK375" i="4"/>
  <c r="J375" i="4"/>
  <c r="J74" i="4"/>
  <c r="BK100" i="5"/>
  <c r="J100" i="5" s="1"/>
  <c r="J68" i="5" s="1"/>
  <c r="P186" i="5"/>
  <c r="T270" i="5"/>
  <c r="R301" i="5"/>
  <c r="P98" i="6"/>
  <c r="P174" i="6"/>
  <c r="R212" i="6"/>
  <c r="BK128" i="7"/>
  <c r="J128" i="7" s="1"/>
  <c r="J69" i="7" s="1"/>
  <c r="T181" i="7"/>
  <c r="T206" i="7"/>
  <c r="T269" i="7"/>
  <c r="T258" i="7"/>
  <c r="T303" i="7"/>
  <c r="T292" i="7"/>
  <c r="T288" i="7" s="1"/>
  <c r="P360" i="7"/>
  <c r="P343" i="7"/>
  <c r="R427" i="7"/>
  <c r="P156" i="8"/>
  <c r="BK232" i="8"/>
  <c r="J232" i="8"/>
  <c r="J71" i="8" s="1"/>
  <c r="T251" i="8"/>
  <c r="T277" i="8"/>
  <c r="T105" i="9"/>
  <c r="T104" i="9"/>
  <c r="T237" i="9"/>
  <c r="R608" i="9"/>
  <c r="R182" i="10"/>
  <c r="R232" i="10"/>
  <c r="BK128" i="11"/>
  <c r="J128" i="11" s="1"/>
  <c r="J69" i="11" s="1"/>
  <c r="R91" i="12"/>
  <c r="R93" i="13"/>
  <c r="R92" i="13"/>
  <c r="BK353" i="14"/>
  <c r="J353" i="14"/>
  <c r="J66" i="14" s="1"/>
  <c r="R419" i="14"/>
  <c r="R512" i="14"/>
  <c r="R97" i="15"/>
  <c r="R96" i="15" s="1"/>
  <c r="R95" i="15" s="1"/>
  <c r="R179" i="15"/>
  <c r="T190" i="15"/>
  <c r="BK276" i="15"/>
  <c r="J276" i="15"/>
  <c r="J70" i="15" s="1"/>
  <c r="P86" i="16"/>
  <c r="P100" i="16"/>
  <c r="R108" i="16"/>
  <c r="T119" i="2"/>
  <c r="T219" i="2"/>
  <c r="T328" i="2"/>
  <c r="P743" i="2"/>
  <c r="P1043" i="2"/>
  <c r="T1056" i="2"/>
  <c r="T1183" i="2"/>
  <c r="BK1318" i="2"/>
  <c r="J1318" i="2" s="1"/>
  <c r="J81" i="2" s="1"/>
  <c r="T1378" i="2"/>
  <c r="R1465" i="2"/>
  <c r="R1527" i="2"/>
  <c r="T1588" i="2"/>
  <c r="R1850" i="2"/>
  <c r="T2081" i="2"/>
  <c r="P92" i="3"/>
  <c r="P91" i="3" s="1"/>
  <c r="P90" i="3" s="1"/>
  <c r="AU57" i="1" s="1"/>
  <c r="R134" i="3"/>
  <c r="P132" i="4"/>
  <c r="P262" i="4"/>
  <c r="R458" i="4"/>
  <c r="T100" i="5"/>
  <c r="T99" i="5"/>
  <c r="R186" i="5"/>
  <c r="R270" i="5"/>
  <c r="T301" i="5"/>
  <c r="T159" i="6"/>
  <c r="R174" i="6"/>
  <c r="BK212" i="6"/>
  <c r="J212" i="6" s="1"/>
  <c r="J72" i="6" s="1"/>
  <c r="BK147" i="7"/>
  <c r="J147" i="7" s="1"/>
  <c r="J70" i="7" s="1"/>
  <c r="BK181" i="7"/>
  <c r="J181" i="7" s="1"/>
  <c r="J76" i="7" s="1"/>
  <c r="P206" i="7"/>
  <c r="P269" i="7"/>
  <c r="P258" i="7"/>
  <c r="BK318" i="7"/>
  <c r="J318" i="7" s="1"/>
  <c r="J89" i="7" s="1"/>
  <c r="R404" i="7"/>
  <c r="R377" i="7" s="1"/>
  <c r="R432" i="7"/>
  <c r="BK99" i="8"/>
  <c r="J99" i="8" s="1"/>
  <c r="J68" i="8" s="1"/>
  <c r="BK201" i="8"/>
  <c r="J201" i="8" s="1"/>
  <c r="J70" i="8" s="1"/>
  <c r="BK251" i="8"/>
  <c r="J251" i="8"/>
  <c r="J72" i="8"/>
  <c r="BK277" i="8"/>
  <c r="J277" i="8"/>
  <c r="J74" i="8"/>
  <c r="BK237" i="9"/>
  <c r="J237" i="9"/>
  <c r="J76" i="9"/>
  <c r="T608" i="9"/>
  <c r="T203" i="10"/>
  <c r="R241" i="10"/>
  <c r="P121" i="11"/>
  <c r="P141" i="11"/>
  <c r="BK95" i="14"/>
  <c r="J95" i="14" s="1"/>
  <c r="J65" i="14" s="1"/>
  <c r="BK378" i="14"/>
  <c r="J378" i="14"/>
  <c r="J67" i="14" s="1"/>
  <c r="T378" i="14"/>
  <c r="P496" i="14"/>
  <c r="T496" i="14"/>
  <c r="BK532" i="14"/>
  <c r="J532" i="14"/>
  <c r="J71" i="14" s="1"/>
  <c r="BK97" i="15"/>
  <c r="J97" i="15" s="1"/>
  <c r="J65" i="15" s="1"/>
  <c r="P179" i="15"/>
  <c r="BK227" i="15"/>
  <c r="J227" i="15"/>
  <c r="J69" i="15"/>
  <c r="T276" i="15"/>
  <c r="T100" i="16"/>
  <c r="R119" i="2"/>
  <c r="R347" i="2"/>
  <c r="T1022" i="2"/>
  <c r="P1080" i="2"/>
  <c r="P1079" i="2" s="1"/>
  <c r="P1249" i="2"/>
  <c r="P1311" i="2"/>
  <c r="R1393" i="2"/>
  <c r="R1452" i="2"/>
  <c r="BK1527" i="2"/>
  <c r="J1527" i="2" s="1"/>
  <c r="J86" i="2" s="1"/>
  <c r="BK1588" i="2"/>
  <c r="J1588" i="2" s="1"/>
  <c r="J88" i="2" s="1"/>
  <c r="BK1850" i="2"/>
  <c r="J1850" i="2" s="1"/>
  <c r="J91" i="2" s="1"/>
  <c r="P2081" i="2"/>
  <c r="R194" i="3"/>
  <c r="BK132" i="4"/>
  <c r="J132" i="4"/>
  <c r="J71" i="4" s="1"/>
  <c r="T262" i="4"/>
  <c r="P458" i="4"/>
  <c r="R479" i="4"/>
  <c r="BK139" i="5"/>
  <c r="J139" i="5"/>
  <c r="J69" i="5" s="1"/>
  <c r="BK233" i="5"/>
  <c r="J233" i="5" s="1"/>
  <c r="J71" i="5" s="1"/>
  <c r="P247" i="5"/>
  <c r="BK301" i="5"/>
  <c r="J301" i="5" s="1"/>
  <c r="J74" i="5" s="1"/>
  <c r="R159" i="6"/>
  <c r="T174" i="6"/>
  <c r="R227" i="6"/>
  <c r="T147" i="7"/>
  <c r="R174" i="7"/>
  <c r="T211" i="7"/>
  <c r="BK303" i="7"/>
  <c r="R360" i="7"/>
  <c r="R343" i="7"/>
  <c r="T427" i="7"/>
  <c r="BK156" i="8"/>
  <c r="J156" i="8" s="1"/>
  <c r="J69" i="8" s="1"/>
  <c r="P232" i="8"/>
  <c r="T262" i="8"/>
  <c r="P237" i="9"/>
  <c r="P236" i="9" s="1"/>
  <c r="BK608" i="9"/>
  <c r="BK236" i="9" s="1"/>
  <c r="J236" i="9" s="1"/>
  <c r="J75" i="9" s="1"/>
  <c r="T182" i="10"/>
  <c r="T95" i="10"/>
  <c r="T232" i="10"/>
  <c r="T121" i="11"/>
  <c r="T94" i="11"/>
  <c r="R141" i="11"/>
  <c r="P95" i="14"/>
  <c r="P353" i="14"/>
  <c r="T419" i="14"/>
  <c r="R496" i="14"/>
  <c r="P532" i="14"/>
  <c r="P94" i="14" s="1"/>
  <c r="P93" i="14" s="1"/>
  <c r="AU70" i="1" s="1"/>
  <c r="P97" i="15"/>
  <c r="P96" i="15" s="1"/>
  <c r="P95" i="15" s="1"/>
  <c r="AU71" i="1" s="1"/>
  <c r="P190" i="15"/>
  <c r="T227" i="15"/>
  <c r="BK86" i="16"/>
  <c r="J86" i="16"/>
  <c r="J61" i="16" s="1"/>
  <c r="BK100" i="16"/>
  <c r="J100" i="16"/>
  <c r="J62" i="16"/>
  <c r="R100" i="16"/>
  <c r="P108" i="16"/>
  <c r="T108" i="16"/>
  <c r="BK279" i="3"/>
  <c r="J279" i="3"/>
  <c r="J68" i="3"/>
  <c r="BK297" i="15"/>
  <c r="J297" i="15"/>
  <c r="J71" i="15" s="1"/>
  <c r="BK289" i="7"/>
  <c r="BK740" i="2"/>
  <c r="J740" i="2"/>
  <c r="J70" i="2" s="1"/>
  <c r="BK476" i="4"/>
  <c r="J476" i="4"/>
  <c r="J77" i="4" s="1"/>
  <c r="BK197" i="7"/>
  <c r="J197" i="7"/>
  <c r="J78" i="7" s="1"/>
  <c r="BK165" i="7"/>
  <c r="J165" i="7" s="1"/>
  <c r="J72" i="7" s="1"/>
  <c r="BK171" i="7"/>
  <c r="J171" i="7"/>
  <c r="J74" i="7" s="1"/>
  <c r="BK200" i="7"/>
  <c r="J200" i="7"/>
  <c r="J79" i="7" s="1"/>
  <c r="BK439" i="7"/>
  <c r="J439" i="7"/>
  <c r="J96" i="7" s="1"/>
  <c r="BK95" i="10"/>
  <c r="J95" i="10" s="1"/>
  <c r="BK1075" i="2"/>
  <c r="J1075" i="2"/>
  <c r="J75" i="2"/>
  <c r="BK203" i="7"/>
  <c r="J203" i="7" s="1"/>
  <c r="J80" i="7" s="1"/>
  <c r="BK194" i="9"/>
  <c r="J194" i="9"/>
  <c r="J70" i="9" s="1"/>
  <c r="BK211" i="9"/>
  <c r="J211" i="9"/>
  <c r="J72" i="9"/>
  <c r="BK232" i="9"/>
  <c r="J232" i="9" s="1"/>
  <c r="J74" i="9" s="1"/>
  <c r="BK94" i="11"/>
  <c r="J94" i="11"/>
  <c r="BK302" i="15"/>
  <c r="BK301" i="15" s="1"/>
  <c r="J301" i="15" s="1"/>
  <c r="J72" i="15" s="1"/>
  <c r="BK162" i="7"/>
  <c r="J162" i="7"/>
  <c r="J71" i="7"/>
  <c r="BK185" i="15"/>
  <c r="J185" i="15" s="1"/>
  <c r="J67" i="15" s="1"/>
  <c r="BK168" i="7"/>
  <c r="J168" i="7"/>
  <c r="J73" i="7"/>
  <c r="BK377" i="7"/>
  <c r="J377" i="7"/>
  <c r="J92" i="7"/>
  <c r="BK120" i="16"/>
  <c r="J120" i="16" s="1"/>
  <c r="J64" i="16" s="1"/>
  <c r="J302" i="15"/>
  <c r="J73" i="15" s="1"/>
  <c r="F55" i="16"/>
  <c r="BE109" i="16"/>
  <c r="J52" i="16"/>
  <c r="J81" i="16"/>
  <c r="BE90" i="16"/>
  <c r="BE93" i="16"/>
  <c r="BE101" i="16"/>
  <c r="BE104" i="16"/>
  <c r="BE112" i="16"/>
  <c r="BE116" i="16"/>
  <c r="BE121" i="16"/>
  <c r="E74" i="16"/>
  <c r="BE106" i="16"/>
  <c r="BE87" i="16"/>
  <c r="BE96" i="16"/>
  <c r="J56" i="15"/>
  <c r="J59" i="15"/>
  <c r="BE104" i="15"/>
  <c r="BE107" i="15"/>
  <c r="BE110" i="15"/>
  <c r="BE183" i="15"/>
  <c r="BE203" i="15"/>
  <c r="BE206" i="15"/>
  <c r="BE221" i="15"/>
  <c r="BE231" i="15"/>
  <c r="BE234" i="15"/>
  <c r="BE249" i="15"/>
  <c r="BE267" i="15"/>
  <c r="BE291" i="15"/>
  <c r="BE298" i="15"/>
  <c r="BE303" i="15"/>
  <c r="BE113" i="15"/>
  <c r="BE143" i="15"/>
  <c r="BE147" i="15"/>
  <c r="BE191" i="15"/>
  <c r="BE218" i="15"/>
  <c r="BE265" i="15"/>
  <c r="BE287" i="15"/>
  <c r="E83" i="15"/>
  <c r="BE125" i="15"/>
  <c r="BE128" i="15"/>
  <c r="BE153" i="15"/>
  <c r="BE156" i="15"/>
  <c r="BE170" i="15"/>
  <c r="BE180" i="15"/>
  <c r="BE186" i="15"/>
  <c r="BE212" i="15"/>
  <c r="BE257" i="15"/>
  <c r="F59" i="15"/>
  <c r="BE116" i="15"/>
  <c r="BE159" i="15"/>
  <c r="BE164" i="15"/>
  <c r="BE194" i="15"/>
  <c r="BE209" i="15"/>
  <c r="BE262" i="15"/>
  <c r="BE98" i="15"/>
  <c r="BE101" i="15"/>
  <c r="BE132" i="15"/>
  <c r="BE136" i="15"/>
  <c r="BE167" i="15"/>
  <c r="BE173" i="15"/>
  <c r="BE176" i="15"/>
  <c r="BE237" i="15"/>
  <c r="BE239" i="15"/>
  <c r="BE260" i="15"/>
  <c r="BE284" i="15"/>
  <c r="BE119" i="15"/>
  <c r="BE215" i="15"/>
  <c r="BE242" i="15"/>
  <c r="BE280" i="15"/>
  <c r="BE122" i="15"/>
  <c r="BE197" i="15"/>
  <c r="BE200" i="15"/>
  <c r="BE224" i="15"/>
  <c r="BE228" i="15"/>
  <c r="BE247" i="15"/>
  <c r="BE251" i="15"/>
  <c r="BE254" i="15"/>
  <c r="BE294" i="15"/>
  <c r="BE140" i="15"/>
  <c r="BE150" i="15"/>
  <c r="BE161" i="15"/>
  <c r="BE244" i="15"/>
  <c r="BE270" i="15"/>
  <c r="BE273" i="15"/>
  <c r="BE277" i="15"/>
  <c r="E50" i="14"/>
  <c r="BE133" i="14"/>
  <c r="BE136" i="14"/>
  <c r="BE139" i="14"/>
  <c r="BE336" i="14"/>
  <c r="BE343" i="14"/>
  <c r="BE438" i="14"/>
  <c r="BE441" i="14"/>
  <c r="BE457" i="14"/>
  <c r="BE476" i="14"/>
  <c r="BE506" i="14"/>
  <c r="F90" i="14"/>
  <c r="BE198" i="14"/>
  <c r="BE257" i="14"/>
  <c r="BE264" i="14"/>
  <c r="BE340" i="14"/>
  <c r="BE365" i="14"/>
  <c r="BE379" i="14"/>
  <c r="BE392" i="14"/>
  <c r="BE394" i="14"/>
  <c r="BE396" i="14"/>
  <c r="BE464" i="14"/>
  <c r="BE467" i="14"/>
  <c r="BE473" i="14"/>
  <c r="BE497" i="14"/>
  <c r="BE509" i="14"/>
  <c r="BE513" i="14"/>
  <c r="BK92" i="13"/>
  <c r="J92" i="13"/>
  <c r="J59" i="14"/>
  <c r="BE175" i="14"/>
  <c r="BE217" i="14"/>
  <c r="BE233" i="14"/>
  <c r="BE289" i="14"/>
  <c r="BE361" i="14"/>
  <c r="BE448" i="14"/>
  <c r="BE488" i="14"/>
  <c r="BE533" i="14"/>
  <c r="J87" i="14"/>
  <c r="BE254" i="14"/>
  <c r="BE261" i="14"/>
  <c r="BE296" i="14"/>
  <c r="BE299" i="14"/>
  <c r="BE349" i="14"/>
  <c r="BE388" i="14"/>
  <c r="BE424" i="14"/>
  <c r="BE428" i="14"/>
  <c r="BE450" i="14"/>
  <c r="BE490" i="14"/>
  <c r="BE493" i="14"/>
  <c r="BE96" i="14"/>
  <c r="BE108" i="14"/>
  <c r="BE121" i="14"/>
  <c r="BE142" i="14"/>
  <c r="BE268" i="14"/>
  <c r="BE292" i="14"/>
  <c r="BE354" i="14"/>
  <c r="BE368" i="14"/>
  <c r="BE373" i="14"/>
  <c r="BE404" i="14"/>
  <c r="BE482" i="14"/>
  <c r="BE484" i="14"/>
  <c r="BE486" i="14"/>
  <c r="BE520" i="14"/>
  <c r="BE224" i="14"/>
  <c r="BE251" i="14"/>
  <c r="BE314" i="14"/>
  <c r="BE371" i="14"/>
  <c r="BE376" i="14"/>
  <c r="BE412" i="14"/>
  <c r="BE470" i="14"/>
  <c r="BE479" i="14"/>
  <c r="BE171" i="14"/>
  <c r="BE346" i="14"/>
  <c r="BE402" i="14"/>
  <c r="BE420" i="14"/>
  <c r="BE431" i="14"/>
  <c r="BE435" i="14"/>
  <c r="BE455" i="14"/>
  <c r="BE459" i="14"/>
  <c r="BE148" i="14"/>
  <c r="BE385" i="14"/>
  <c r="BE390" i="14"/>
  <c r="BE408" i="14"/>
  <c r="BE415" i="14"/>
  <c r="BE445" i="14"/>
  <c r="BE500" i="14"/>
  <c r="BE516" i="14"/>
  <c r="BE524" i="14"/>
  <c r="BE528" i="14"/>
  <c r="BE537" i="14"/>
  <c r="E52" i="13"/>
  <c r="BE94" i="13"/>
  <c r="F63" i="13"/>
  <c r="J60" i="13"/>
  <c r="J89" i="13"/>
  <c r="BE96" i="13"/>
  <c r="E77" i="12"/>
  <c r="BE92" i="12"/>
  <c r="J67" i="11"/>
  <c r="J88" i="12"/>
  <c r="BE96" i="12"/>
  <c r="J60" i="12"/>
  <c r="BE98" i="12"/>
  <c r="BE94" i="12"/>
  <c r="BE100" i="12"/>
  <c r="F63" i="12"/>
  <c r="J60" i="11"/>
  <c r="E80" i="11"/>
  <c r="BE119" i="11"/>
  <c r="BE124" i="11"/>
  <c r="BE131" i="11"/>
  <c r="BE148" i="11"/>
  <c r="F91" i="11"/>
  <c r="BE97" i="11"/>
  <c r="BE142" i="11"/>
  <c r="J91" i="11"/>
  <c r="BE99" i="11"/>
  <c r="BE101" i="11"/>
  <c r="BE103" i="11"/>
  <c r="BE105" i="11"/>
  <c r="BE126" i="11"/>
  <c r="BE113" i="11"/>
  <c r="BE115" i="11"/>
  <c r="BE117" i="11"/>
  <c r="BE137" i="11"/>
  <c r="BE107" i="11"/>
  <c r="BE109" i="11"/>
  <c r="BE111" i="11"/>
  <c r="BE133" i="11"/>
  <c r="BE135" i="11"/>
  <c r="BE139" i="11"/>
  <c r="BE95" i="11"/>
  <c r="BE129" i="11"/>
  <c r="BE144" i="11"/>
  <c r="BE122" i="11"/>
  <c r="BE146" i="11"/>
  <c r="J63" i="10"/>
  <c r="BE140" i="10"/>
  <c r="BE142" i="10"/>
  <c r="BE146" i="10"/>
  <c r="BE150" i="10"/>
  <c r="BE158" i="10"/>
  <c r="BE174" i="10"/>
  <c r="BE185" i="10"/>
  <c r="BE197" i="10"/>
  <c r="BE206" i="10"/>
  <c r="BE218" i="10"/>
  <c r="BE224" i="10"/>
  <c r="BE244" i="10"/>
  <c r="BE246" i="10"/>
  <c r="BK104" i="9"/>
  <c r="J104" i="9" s="1"/>
  <c r="J68" i="9" s="1"/>
  <c r="J60" i="10"/>
  <c r="F92" i="10"/>
  <c r="BE104" i="10"/>
  <c r="BE106" i="10"/>
  <c r="BE114" i="10"/>
  <c r="BE162" i="10"/>
  <c r="BE180" i="10"/>
  <c r="BE187" i="10"/>
  <c r="BE116" i="10"/>
  <c r="BE118" i="10"/>
  <c r="BE156" i="10"/>
  <c r="BE168" i="10"/>
  <c r="BE189" i="10"/>
  <c r="BE191" i="10"/>
  <c r="E52" i="10"/>
  <c r="BE96" i="10"/>
  <c r="BE100" i="10"/>
  <c r="BE112" i="10"/>
  <c r="BE120" i="10"/>
  <c r="BE124" i="10"/>
  <c r="BE126" i="10"/>
  <c r="BE128" i="10"/>
  <c r="BE132" i="10"/>
  <c r="BE134" i="10"/>
  <c r="BE160" i="10"/>
  <c r="BE170" i="10"/>
  <c r="BE178" i="10"/>
  <c r="BE212" i="10"/>
  <c r="BE216" i="10"/>
  <c r="BE222" i="10"/>
  <c r="BE228" i="10"/>
  <c r="BE239" i="10"/>
  <c r="BE110" i="10"/>
  <c r="BE154" i="10"/>
  <c r="BE166" i="10"/>
  <c r="BE193" i="10"/>
  <c r="BE199" i="10"/>
  <c r="BE204" i="10"/>
  <c r="BE208" i="10"/>
  <c r="BE220" i="10"/>
  <c r="BE237" i="10"/>
  <c r="BE242" i="10"/>
  <c r="BE98" i="10"/>
  <c r="BE102" i="10"/>
  <c r="BE136" i="10"/>
  <c r="BE144" i="10"/>
  <c r="BE183" i="10"/>
  <c r="BE108" i="10"/>
  <c r="BE164" i="10"/>
  <c r="BE176" i="10"/>
  <c r="BE230" i="10"/>
  <c r="BE235" i="10"/>
  <c r="BE122" i="10"/>
  <c r="BE130" i="10"/>
  <c r="BE138" i="10"/>
  <c r="BE148" i="10"/>
  <c r="BE152" i="10"/>
  <c r="BE172" i="10"/>
  <c r="BE195" i="10"/>
  <c r="BE201" i="10"/>
  <c r="BE210" i="10"/>
  <c r="BE214" i="10"/>
  <c r="BE226" i="10"/>
  <c r="BE233" i="10"/>
  <c r="F63" i="9"/>
  <c r="J100" i="9"/>
  <c r="BE218" i="9"/>
  <c r="BE273" i="9"/>
  <c r="BE276" i="9"/>
  <c r="BE294" i="9"/>
  <c r="BE298" i="9"/>
  <c r="BE324" i="9"/>
  <c r="BE359" i="9"/>
  <c r="BE370" i="9"/>
  <c r="BE419" i="9"/>
  <c r="BE547" i="9"/>
  <c r="BE553" i="9"/>
  <c r="BE565" i="9"/>
  <c r="BE609" i="9"/>
  <c r="BE616" i="9"/>
  <c r="BE661" i="9"/>
  <c r="BE678" i="9"/>
  <c r="BE727" i="9"/>
  <c r="J60" i="9"/>
  <c r="BE113" i="9"/>
  <c r="BE145" i="9"/>
  <c r="BE233" i="9"/>
  <c r="BE238" i="9"/>
  <c r="BE255" i="9"/>
  <c r="BE267" i="9"/>
  <c r="BE310" i="9"/>
  <c r="BE327" i="9"/>
  <c r="BE329" i="9"/>
  <c r="BE337" i="9"/>
  <c r="BE343" i="9"/>
  <c r="BE442" i="9"/>
  <c r="BE490" i="9"/>
  <c r="BE496" i="9"/>
  <c r="BE499" i="9"/>
  <c r="BE503" i="9"/>
  <c r="BE513" i="9"/>
  <c r="BE559" i="9"/>
  <c r="BE587" i="9"/>
  <c r="BE593" i="9"/>
  <c r="BE619" i="9"/>
  <c r="BE639" i="9"/>
  <c r="BE658" i="9"/>
  <c r="BE666" i="9"/>
  <c r="BE120" i="9"/>
  <c r="BE141" i="9"/>
  <c r="BE153" i="9"/>
  <c r="BE185" i="9"/>
  <c r="BE195" i="9"/>
  <c r="BE226" i="9"/>
  <c r="BE229" i="9"/>
  <c r="BE244" i="9"/>
  <c r="BE250" i="9"/>
  <c r="BE253" i="9"/>
  <c r="BE290" i="9"/>
  <c r="BE340" i="9"/>
  <c r="BE347" i="9"/>
  <c r="BE379" i="9"/>
  <c r="BE397" i="9"/>
  <c r="BE454" i="9"/>
  <c r="BE507" i="9"/>
  <c r="BE510" i="9"/>
  <c r="BE516" i="9"/>
  <c r="BE518" i="9"/>
  <c r="BE521" i="9"/>
  <c r="BE527" i="9"/>
  <c r="BE544" i="9"/>
  <c r="BE563" i="9"/>
  <c r="BE567" i="9"/>
  <c r="BE569" i="9"/>
  <c r="BE572" i="9"/>
  <c r="BE575" i="9"/>
  <c r="BE581" i="9"/>
  <c r="BE621" i="9"/>
  <c r="BE624" i="9"/>
  <c r="BE626" i="9"/>
  <c r="BE628" i="9"/>
  <c r="BE631" i="9"/>
  <c r="BE644" i="9"/>
  <c r="BE718" i="9"/>
  <c r="BE127" i="9"/>
  <c r="BE158" i="9"/>
  <c r="BE166" i="9"/>
  <c r="BE180" i="9"/>
  <c r="BE221" i="9"/>
  <c r="BE270" i="9"/>
  <c r="BE318" i="9"/>
  <c r="BE332" i="9"/>
  <c r="BE352" i="9"/>
  <c r="BE356" i="9"/>
  <c r="BE373" i="9"/>
  <c r="BE394" i="9"/>
  <c r="BE438" i="9"/>
  <c r="BE450" i="9"/>
  <c r="BE474" i="9"/>
  <c r="BE533" i="9"/>
  <c r="BE550" i="9"/>
  <c r="BE556" i="9"/>
  <c r="BE647" i="9"/>
  <c r="BE669" i="9"/>
  <c r="BE675" i="9"/>
  <c r="BE702" i="9"/>
  <c r="E89" i="9"/>
  <c r="BE170" i="9"/>
  <c r="BE176" i="9"/>
  <c r="BE212" i="9"/>
  <c r="BE264" i="9"/>
  <c r="BE279" i="9"/>
  <c r="BE282" i="9"/>
  <c r="BE286" i="9"/>
  <c r="BE314" i="9"/>
  <c r="BE345" i="9"/>
  <c r="BE354" i="9"/>
  <c r="BE407" i="9"/>
  <c r="BE493" i="9"/>
  <c r="BE536" i="9"/>
  <c r="BE614" i="9"/>
  <c r="BE633" i="9"/>
  <c r="BE636" i="9"/>
  <c r="BE192" i="9"/>
  <c r="BE241" i="9"/>
  <c r="BE259" i="9"/>
  <c r="BE302" i="9"/>
  <c r="BE321" i="9"/>
  <c r="BE334" i="9"/>
  <c r="BE367" i="9"/>
  <c r="BE446" i="9"/>
  <c r="BE469" i="9"/>
  <c r="BE530" i="9"/>
  <c r="BE540" i="9"/>
  <c r="BE602" i="9"/>
  <c r="BE605" i="9"/>
  <c r="BE642" i="9"/>
  <c r="BE653" i="9"/>
  <c r="BE655" i="9"/>
  <c r="BE664" i="9"/>
  <c r="BE687" i="9"/>
  <c r="BE696" i="9"/>
  <c r="BE724" i="9"/>
  <c r="BE524" i="9"/>
  <c r="BE538" i="9"/>
  <c r="BE542" i="9"/>
  <c r="BE584" i="9"/>
  <c r="BE596" i="9"/>
  <c r="BE599" i="9"/>
  <c r="BE612" i="9"/>
  <c r="BE681" i="9"/>
  <c r="BE684" i="9"/>
  <c r="BE712" i="9"/>
  <c r="BE715" i="9"/>
  <c r="BE106" i="9"/>
  <c r="BE132" i="9"/>
  <c r="BE203" i="9"/>
  <c r="BE207" i="9"/>
  <c r="BE247" i="9"/>
  <c r="BE261" i="9"/>
  <c r="BE306" i="9"/>
  <c r="BE350" i="9"/>
  <c r="BE361" i="9"/>
  <c r="BE364" i="9"/>
  <c r="BE376" i="9"/>
  <c r="BE382" i="9"/>
  <c r="BE385" i="9"/>
  <c r="BE388" i="9"/>
  <c r="BE391" i="9"/>
  <c r="BE400" i="9"/>
  <c r="BE413" i="9"/>
  <c r="BE416" i="9"/>
  <c r="BE423" i="9"/>
  <c r="BE426" i="9"/>
  <c r="BE430" i="9"/>
  <c r="BE434" i="9"/>
  <c r="BE459" i="9"/>
  <c r="BE464" i="9"/>
  <c r="BE478" i="9"/>
  <c r="BE482" i="9"/>
  <c r="BE486" i="9"/>
  <c r="BE561" i="9"/>
  <c r="BE578" i="9"/>
  <c r="BE590" i="9"/>
  <c r="BE650" i="9"/>
  <c r="BE671" i="9"/>
  <c r="BE690" i="9"/>
  <c r="BE693" i="9"/>
  <c r="BE699" i="9"/>
  <c r="BE706" i="9"/>
  <c r="BE709" i="9"/>
  <c r="BE721" i="9"/>
  <c r="J174" i="7"/>
  <c r="J75" i="7"/>
  <c r="J303" i="7"/>
  <c r="J88" i="7"/>
  <c r="J289" i="7"/>
  <c r="J86" i="7" s="1"/>
  <c r="BE130" i="8"/>
  <c r="BE132" i="8"/>
  <c r="BE134" i="8"/>
  <c r="BE136" i="8"/>
  <c r="BE140" i="8"/>
  <c r="BE154" i="8"/>
  <c r="BE157" i="8"/>
  <c r="BE169" i="8"/>
  <c r="BE187" i="8"/>
  <c r="BE193" i="8"/>
  <c r="BE210" i="8"/>
  <c r="BE271" i="8"/>
  <c r="BE278" i="8"/>
  <c r="BE280" i="8"/>
  <c r="BE282" i="8"/>
  <c r="J63" i="8"/>
  <c r="BE100" i="8"/>
  <c r="BE102" i="8"/>
  <c r="BE118" i="8"/>
  <c r="BE161" i="8"/>
  <c r="BE167" i="8"/>
  <c r="BE181" i="8"/>
  <c r="BE183" i="8"/>
  <c r="BE199" i="8"/>
  <c r="BE204" i="8"/>
  <c r="BK258" i="7"/>
  <c r="J258" i="7" s="1"/>
  <c r="J83" i="7" s="1"/>
  <c r="BE142" i="8"/>
  <c r="BE150" i="8"/>
  <c r="BE152" i="8"/>
  <c r="BE171" i="8"/>
  <c r="BE185" i="8"/>
  <c r="BE202" i="8"/>
  <c r="BE214" i="8"/>
  <c r="BE249" i="8"/>
  <c r="J92" i="8"/>
  <c r="BE112" i="8"/>
  <c r="BE114" i="8"/>
  <c r="BE124" i="8"/>
  <c r="BE128" i="8"/>
  <c r="BE138" i="8"/>
  <c r="BE144" i="8"/>
  <c r="BE175" i="8"/>
  <c r="BE191" i="8"/>
  <c r="BE208" i="8"/>
  <c r="BE216" i="8"/>
  <c r="BE230" i="8"/>
  <c r="BE256" i="8"/>
  <c r="BE260" i="8"/>
  <c r="BE265" i="8"/>
  <c r="BE267" i="8"/>
  <c r="BE108" i="8"/>
  <c r="BE116" i="8"/>
  <c r="BE148" i="8"/>
  <c r="BE163" i="8"/>
  <c r="BE165" i="8"/>
  <c r="BE179" i="8"/>
  <c r="BE206" i="8"/>
  <c r="BE228" i="8"/>
  <c r="BE258" i="8"/>
  <c r="F63" i="8"/>
  <c r="BE177" i="8"/>
  <c r="BE212" i="8"/>
  <c r="BE233" i="8"/>
  <c r="BE235" i="8"/>
  <c r="E52" i="8"/>
  <c r="BE104" i="8"/>
  <c r="BE110" i="8"/>
  <c r="BE146" i="8"/>
  <c r="BE159" i="8"/>
  <c r="BE195" i="8"/>
  <c r="BE197" i="8"/>
  <c r="BE224" i="8"/>
  <c r="BE226" i="8"/>
  <c r="BE247" i="8"/>
  <c r="BE254" i="8"/>
  <c r="BE273" i="8"/>
  <c r="BE275" i="8"/>
  <c r="BE106" i="8"/>
  <c r="BE120" i="8"/>
  <c r="BE122" i="8"/>
  <c r="BE126" i="8"/>
  <c r="BE173" i="8"/>
  <c r="BE189" i="8"/>
  <c r="BE218" i="8"/>
  <c r="BE220" i="8"/>
  <c r="BE222" i="8"/>
  <c r="BE237" i="8"/>
  <c r="BE239" i="8"/>
  <c r="BE241" i="8"/>
  <c r="BE243" i="8"/>
  <c r="BE245" i="8"/>
  <c r="BE252" i="8"/>
  <c r="BE263" i="8"/>
  <c r="BE269" i="8"/>
  <c r="J98" i="6"/>
  <c r="J68" i="6"/>
  <c r="J117" i="7"/>
  <c r="BE150" i="7"/>
  <c r="BE160" i="7"/>
  <c r="BE177" i="7"/>
  <c r="BE212" i="7"/>
  <c r="BE220" i="7"/>
  <c r="BE246" i="7"/>
  <c r="BE290" i="7"/>
  <c r="BE319" i="7"/>
  <c r="BE327" i="7"/>
  <c r="BE361" i="7"/>
  <c r="BE384" i="7"/>
  <c r="BE390" i="7"/>
  <c r="BE392" i="7"/>
  <c r="BE407" i="7"/>
  <c r="BE409" i="7"/>
  <c r="F63" i="7"/>
  <c r="BE133" i="7"/>
  <c r="BE218" i="7"/>
  <c r="BE224" i="7"/>
  <c r="BE230" i="7"/>
  <c r="BE244" i="7"/>
  <c r="BE254" i="7"/>
  <c r="BE267" i="7"/>
  <c r="BE310" i="7"/>
  <c r="BE388" i="7"/>
  <c r="BE411" i="7"/>
  <c r="BE425" i="7"/>
  <c r="BE428" i="7"/>
  <c r="J60" i="7"/>
  <c r="BE124" i="7"/>
  <c r="BE141" i="7"/>
  <c r="BE143" i="7"/>
  <c r="BE188" i="7"/>
  <c r="BE192" i="7"/>
  <c r="BE194" i="7"/>
  <c r="BE207" i="7"/>
  <c r="BE209" i="7"/>
  <c r="BE238" i="7"/>
  <c r="BE256" i="7"/>
  <c r="BE301" i="7"/>
  <c r="BE304" i="7"/>
  <c r="BE306" i="7"/>
  <c r="BE316" i="7"/>
  <c r="BE346" i="7"/>
  <c r="BE348" i="7"/>
  <c r="BE350" i="7"/>
  <c r="BE365" i="7"/>
  <c r="BE378" i="7"/>
  <c r="BE386" i="7"/>
  <c r="BE405" i="7"/>
  <c r="BE413" i="7"/>
  <c r="BE169" i="7"/>
  <c r="BE172" i="7"/>
  <c r="BE186" i="7"/>
  <c r="BE201" i="7"/>
  <c r="BE204" i="7"/>
  <c r="BE216" i="7"/>
  <c r="BE240" i="7"/>
  <c r="BE242" i="7"/>
  <c r="BE261" i="7"/>
  <c r="BE263" i="7"/>
  <c r="BE265" i="7"/>
  <c r="BE284" i="7"/>
  <c r="BE299" i="7"/>
  <c r="BE308" i="7"/>
  <c r="BE335" i="7"/>
  <c r="BE339" i="7"/>
  <c r="BE375" i="7"/>
  <c r="BE394" i="7"/>
  <c r="BE396" i="7"/>
  <c r="BE415" i="7"/>
  <c r="BE417" i="7"/>
  <c r="BE421" i="7"/>
  <c r="BE131" i="7"/>
  <c r="BE139" i="7"/>
  <c r="BE156" i="7"/>
  <c r="BE163" i="7"/>
  <c r="BE175" i="7"/>
  <c r="BE190" i="7"/>
  <c r="BE226" i="7"/>
  <c r="BE236" i="7"/>
  <c r="BE276" i="7"/>
  <c r="BE278" i="7"/>
  <c r="BE280" i="7"/>
  <c r="BE282" i="7"/>
  <c r="BE321" i="7"/>
  <c r="BE325" i="7"/>
  <c r="BE333" i="7"/>
  <c r="BE337" i="7"/>
  <c r="BE433" i="7"/>
  <c r="BE435" i="7"/>
  <c r="BE122" i="7"/>
  <c r="BE135" i="7"/>
  <c r="BE137" i="7"/>
  <c r="BE145" i="7"/>
  <c r="BE148" i="7"/>
  <c r="BE158" i="7"/>
  <c r="BE166" i="7"/>
  <c r="BE179" i="7"/>
  <c r="BE198" i="7"/>
  <c r="BE234" i="7"/>
  <c r="BE270" i="7"/>
  <c r="BE323" i="7"/>
  <c r="BE356" i="7"/>
  <c r="BE358" i="7"/>
  <c r="BE367" i="7"/>
  <c r="BE380" i="7"/>
  <c r="BE382" i="7"/>
  <c r="BE398" i="7"/>
  <c r="BE419" i="7"/>
  <c r="E52" i="7"/>
  <c r="BE152" i="7"/>
  <c r="BE154" i="7"/>
  <c r="BE182" i="7"/>
  <c r="BE184" i="7"/>
  <c r="BE259" i="7"/>
  <c r="BE272" i="7"/>
  <c r="BE274" i="7"/>
  <c r="BE286" i="7"/>
  <c r="BE312" i="7"/>
  <c r="BE314" i="7"/>
  <c r="BE329" i="7"/>
  <c r="BE341" i="7"/>
  <c r="BE344" i="7"/>
  <c r="BE354" i="7"/>
  <c r="BE363" i="7"/>
  <c r="BE371" i="7"/>
  <c r="BE402" i="7"/>
  <c r="BE126" i="7"/>
  <c r="BE129" i="7"/>
  <c r="BE214" i="7"/>
  <c r="BE222" i="7"/>
  <c r="BE228" i="7"/>
  <c r="BE232" i="7"/>
  <c r="BE248" i="7"/>
  <c r="BE250" i="7"/>
  <c r="BE252" i="7"/>
  <c r="BE293" i="7"/>
  <c r="BE295" i="7"/>
  <c r="BE297" i="7"/>
  <c r="BE331" i="7"/>
  <c r="BE352" i="7"/>
  <c r="BE369" i="7"/>
  <c r="BE373" i="7"/>
  <c r="BE400" i="7"/>
  <c r="BE423" i="7"/>
  <c r="BE430" i="7"/>
  <c r="BE437" i="7"/>
  <c r="BE440" i="7"/>
  <c r="BE107" i="6"/>
  <c r="BE109" i="6"/>
  <c r="BE115" i="6"/>
  <c r="BE121" i="6"/>
  <c r="BE127" i="6"/>
  <c r="BE131" i="6"/>
  <c r="BE139" i="6"/>
  <c r="BE164" i="6"/>
  <c r="BE172" i="6"/>
  <c r="BE181" i="6"/>
  <c r="BE187" i="6"/>
  <c r="BE192" i="6"/>
  <c r="BE210" i="6"/>
  <c r="BE217" i="6"/>
  <c r="E83" i="6"/>
  <c r="F94" i="6"/>
  <c r="BE113" i="6"/>
  <c r="BE117" i="6"/>
  <c r="BE149" i="6"/>
  <c r="BE151" i="6"/>
  <c r="BE155" i="6"/>
  <c r="BE168" i="6"/>
  <c r="BE175" i="6"/>
  <c r="BE200" i="6"/>
  <c r="BE219" i="6"/>
  <c r="BE221" i="6"/>
  <c r="J60" i="6"/>
  <c r="BE135" i="6"/>
  <c r="BE160" i="6"/>
  <c r="BE204" i="6"/>
  <c r="BE206" i="6"/>
  <c r="BE215" i="6"/>
  <c r="BE223" i="6"/>
  <c r="BE228" i="6"/>
  <c r="BE236" i="6"/>
  <c r="BE238" i="6"/>
  <c r="BE119" i="6"/>
  <c r="BE143" i="6"/>
  <c r="BE145" i="6"/>
  <c r="BE147" i="6"/>
  <c r="J94" i="6"/>
  <c r="BE123" i="6"/>
  <c r="BE125" i="6"/>
  <c r="BE133" i="6"/>
  <c r="BE141" i="6"/>
  <c r="BE153" i="6"/>
  <c r="BE162" i="6"/>
  <c r="BE166" i="6"/>
  <c r="BE170" i="6"/>
  <c r="BE177" i="6"/>
  <c r="BE185" i="6"/>
  <c r="BE194" i="6"/>
  <c r="BE198" i="6"/>
  <c r="BE208" i="6"/>
  <c r="BE213" i="6"/>
  <c r="BE225" i="6"/>
  <c r="BE232" i="6"/>
  <c r="BE99" i="6"/>
  <c r="BE101" i="6"/>
  <c r="BE111" i="6"/>
  <c r="BE129" i="6"/>
  <c r="BE189" i="6"/>
  <c r="BE196" i="6"/>
  <c r="BE202" i="6"/>
  <c r="BE242" i="6"/>
  <c r="BE103" i="6"/>
  <c r="BE105" i="6"/>
  <c r="BE137" i="6"/>
  <c r="BE157" i="6"/>
  <c r="BE179" i="6"/>
  <c r="BE183" i="6"/>
  <c r="BE230" i="6"/>
  <c r="BE234" i="6"/>
  <c r="BE240" i="6"/>
  <c r="BK103" i="4"/>
  <c r="J103" i="4" s="1"/>
  <c r="J68" i="4" s="1"/>
  <c r="BK475" i="4"/>
  <c r="J475" i="4" s="1"/>
  <c r="J76" i="4" s="1"/>
  <c r="J60" i="5"/>
  <c r="J96" i="5"/>
  <c r="BE119" i="5"/>
  <c r="BE121" i="5"/>
  <c r="BE129" i="5"/>
  <c r="BE137" i="5"/>
  <c r="BE148" i="5"/>
  <c r="BE162" i="5"/>
  <c r="BE187" i="5"/>
  <c r="BE191" i="5"/>
  <c r="BE221" i="5"/>
  <c r="BE229" i="5"/>
  <c r="BE234" i="5"/>
  <c r="BE237" i="5"/>
  <c r="BE279" i="5"/>
  <c r="BE281" i="5"/>
  <c r="BE293" i="5"/>
  <c r="BE299" i="5"/>
  <c r="BE313" i="5"/>
  <c r="BE317" i="5"/>
  <c r="BE319" i="5"/>
  <c r="BE321" i="5"/>
  <c r="BE323" i="5"/>
  <c r="BE123" i="5"/>
  <c r="BE127" i="5"/>
  <c r="BE154" i="5"/>
  <c r="BE178" i="5"/>
  <c r="BE250" i="5"/>
  <c r="BE258" i="5"/>
  <c r="BE260" i="5"/>
  <c r="BE271" i="5"/>
  <c r="BE273" i="5"/>
  <c r="BE291" i="5"/>
  <c r="BE297" i="5"/>
  <c r="BE105" i="5"/>
  <c r="BE107" i="5"/>
  <c r="BE111" i="5"/>
  <c r="BE113" i="5"/>
  <c r="BE117" i="5"/>
  <c r="BE131" i="5"/>
  <c r="BE150" i="5"/>
  <c r="BE152" i="5"/>
  <c r="BE180" i="5"/>
  <c r="BE189" i="5"/>
  <c r="BE199" i="5"/>
  <c r="BE225" i="5"/>
  <c r="BE243" i="5"/>
  <c r="BE135" i="5"/>
  <c r="BE140" i="5"/>
  <c r="BE160" i="5"/>
  <c r="BE174" i="5"/>
  <c r="BE205" i="5"/>
  <c r="BE223" i="5"/>
  <c r="BE240" i="5"/>
  <c r="BE252" i="5"/>
  <c r="BE254" i="5"/>
  <c r="BE262" i="5"/>
  <c r="BE283" i="5"/>
  <c r="E85" i="5"/>
  <c r="F96" i="5"/>
  <c r="BE109" i="5"/>
  <c r="BE172" i="5"/>
  <c r="BE182" i="5"/>
  <c r="BE207" i="5"/>
  <c r="BE209" i="5"/>
  <c r="BE213" i="5"/>
  <c r="BE219" i="5"/>
  <c r="BE227" i="5"/>
  <c r="BE245" i="5"/>
  <c r="BE268" i="5"/>
  <c r="BE289" i="5"/>
  <c r="BE302" i="5"/>
  <c r="BE304" i="5"/>
  <c r="BE315" i="5"/>
  <c r="BE101" i="5"/>
  <c r="BE103" i="5"/>
  <c r="BE115" i="5"/>
  <c r="BE146" i="5"/>
  <c r="BE158" i="5"/>
  <c r="BE164" i="5"/>
  <c r="BE166" i="5"/>
  <c r="BE168" i="5"/>
  <c r="BE170" i="5"/>
  <c r="BE184" i="5"/>
  <c r="BE193" i="5"/>
  <c r="BE211" i="5"/>
  <c r="BE215" i="5"/>
  <c r="BE217" i="5"/>
  <c r="BE231" i="5"/>
  <c r="BE266" i="5"/>
  <c r="BE133" i="5"/>
  <c r="BE142" i="5"/>
  <c r="BE144" i="5"/>
  <c r="BE176" i="5"/>
  <c r="BE195" i="5"/>
  <c r="BE201" i="5"/>
  <c r="BE203" i="5"/>
  <c r="BE264" i="5"/>
  <c r="BE275" i="5"/>
  <c r="BE310" i="5"/>
  <c r="BE125" i="5"/>
  <c r="BE156" i="5"/>
  <c r="BE197" i="5"/>
  <c r="BE248" i="5"/>
  <c r="BE256" i="5"/>
  <c r="BE277" i="5"/>
  <c r="BE285" i="5"/>
  <c r="BE287" i="5"/>
  <c r="BE295" i="5"/>
  <c r="BE306" i="5"/>
  <c r="BE308" i="5"/>
  <c r="F99" i="4"/>
  <c r="BE109" i="4"/>
  <c r="BE153" i="4"/>
  <c r="BE171" i="4"/>
  <c r="BE182" i="4"/>
  <c r="BE190" i="4"/>
  <c r="BE206" i="4"/>
  <c r="BE220" i="4"/>
  <c r="BE224" i="4"/>
  <c r="BE226" i="4"/>
  <c r="BE252" i="4"/>
  <c r="BE269" i="4"/>
  <c r="BE271" i="4"/>
  <c r="BE311" i="4"/>
  <c r="BE343" i="4"/>
  <c r="BE349" i="4"/>
  <c r="BE365" i="4"/>
  <c r="BE378" i="4"/>
  <c r="BE396" i="4"/>
  <c r="BE436" i="4"/>
  <c r="BE442" i="4"/>
  <c r="BE452" i="4"/>
  <c r="BE456" i="4"/>
  <c r="BE469" i="4"/>
  <c r="BE482" i="4"/>
  <c r="BE484" i="4"/>
  <c r="BE486" i="4"/>
  <c r="J92" i="3"/>
  <c r="J65" i="3" s="1"/>
  <c r="BE113" i="4"/>
  <c r="BE115" i="4"/>
  <c r="BE128" i="4"/>
  <c r="BE135" i="4"/>
  <c r="BE141" i="4"/>
  <c r="BE155" i="4"/>
  <c r="BE178" i="4"/>
  <c r="BE186" i="4"/>
  <c r="BE188" i="4"/>
  <c r="BE198" i="4"/>
  <c r="BE222" i="4"/>
  <c r="BE240" i="4"/>
  <c r="BE248" i="4"/>
  <c r="BE250" i="4"/>
  <c r="BE263" i="4"/>
  <c r="BE315" i="4"/>
  <c r="BE363" i="4"/>
  <c r="BE371" i="4"/>
  <c r="BE384" i="4"/>
  <c r="BE386" i="4"/>
  <c r="BE392" i="4"/>
  <c r="BE432" i="4"/>
  <c r="BE434" i="4"/>
  <c r="BE440" i="4"/>
  <c r="BE459" i="4"/>
  <c r="BE151" i="4"/>
  <c r="BE161" i="4"/>
  <c r="BE258" i="4"/>
  <c r="BE273" i="4"/>
  <c r="BE275" i="4"/>
  <c r="BE303" i="4"/>
  <c r="BE305" i="4"/>
  <c r="BE307" i="4"/>
  <c r="BE317" i="4"/>
  <c r="BE331" i="4"/>
  <c r="BE333" i="4"/>
  <c r="BE335" i="4"/>
  <c r="BE337" i="4"/>
  <c r="BE353" i="4"/>
  <c r="BE355" i="4"/>
  <c r="BE380" i="4"/>
  <c r="BE382" i="4"/>
  <c r="BE398" i="4"/>
  <c r="BE400" i="4"/>
  <c r="BE404" i="4"/>
  <c r="BE418" i="4"/>
  <c r="BE438" i="4"/>
  <c r="BE471" i="4"/>
  <c r="BE480" i="4"/>
  <c r="E88" i="4"/>
  <c r="BE105" i="4"/>
  <c r="BE107" i="4"/>
  <c r="BE167" i="4"/>
  <c r="BE184" i="4"/>
  <c r="BE200" i="4"/>
  <c r="BE202" i="4"/>
  <c r="BE204" i="4"/>
  <c r="BE216" i="4"/>
  <c r="BE218" i="4"/>
  <c r="BE236" i="4"/>
  <c r="BE246" i="4"/>
  <c r="BE260" i="4"/>
  <c r="BE277" i="4"/>
  <c r="BE279" i="4"/>
  <c r="BE297" i="4"/>
  <c r="BE301" i="4"/>
  <c r="BE359" i="4"/>
  <c r="BE367" i="4"/>
  <c r="BE373" i="4"/>
  <c r="BE376" i="4"/>
  <c r="BE388" i="4"/>
  <c r="BE390" i="4"/>
  <c r="BE394" i="4"/>
  <c r="BE408" i="4"/>
  <c r="BE412" i="4"/>
  <c r="BE414" i="4"/>
  <c r="BE416" i="4"/>
  <c r="BE422" i="4"/>
  <c r="BE426" i="4"/>
  <c r="BE428" i="4"/>
  <c r="BE430" i="4"/>
  <c r="BE450" i="4"/>
  <c r="BE454" i="4"/>
  <c r="BE461" i="4"/>
  <c r="J60" i="4"/>
  <c r="BE125" i="4"/>
  <c r="BE143" i="4"/>
  <c r="BE145" i="4"/>
  <c r="BE147" i="4"/>
  <c r="BE165" i="4"/>
  <c r="BE175" i="4"/>
  <c r="BE192" i="4"/>
  <c r="BE196" i="4"/>
  <c r="BE210" i="4"/>
  <c r="BE256" i="4"/>
  <c r="BE351" i="4"/>
  <c r="BE424" i="4"/>
  <c r="J99" i="4"/>
  <c r="BE117" i="4"/>
  <c r="BE119" i="4"/>
  <c r="BE123" i="4"/>
  <c r="BE130" i="4"/>
  <c r="BE139" i="4"/>
  <c r="BE157" i="4"/>
  <c r="BE169" i="4"/>
  <c r="BE232" i="4"/>
  <c r="BE254" i="4"/>
  <c r="BE285" i="4"/>
  <c r="BE287" i="4"/>
  <c r="BE289" i="4"/>
  <c r="BE291" i="4"/>
  <c r="BE293" i="4"/>
  <c r="BE295" i="4"/>
  <c r="BE299" i="4"/>
  <c r="BE341" i="4"/>
  <c r="BE347" i="4"/>
  <c r="BE361" i="4"/>
  <c r="BE420" i="4"/>
  <c r="BE473" i="4"/>
  <c r="BE477" i="4"/>
  <c r="BE111" i="4"/>
  <c r="BE133" i="4"/>
  <c r="BE149" i="4"/>
  <c r="BE159" i="4"/>
  <c r="BE180" i="4"/>
  <c r="BE208" i="4"/>
  <c r="BE212" i="4"/>
  <c r="BE234" i="4"/>
  <c r="BE242" i="4"/>
  <c r="BE265" i="4"/>
  <c r="BE281" i="4"/>
  <c r="BE313" i="4"/>
  <c r="BE319" i="4"/>
  <c r="BE321" i="4"/>
  <c r="BE327" i="4"/>
  <c r="BE329" i="4"/>
  <c r="BE357" i="4"/>
  <c r="BE369" i="4"/>
  <c r="BE402" i="4"/>
  <c r="BE406" i="4"/>
  <c r="BE444" i="4"/>
  <c r="BE446" i="4"/>
  <c r="BE448" i="4"/>
  <c r="BE463" i="4"/>
  <c r="BE465" i="4"/>
  <c r="BE121" i="4"/>
  <c r="BE137" i="4"/>
  <c r="BE163" i="4"/>
  <c r="BE173" i="4"/>
  <c r="BE194" i="4"/>
  <c r="BE214" i="4"/>
  <c r="BE228" i="4"/>
  <c r="BE230" i="4"/>
  <c r="BE238" i="4"/>
  <c r="BE244" i="4"/>
  <c r="BE267" i="4"/>
  <c r="BE283" i="4"/>
  <c r="BE309" i="4"/>
  <c r="BE323" i="4"/>
  <c r="BE325" i="4"/>
  <c r="BE339" i="4"/>
  <c r="BE345" i="4"/>
  <c r="BE410" i="4"/>
  <c r="BE467" i="4"/>
  <c r="BE97" i="3"/>
  <c r="J56" i="3"/>
  <c r="J59" i="3"/>
  <c r="BE101" i="3"/>
  <c r="BE104" i="3"/>
  <c r="BE119" i="3"/>
  <c r="BE130" i="3"/>
  <c r="BE152" i="3"/>
  <c r="BE155" i="3"/>
  <c r="BE198" i="3"/>
  <c r="BE230" i="3"/>
  <c r="BE272" i="3"/>
  <c r="BE146" i="3"/>
  <c r="BE280" i="3"/>
  <c r="E50" i="3"/>
  <c r="BE108" i="3"/>
  <c r="BE127" i="3"/>
  <c r="BE135" i="3"/>
  <c r="BE139" i="3"/>
  <c r="BE190" i="3"/>
  <c r="BE226" i="3"/>
  <c r="BE233" i="3"/>
  <c r="F59" i="3"/>
  <c r="BE112" i="3"/>
  <c r="BE187" i="3"/>
  <c r="BE195" i="3"/>
  <c r="BE208" i="3"/>
  <c r="BE213" i="3"/>
  <c r="BE219" i="3"/>
  <c r="BE242" i="3"/>
  <c r="BE252" i="3"/>
  <c r="BE264" i="3"/>
  <c r="BE275" i="3"/>
  <c r="BK2092" i="2"/>
  <c r="J2092" i="2"/>
  <c r="J94" i="2" s="1"/>
  <c r="BE143" i="3"/>
  <c r="BE158" i="3"/>
  <c r="BE162" i="3"/>
  <c r="BE176" i="3"/>
  <c r="BE261" i="3"/>
  <c r="BE116" i="3"/>
  <c r="BE168" i="3"/>
  <c r="BE204" i="3"/>
  <c r="BE222" i="3"/>
  <c r="BE258" i="3"/>
  <c r="BE93" i="3"/>
  <c r="BE123" i="3"/>
  <c r="BE149" i="3"/>
  <c r="BE201" i="3"/>
  <c r="BE239" i="3"/>
  <c r="BE248" i="3"/>
  <c r="BE256" i="3"/>
  <c r="BE268" i="3"/>
  <c r="F59" i="2"/>
  <c r="E105" i="2"/>
  <c r="J111" i="2"/>
  <c r="J114" i="2"/>
  <c r="BE120" i="2"/>
  <c r="BE122" i="2"/>
  <c r="BE126" i="2"/>
  <c r="BE130" i="2"/>
  <c r="BE134" i="2"/>
  <c r="BE138" i="2"/>
  <c r="BE144" i="2"/>
  <c r="BE151" i="2"/>
  <c r="BE157" i="2"/>
  <c r="BE164" i="2"/>
  <c r="BE168" i="2"/>
  <c r="BE172" i="2"/>
  <c r="BE180" i="2"/>
  <c r="BE209" i="2"/>
  <c r="BE214" i="2"/>
  <c r="BE220" i="2"/>
  <c r="BE225" i="2"/>
  <c r="BE229" i="2"/>
  <c r="BE234" i="2"/>
  <c r="BE239" i="2"/>
  <c r="BE243" i="2"/>
  <c r="BE247" i="2"/>
  <c r="BE252" i="2"/>
  <c r="BE257" i="2"/>
  <c r="BE262" i="2"/>
  <c r="BE267" i="2"/>
  <c r="BE272" i="2"/>
  <c r="BE277" i="2"/>
  <c r="BE282" i="2"/>
  <c r="BE287" i="2"/>
  <c r="BE292" i="2"/>
  <c r="BE299" i="2"/>
  <c r="BE304" i="2"/>
  <c r="BE314" i="2"/>
  <c r="BE325" i="2"/>
  <c r="BE329" i="2"/>
  <c r="BE333" i="2"/>
  <c r="BE337" i="2"/>
  <c r="BE341" i="2"/>
  <c r="BE345" i="2"/>
  <c r="BE348" i="2"/>
  <c r="BE353" i="2"/>
  <c r="BE357" i="2"/>
  <c r="BE360" i="2"/>
  <c r="BE408" i="2"/>
  <c r="BE415" i="2"/>
  <c r="BE419" i="2"/>
  <c r="BE422" i="2"/>
  <c r="BE426" i="2"/>
  <c r="BE429" i="2"/>
  <c r="BE433" i="2"/>
  <c r="BE436" i="2"/>
  <c r="BE440" i="2"/>
  <c r="BE443" i="2"/>
  <c r="BE447" i="2"/>
  <c r="BE450" i="2"/>
  <c r="BE453" i="2"/>
  <c r="BE457" i="2"/>
  <c r="BE464" i="2"/>
  <c r="BE468" i="2"/>
  <c r="BE485" i="2"/>
  <c r="BE492" i="2"/>
  <c r="BE496" i="2"/>
  <c r="BE507" i="2"/>
  <c r="BE511" i="2"/>
  <c r="BE514" i="2"/>
  <c r="BE525" i="2"/>
  <c r="BE529" i="2"/>
  <c r="BE555" i="2"/>
  <c r="BE559" i="2"/>
  <c r="BE563" i="2"/>
  <c r="BE569" i="2"/>
  <c r="BE586" i="2"/>
  <c r="BE593" i="2"/>
  <c r="BE597" i="2"/>
  <c r="BE606" i="2"/>
  <c r="BE611" i="2"/>
  <c r="BE628" i="2"/>
  <c r="BE632" i="2"/>
  <c r="BE644" i="2"/>
  <c r="BE648" i="2"/>
  <c r="BE697" i="2"/>
  <c r="BE707" i="2"/>
  <c r="BE717" i="2"/>
  <c r="BE732" i="2"/>
  <c r="BE736" i="2"/>
  <c r="BE741" i="2"/>
  <c r="BE744" i="2"/>
  <c r="BE746" i="2"/>
  <c r="BE750" i="2"/>
  <c r="BE753" i="2"/>
  <c r="BE755" i="2"/>
  <c r="BE758" i="2"/>
  <c r="BE760" i="2"/>
  <c r="BE764" i="2"/>
  <c r="BE768" i="2"/>
  <c r="BE780" i="2"/>
  <c r="BE786" i="2"/>
  <c r="BE789" i="2"/>
  <c r="BE793" i="2"/>
  <c r="BE797" i="2"/>
  <c r="BE801" i="2"/>
  <c r="BE805" i="2"/>
  <c r="BE812" i="2"/>
  <c r="BE816" i="2"/>
  <c r="BE819" i="2"/>
  <c r="BE827" i="2"/>
  <c r="BE834" i="2"/>
  <c r="BE838" i="2"/>
  <c r="BE842" i="2"/>
  <c r="BE848" i="2"/>
  <c r="BE852" i="2"/>
  <c r="BE856" i="2"/>
  <c r="BE862" i="2"/>
  <c r="BE868" i="2"/>
  <c r="BE872" i="2"/>
  <c r="BE878" i="2"/>
  <c r="BE882" i="2"/>
  <c r="BE888" i="2"/>
  <c r="BE894" i="2"/>
  <c r="BE898" i="2"/>
  <c r="BE906" i="2"/>
  <c r="BE913" i="2"/>
  <c r="BE920" i="2"/>
  <c r="BE925" i="2"/>
  <c r="BE948" i="2"/>
  <c r="BE954" i="2"/>
  <c r="BE961" i="2"/>
  <c r="BE983" i="2"/>
  <c r="BE993" i="2"/>
  <c r="BE1023" i="2"/>
  <c r="BE1027" i="2"/>
  <c r="BE1029" i="2"/>
  <c r="BE1032" i="2"/>
  <c r="BE1039" i="2"/>
  <c r="BE1044" i="2"/>
  <c r="BE1048" i="2"/>
  <c r="BE1054" i="2"/>
  <c r="BE1057" i="2"/>
  <c r="BE1060" i="2"/>
  <c r="BE1063" i="2"/>
  <c r="BE1067" i="2"/>
  <c r="BE1071" i="2"/>
  <c r="BE1076" i="2"/>
  <c r="BE1081" i="2"/>
  <c r="BE1098" i="2"/>
  <c r="BE1101" i="2"/>
  <c r="BE1112" i="2"/>
  <c r="BE1115" i="2"/>
  <c r="BE1132" i="2"/>
  <c r="BE1135" i="2"/>
  <c r="BE1146" i="2"/>
  <c r="BE1149" i="2"/>
  <c r="BE1153" i="2"/>
  <c r="BE1156" i="2"/>
  <c r="BE1159" i="2"/>
  <c r="BE1163" i="2"/>
  <c r="BE1166" i="2"/>
  <c r="BE1170" i="2"/>
  <c r="BE1173" i="2"/>
  <c r="BE1177" i="2"/>
  <c r="BE1180" i="2"/>
  <c r="BE1184" i="2"/>
  <c r="BE1188" i="2"/>
  <c r="BE1191" i="2"/>
  <c r="BE1195" i="2"/>
  <c r="BE1198" i="2"/>
  <c r="BE1202" i="2"/>
  <c r="BE1205" i="2"/>
  <c r="BE1209" i="2"/>
  <c r="BE1212" i="2"/>
  <c r="BE1216" i="2"/>
  <c r="BE1219" i="2"/>
  <c r="BE1223" i="2"/>
  <c r="BE1226" i="2"/>
  <c r="BE1230" i="2"/>
  <c r="BE1233" i="2"/>
  <c r="BE1237" i="2"/>
  <c r="BE1240" i="2"/>
  <c r="BE1244" i="2"/>
  <c r="BE1246" i="2"/>
  <c r="BE1250" i="2"/>
  <c r="BE1254" i="2"/>
  <c r="BE1257" i="2"/>
  <c r="BE1261" i="2"/>
  <c r="BE1264" i="2"/>
  <c r="BE1274" i="2"/>
  <c r="BE1277" i="2"/>
  <c r="BE1280" i="2"/>
  <c r="BE1284" i="2"/>
  <c r="BE1287" i="2"/>
  <c r="BE1291" i="2"/>
  <c r="BE1294" i="2"/>
  <c r="BE1298" i="2"/>
  <c r="BE1301" i="2"/>
  <c r="BE1305" i="2"/>
  <c r="BE1308" i="2"/>
  <c r="BE1312" i="2"/>
  <c r="BE1315" i="2"/>
  <c r="BE1319" i="2"/>
  <c r="BE1322" i="2"/>
  <c r="BE1324" i="2"/>
  <c r="BE1327" i="2"/>
  <c r="BE1329" i="2"/>
  <c r="BE1332" i="2"/>
  <c r="BE1334" i="2"/>
  <c r="BE1337" i="2"/>
  <c r="BE1339" i="2"/>
  <c r="BE1342" i="2"/>
  <c r="BE1344" i="2"/>
  <c r="BE1347" i="2"/>
  <c r="BE1349" i="2"/>
  <c r="BE1351" i="2"/>
  <c r="BE1353" i="2"/>
  <c r="BE1355" i="2"/>
  <c r="BE1357" i="2"/>
  <c r="BE1359" i="2"/>
  <c r="BE1361" i="2"/>
  <c r="BE1363" i="2"/>
  <c r="BE1366" i="2"/>
  <c r="BE1368" i="2"/>
  <c r="BE1371" i="2"/>
  <c r="BE1373" i="2"/>
  <c r="BE1375" i="2"/>
  <c r="BE1379" i="2"/>
  <c r="BE1382" i="2"/>
  <c r="BE1385" i="2"/>
  <c r="BE1388" i="2"/>
  <c r="BE1391" i="2"/>
  <c r="BE1394" i="2"/>
  <c r="BE1396" i="2"/>
  <c r="BE1398" i="2"/>
  <c r="BE1400" i="2"/>
  <c r="BE1402" i="2"/>
  <c r="BE1404" i="2"/>
  <c r="BE1406" i="2"/>
  <c r="BE1408" i="2"/>
  <c r="BE1410" i="2"/>
  <c r="BE1412" i="2"/>
  <c r="BE1414" i="2"/>
  <c r="BE1416" i="2"/>
  <c r="BE1418" i="2"/>
  <c r="BE1420" i="2"/>
  <c r="BE1422" i="2"/>
  <c r="BE1424" i="2"/>
  <c r="BE1426" i="2"/>
  <c r="BE1428" i="2"/>
  <c r="BE1430" i="2"/>
  <c r="BE1432" i="2"/>
  <c r="BE1434" i="2"/>
  <c r="BE1436" i="2"/>
  <c r="BE1438" i="2"/>
  <c r="BE1440" i="2"/>
  <c r="BE1442" i="2"/>
  <c r="BE1444" i="2"/>
  <c r="BE1446" i="2"/>
  <c r="BE1448" i="2"/>
  <c r="BE1450" i="2"/>
  <c r="BE1453" i="2"/>
  <c r="BE1456" i="2"/>
  <c r="BE1459" i="2"/>
  <c r="BE1462" i="2"/>
  <c r="BE1466" i="2"/>
  <c r="BE1473" i="2"/>
  <c r="BE1482" i="2"/>
  <c r="BE1486" i="2"/>
  <c r="BE1490" i="2"/>
  <c r="BE1494" i="2"/>
  <c r="BE1497" i="2"/>
  <c r="BE1501" i="2"/>
  <c r="BE1504" i="2"/>
  <c r="BE1507" i="2"/>
  <c r="BE1510" i="2"/>
  <c r="BE1520" i="2"/>
  <c r="BE1524" i="2"/>
  <c r="BE1528" i="2"/>
  <c r="BE1532" i="2"/>
  <c r="BE1535" i="2"/>
  <c r="BE1537" i="2"/>
  <c r="BE1541" i="2"/>
  <c r="BE1545" i="2"/>
  <c r="BE1547" i="2"/>
  <c r="BE1549" i="2"/>
  <c r="BE1551" i="2"/>
  <c r="BE1553" i="2"/>
  <c r="BE1555" i="2"/>
  <c r="BE1557" i="2"/>
  <c r="BE1559" i="2"/>
  <c r="BE1561" i="2"/>
  <c r="BE1563" i="2"/>
  <c r="BE1565" i="2"/>
  <c r="BE1567" i="2"/>
  <c r="BE1569" i="2"/>
  <c r="BE1571" i="2"/>
  <c r="BE1573" i="2"/>
  <c r="BE1575" i="2"/>
  <c r="BE1577" i="2"/>
  <c r="BE1579" i="2"/>
  <c r="BE1581" i="2"/>
  <c r="BE1583" i="2"/>
  <c r="BE1585" i="2"/>
  <c r="BE1589" i="2"/>
  <c r="BE1593" i="2"/>
  <c r="BE1597" i="2"/>
  <c r="BE1601" i="2"/>
  <c r="BE1604" i="2"/>
  <c r="BE1608" i="2"/>
  <c r="BE1610" i="2"/>
  <c r="BE1613" i="2"/>
  <c r="BE1615" i="2"/>
  <c r="BE1617" i="2"/>
  <c r="BE1619" i="2"/>
  <c r="BE1621" i="2"/>
  <c r="BE1623" i="2"/>
  <c r="BE1625" i="2"/>
  <c r="BE1627" i="2"/>
  <c r="BE1629" i="2"/>
  <c r="BE1631" i="2"/>
  <c r="BE1633" i="2"/>
  <c r="BE1635" i="2"/>
  <c r="BE1637" i="2"/>
  <c r="BE1641" i="2"/>
  <c r="BE1653" i="2"/>
  <c r="BE1657" i="2"/>
  <c r="BE1661" i="2"/>
  <c r="BE1664" i="2"/>
  <c r="BE1672" i="2"/>
  <c r="BE1675" i="2"/>
  <c r="BE1678" i="2"/>
  <c r="BE1681" i="2"/>
  <c r="BE1684" i="2"/>
  <c r="BE1687" i="2"/>
  <c r="BE1693" i="2"/>
  <c r="BE1696" i="2"/>
  <c r="BE1702" i="2"/>
  <c r="BE1705" i="2"/>
  <c r="BE1708" i="2"/>
  <c r="BE1711" i="2"/>
  <c r="BE1715" i="2"/>
  <c r="BE1718" i="2"/>
  <c r="BE1720" i="2"/>
  <c r="BE1728" i="2"/>
  <c r="BE1767" i="2"/>
  <c r="BE1771" i="2"/>
  <c r="BE1774" i="2"/>
  <c r="BE1778" i="2"/>
  <c r="BE1787" i="2"/>
  <c r="BE1791" i="2"/>
  <c r="BE1800" i="2"/>
  <c r="BE1806" i="2"/>
  <c r="BE1809" i="2"/>
  <c r="BE1818" i="2"/>
  <c r="BE1825" i="2"/>
  <c r="BE1835" i="2"/>
  <c r="BE1847" i="2"/>
  <c r="BE1851" i="2"/>
  <c r="BE1888" i="2"/>
  <c r="BE1924" i="2"/>
  <c r="BE1926" i="2"/>
  <c r="BE1928" i="2"/>
  <c r="BE1930" i="2"/>
  <c r="BE1932" i="2"/>
  <c r="BE1934" i="2"/>
  <c r="BE1967" i="2"/>
  <c r="BE1970" i="2"/>
  <c r="BE1974" i="2"/>
  <c r="BE1977" i="2"/>
  <c r="BE1981" i="2"/>
  <c r="BE1984" i="2"/>
  <c r="BE2020" i="2"/>
  <c r="BE2053" i="2"/>
  <c r="BE2056" i="2"/>
  <c r="BE2060" i="2"/>
  <c r="BE2067" i="2"/>
  <c r="BE2074" i="2"/>
  <c r="BE2082" i="2"/>
  <c r="BE2087" i="2"/>
  <c r="BE2094" i="2"/>
  <c r="BE2096" i="2"/>
  <c r="BE2098" i="2"/>
  <c r="BE204" i="2"/>
  <c r="BE176" i="2"/>
  <c r="BE183" i="2"/>
  <c r="BE187" i="2"/>
  <c r="BE191" i="2"/>
  <c r="BE195" i="2"/>
  <c r="BE199" i="2"/>
  <c r="F39" i="3"/>
  <c r="BD57" i="1" s="1"/>
  <c r="F38" i="5"/>
  <c r="BA60" i="1" s="1"/>
  <c r="F36" i="15"/>
  <c r="BA71" i="1"/>
  <c r="J38" i="10"/>
  <c r="AW66" i="1" s="1"/>
  <c r="F37" i="2"/>
  <c r="BB56" i="1"/>
  <c r="F40" i="7"/>
  <c r="BC62" i="1"/>
  <c r="F36" i="16"/>
  <c r="BC72" i="1" s="1"/>
  <c r="F41" i="8"/>
  <c r="BD63" i="1" s="1"/>
  <c r="J38" i="6"/>
  <c r="AW61" i="1"/>
  <c r="F39" i="9"/>
  <c r="BB64" i="1" s="1"/>
  <c r="F38" i="12"/>
  <c r="BA68" i="1"/>
  <c r="J34" i="16"/>
  <c r="AW72" i="1"/>
  <c r="F38" i="10"/>
  <c r="BA66" i="1" s="1"/>
  <c r="F39" i="11"/>
  <c r="BB67" i="1" s="1"/>
  <c r="F40" i="12"/>
  <c r="BC68" i="1"/>
  <c r="F41" i="13"/>
  <c r="BD69" i="1" s="1"/>
  <c r="F38" i="13"/>
  <c r="BA69" i="1"/>
  <c r="F39" i="13"/>
  <c r="BB69" i="1"/>
  <c r="J34" i="11"/>
  <c r="F36" i="3"/>
  <c r="BA57" i="1"/>
  <c r="F40" i="4"/>
  <c r="BC59" i="1" s="1"/>
  <c r="F39" i="14"/>
  <c r="BD70" i="1" s="1"/>
  <c r="F41" i="7"/>
  <c r="BD62" i="1"/>
  <c r="F40" i="11"/>
  <c r="BC67" i="1" s="1"/>
  <c r="F41" i="12"/>
  <c r="BD68" i="1"/>
  <c r="J38" i="13"/>
  <c r="AW69" i="1"/>
  <c r="F40" i="8"/>
  <c r="BC63" i="1" s="1"/>
  <c r="J38" i="11"/>
  <c r="AW67" i="1"/>
  <c r="F40" i="13"/>
  <c r="BC69" i="1"/>
  <c r="F39" i="2"/>
  <c r="BD56" i="1" s="1"/>
  <c r="AS55" i="1"/>
  <c r="AS54" i="1"/>
  <c r="F39" i="4"/>
  <c r="BB59" i="1"/>
  <c r="F39" i="15"/>
  <c r="BD71" i="1" s="1"/>
  <c r="F41" i="10"/>
  <c r="BD66" i="1"/>
  <c r="F35" i="16"/>
  <c r="BB72" i="1"/>
  <c r="F39" i="10"/>
  <c r="BB66" i="1" s="1"/>
  <c r="F41" i="11"/>
  <c r="BD67" i="1"/>
  <c r="J38" i="8"/>
  <c r="AW63" i="1"/>
  <c r="J36" i="14"/>
  <c r="AW70" i="1" s="1"/>
  <c r="F40" i="5"/>
  <c r="BC60" i="1"/>
  <c r="J34" i="13"/>
  <c r="F38" i="15"/>
  <c r="BC71" i="1"/>
  <c r="J38" i="5"/>
  <c r="AW60" i="1"/>
  <c r="F38" i="6"/>
  <c r="BA61" i="1" s="1"/>
  <c r="F39" i="7"/>
  <c r="BB62" i="1" s="1"/>
  <c r="J36" i="3"/>
  <c r="AW57" i="1"/>
  <c r="F38" i="7"/>
  <c r="BA62" i="1" s="1"/>
  <c r="F39" i="8"/>
  <c r="BB63" i="1"/>
  <c r="F38" i="11"/>
  <c r="BA67" i="1" s="1"/>
  <c r="J38" i="12"/>
  <c r="AW68" i="1" s="1"/>
  <c r="J34" i="12"/>
  <c r="F37" i="14"/>
  <c r="BB70" i="1" s="1"/>
  <c r="F40" i="10"/>
  <c r="BC66" i="1"/>
  <c r="F34" i="16"/>
  <c r="BA72" i="1"/>
  <c r="F37" i="3"/>
  <c r="BB57" i="1" s="1"/>
  <c r="F41" i="6"/>
  <c r="BD61" i="1"/>
  <c r="F40" i="6"/>
  <c r="BC61" i="1"/>
  <c r="F39" i="5"/>
  <c r="BB60" i="1" s="1"/>
  <c r="F38" i="14"/>
  <c r="BC70" i="1"/>
  <c r="F40" i="9"/>
  <c r="BC64" i="1"/>
  <c r="F39" i="12"/>
  <c r="BB68" i="1" s="1"/>
  <c r="F36" i="14"/>
  <c r="BA70" i="1"/>
  <c r="F41" i="4"/>
  <c r="BD59" i="1"/>
  <c r="F38" i="3"/>
  <c r="BC57" i="1" s="1"/>
  <c r="F39" i="6"/>
  <c r="BB61" i="1"/>
  <c r="F37" i="16"/>
  <c r="BD72" i="1"/>
  <c r="F38" i="2"/>
  <c r="BC56" i="1" s="1"/>
  <c r="J38" i="4"/>
  <c r="AW59" i="1" s="1"/>
  <c r="J36" i="2"/>
  <c r="AW56" i="1" s="1"/>
  <c r="J38" i="7"/>
  <c r="AW62" i="1"/>
  <c r="F38" i="9"/>
  <c r="BA64" i="1" s="1"/>
  <c r="F41" i="9"/>
  <c r="BD64" i="1"/>
  <c r="F36" i="2"/>
  <c r="BA56" i="1" s="1"/>
  <c r="J36" i="15"/>
  <c r="AW71" i="1" s="1"/>
  <c r="F38" i="4"/>
  <c r="BA59" i="1" s="1"/>
  <c r="F41" i="5"/>
  <c r="BD60" i="1"/>
  <c r="J38" i="9"/>
  <c r="AW64" i="1" s="1"/>
  <c r="F38" i="8"/>
  <c r="BA63" i="1"/>
  <c r="F37" i="15"/>
  <c r="BB71" i="1" s="1"/>
  <c r="J34" i="10" l="1"/>
  <c r="AG66" i="1" s="1"/>
  <c r="J67" i="10"/>
  <c r="BK118" i="2"/>
  <c r="BK94" i="14"/>
  <c r="J94" i="14" s="1"/>
  <c r="J64" i="14" s="1"/>
  <c r="BK99" i="5"/>
  <c r="J99" i="5" s="1"/>
  <c r="J67" i="5" s="1"/>
  <c r="J608" i="9"/>
  <c r="J78" i="9" s="1"/>
  <c r="BK1079" i="2"/>
  <c r="J1079" i="2" s="1"/>
  <c r="J76" i="2" s="1"/>
  <c r="BK292" i="7"/>
  <c r="J292" i="7" s="1"/>
  <c r="J87" i="7" s="1"/>
  <c r="BK343" i="7"/>
  <c r="J343" i="7" s="1"/>
  <c r="J90" i="7" s="1"/>
  <c r="R95" i="10"/>
  <c r="P292" i="7"/>
  <c r="P288" i="7"/>
  <c r="P121" i="7"/>
  <c r="P120" i="7" s="1"/>
  <c r="AU62" i="1" s="1"/>
  <c r="R121" i="7"/>
  <c r="R120" i="7" s="1"/>
  <c r="R94" i="11"/>
  <c r="T118" i="2"/>
  <c r="R104" i="9"/>
  <c r="BK98" i="8"/>
  <c r="J98" i="8" s="1"/>
  <c r="J34" i="8" s="1"/>
  <c r="AG63" i="1" s="1"/>
  <c r="T91" i="3"/>
  <c r="T90" i="3"/>
  <c r="R85" i="16"/>
  <c r="R84" i="16" s="1"/>
  <c r="T97" i="6"/>
  <c r="T98" i="8"/>
  <c r="T103" i="4"/>
  <c r="T102" i="4" s="1"/>
  <c r="P99" i="5"/>
  <c r="AU60" i="1"/>
  <c r="P103" i="4"/>
  <c r="P102" i="4" s="1"/>
  <c r="AU59" i="1" s="1"/>
  <c r="P118" i="2"/>
  <c r="P117" i="2"/>
  <c r="AU56" i="1" s="1"/>
  <c r="T236" i="9"/>
  <c r="T103" i="9"/>
  <c r="T94" i="14"/>
  <c r="T93" i="14"/>
  <c r="BK97" i="6"/>
  <c r="J97" i="6"/>
  <c r="J67" i="6"/>
  <c r="P98" i="8"/>
  <c r="AU63" i="1" s="1"/>
  <c r="R97" i="6"/>
  <c r="R118" i="2"/>
  <c r="R98" i="8"/>
  <c r="BK96" i="15"/>
  <c r="BK95" i="15"/>
  <c r="J95" i="15"/>
  <c r="J32" i="15" s="1"/>
  <c r="AG71" i="1" s="1"/>
  <c r="AN71" i="1" s="1"/>
  <c r="T96" i="15"/>
  <c r="T95" i="15" s="1"/>
  <c r="R236" i="9"/>
  <c r="T121" i="7"/>
  <c r="T120" i="7"/>
  <c r="R99" i="5"/>
  <c r="R103" i="4"/>
  <c r="R102" i="4"/>
  <c r="P103" i="9"/>
  <c r="AU64" i="1" s="1"/>
  <c r="R91" i="3"/>
  <c r="R90" i="3"/>
  <c r="T85" i="16"/>
  <c r="T84" i="16" s="1"/>
  <c r="BK91" i="3"/>
  <c r="BK90" i="3"/>
  <c r="J90" i="3"/>
  <c r="J32" i="3" s="1"/>
  <c r="AG57" i="1" s="1"/>
  <c r="R1079" i="2"/>
  <c r="T1079" i="2"/>
  <c r="P85" i="16"/>
  <c r="P84" i="16"/>
  <c r="AU72" i="1" s="1"/>
  <c r="R94" i="14"/>
  <c r="R93" i="14"/>
  <c r="AG67" i="1"/>
  <c r="BK121" i="7"/>
  <c r="J121" i="7"/>
  <c r="J68" i="7"/>
  <c r="BK85" i="16"/>
  <c r="BK84" i="16" s="1"/>
  <c r="J84" i="16" s="1"/>
  <c r="J59" i="16" s="1"/>
  <c r="BK93" i="14"/>
  <c r="J93" i="14"/>
  <c r="J63" i="14"/>
  <c r="AG69" i="1"/>
  <c r="AN69" i="1" s="1"/>
  <c r="J67" i="13"/>
  <c r="AG68" i="1"/>
  <c r="BK103" i="9"/>
  <c r="J103" i="9"/>
  <c r="J34" i="9" s="1"/>
  <c r="AG64" i="1" s="1"/>
  <c r="BK102" i="4"/>
  <c r="J102" i="4" s="1"/>
  <c r="J67" i="4" s="1"/>
  <c r="BK117" i="2"/>
  <c r="J117" i="2" s="1"/>
  <c r="J63" i="2" s="1"/>
  <c r="J118" i="2"/>
  <c r="J64" i="2"/>
  <c r="J35" i="3"/>
  <c r="AV57" i="1"/>
  <c r="AT57" i="1"/>
  <c r="BD58" i="1"/>
  <c r="BD65" i="1"/>
  <c r="J35" i="14"/>
  <c r="AV70" i="1" s="1"/>
  <c r="AT70" i="1" s="1"/>
  <c r="F35" i="3"/>
  <c r="AZ57" i="1"/>
  <c r="F37" i="6"/>
  <c r="AZ61" i="1"/>
  <c r="F37" i="11"/>
  <c r="AZ67" i="1"/>
  <c r="BB58" i="1"/>
  <c r="AX58" i="1"/>
  <c r="F37" i="12"/>
  <c r="AZ68" i="1" s="1"/>
  <c r="F37" i="13"/>
  <c r="AZ69" i="1"/>
  <c r="F33" i="16"/>
  <c r="AZ72" i="1"/>
  <c r="BA58" i="1"/>
  <c r="AW58" i="1"/>
  <c r="F35" i="15"/>
  <c r="AZ71" i="1"/>
  <c r="F37" i="4"/>
  <c r="AZ59" i="1" s="1"/>
  <c r="BC58" i="1"/>
  <c r="AY58" i="1"/>
  <c r="J37" i="12"/>
  <c r="AV68" i="1"/>
  <c r="AT68" i="1"/>
  <c r="AN68" i="1"/>
  <c r="F35" i="14"/>
  <c r="AZ70" i="1"/>
  <c r="BA65" i="1"/>
  <c r="AW65" i="1"/>
  <c r="J37" i="8"/>
  <c r="AV63" i="1" s="1"/>
  <c r="AT63" i="1" s="1"/>
  <c r="F37" i="10"/>
  <c r="AZ66" i="1" s="1"/>
  <c r="F35" i="2"/>
  <c r="AZ56" i="1" s="1"/>
  <c r="J35" i="2"/>
  <c r="AV56" i="1" s="1"/>
  <c r="AT56" i="1" s="1"/>
  <c r="J37" i="10"/>
  <c r="AV66" i="1"/>
  <c r="AT66" i="1"/>
  <c r="F37" i="7"/>
  <c r="AZ62" i="1"/>
  <c r="J37" i="9"/>
  <c r="AV64" i="1" s="1"/>
  <c r="AT64" i="1" s="1"/>
  <c r="J37" i="6"/>
  <c r="AV61" i="1"/>
  <c r="AT61" i="1" s="1"/>
  <c r="F37" i="9"/>
  <c r="AZ64" i="1" s="1"/>
  <c r="AU65" i="1"/>
  <c r="BB65" i="1"/>
  <c r="AX65" i="1"/>
  <c r="J33" i="16"/>
  <c r="AV72" i="1"/>
  <c r="AT72" i="1"/>
  <c r="J37" i="5"/>
  <c r="AV60" i="1"/>
  <c r="AT60" i="1"/>
  <c r="J37" i="4"/>
  <c r="AV59" i="1"/>
  <c r="AT59" i="1" s="1"/>
  <c r="F37" i="8"/>
  <c r="AZ63" i="1"/>
  <c r="J37" i="13"/>
  <c r="AV69" i="1"/>
  <c r="AT69" i="1" s="1"/>
  <c r="F37" i="5"/>
  <c r="AZ60" i="1" s="1"/>
  <c r="J37" i="7"/>
  <c r="AV62" i="1" s="1"/>
  <c r="AT62" i="1" s="1"/>
  <c r="J37" i="11"/>
  <c r="AV67" i="1"/>
  <c r="AT67" i="1"/>
  <c r="AN67" i="1"/>
  <c r="BC65" i="1"/>
  <c r="AY65" i="1" s="1"/>
  <c r="J35" i="15"/>
  <c r="AV71" i="1"/>
  <c r="AT71" i="1" s="1"/>
  <c r="AG65" i="1" l="1"/>
  <c r="AN65" i="1" s="1"/>
  <c r="AN66" i="1"/>
  <c r="J34" i="5"/>
  <c r="AG60" i="1" s="1"/>
  <c r="BK288" i="7"/>
  <c r="J288" i="7" s="1"/>
  <c r="J85" i="7" s="1"/>
  <c r="R117" i="2"/>
  <c r="R103" i="9"/>
  <c r="T117" i="2"/>
  <c r="J63" i="3"/>
  <c r="J63" i="15"/>
  <c r="J96" i="15"/>
  <c r="J64" i="15"/>
  <c r="J91" i="3"/>
  <c r="J64" i="3"/>
  <c r="BK120" i="7"/>
  <c r="J120" i="7" s="1"/>
  <c r="J34" i="7" s="1"/>
  <c r="AG62" i="1" s="1"/>
  <c r="J85" i="16"/>
  <c r="J60" i="16"/>
  <c r="J67" i="8"/>
  <c r="J41" i="15"/>
  <c r="J43" i="13"/>
  <c r="J43" i="12"/>
  <c r="J43" i="11"/>
  <c r="AN64" i="1"/>
  <c r="J67" i="9"/>
  <c r="J43" i="10"/>
  <c r="J43" i="9"/>
  <c r="J43" i="8"/>
  <c r="AN60" i="1"/>
  <c r="J43" i="5"/>
  <c r="J41" i="3"/>
  <c r="AN57" i="1"/>
  <c r="AN63" i="1"/>
  <c r="J34" i="6"/>
  <c r="AG61" i="1"/>
  <c r="BC55" i="1"/>
  <c r="AY55" i="1" s="1"/>
  <c r="BA55" i="1"/>
  <c r="AZ58" i="1"/>
  <c r="AV58" i="1" s="1"/>
  <c r="AT58" i="1" s="1"/>
  <c r="J32" i="14"/>
  <c r="AG70" i="1"/>
  <c r="AN70" i="1"/>
  <c r="J32" i="2"/>
  <c r="AG56" i="1"/>
  <c r="J34" i="4"/>
  <c r="AG59" i="1"/>
  <c r="AU58" i="1"/>
  <c r="BD55" i="1"/>
  <c r="AZ65" i="1"/>
  <c r="AV65" i="1" s="1"/>
  <c r="AT65" i="1" s="1"/>
  <c r="J30" i="16"/>
  <c r="AG72" i="1"/>
  <c r="BB55" i="1"/>
  <c r="AX55" i="1"/>
  <c r="J43" i="6" l="1"/>
  <c r="J43" i="7"/>
  <c r="J39" i="16"/>
  <c r="J67" i="7"/>
  <c r="J41" i="14"/>
  <c r="J43" i="4"/>
  <c r="AN59" i="1"/>
  <c r="J41" i="2"/>
  <c r="AN56" i="1"/>
  <c r="AN61" i="1"/>
  <c r="AN72" i="1"/>
  <c r="AN62" i="1"/>
  <c r="AG58" i="1"/>
  <c r="BA54" i="1"/>
  <c r="AW54" i="1" s="1"/>
  <c r="AK30" i="1" s="1"/>
  <c r="AU55" i="1"/>
  <c r="AU54" i="1" s="1"/>
  <c r="AW55" i="1"/>
  <c r="BC54" i="1"/>
  <c r="AY54" i="1"/>
  <c r="BD54" i="1"/>
  <c r="W33" i="1"/>
  <c r="AZ55" i="1"/>
  <c r="AV55" i="1" s="1"/>
  <c r="BB54" i="1"/>
  <c r="W31" i="1"/>
  <c r="AN58" i="1" l="1"/>
  <c r="AX54" i="1"/>
  <c r="AZ54" i="1"/>
  <c r="AV54" i="1"/>
  <c r="AK29" i="1"/>
  <c r="AT55" i="1"/>
  <c r="AG55" i="1"/>
  <c r="AG54" i="1"/>
  <c r="AK26" i="1" s="1"/>
  <c r="W32" i="1"/>
  <c r="W30" i="1"/>
  <c r="AN55" i="1" l="1"/>
  <c r="AK35" i="1"/>
  <c r="AT54" i="1"/>
  <c r="W29" i="1"/>
  <c r="AN54" i="1" l="1"/>
</calcChain>
</file>

<file path=xl/sharedStrings.xml><?xml version="1.0" encoding="utf-8"?>
<sst xmlns="http://schemas.openxmlformats.org/spreadsheetml/2006/main" count="45750" uniqueCount="6560">
  <si>
    <t>Export Komplet</t>
  </si>
  <si>
    <t>VZ</t>
  </si>
  <si>
    <t>2.0</t>
  </si>
  <si>
    <t>ZAMOK</t>
  </si>
  <si>
    <t>False</t>
  </si>
  <si>
    <t>{5ba96f6f-734c-4765-947a-682092097217}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</si>
  <si>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</si>
  <si>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</si>
  <si>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</si>
  <si>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</si>
  <si>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</si>
  <si>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</si>
  <si>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</si>
  <si>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</si>
  <si>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202417-25-03-25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</si>
  <si>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</si>
  <si>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</si>
  <si>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plaveckého bazénu ZŠ a MŠ Weberova</t>
  </si>
  <si>
    <t>KSO:</t>
  </si>
  <si>
    <t/>
  </si>
  <si>
    <t>CC-CZ:</t>
  </si>
  <si>
    <t>Místo:</t>
  </si>
  <si>
    <t>areál ZŠ a MŠ Weberova v Praze 5-Košířích</t>
  </si>
  <si>
    <t>Datum:</t>
  </si>
  <si>
    <t>Zadavatel:</t>
  </si>
  <si>
    <t>IČ:</t>
  </si>
  <si>
    <t>00063631</t>
  </si>
  <si>
    <t>Městská část Praha 5, nám. 14. října 4, Praha 5</t>
  </si>
  <si>
    <t>DIČ:</t>
  </si>
  <si>
    <t>Účastník:</t>
  </si>
  <si>
    <t>Vyplň údaj</t>
  </si>
  <si>
    <t>Projektant:</t>
  </si>
  <si>
    <t>47450347</t>
  </si>
  <si>
    <t>Atelier 11 Hradec Králové s.r.o., Jižní 870/2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</si>
  <si>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</si>
  <si>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</si>
  <si>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</si>
  <si>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</si>
  <si>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</si>
  <si>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</si>
  <si>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</si>
  <si>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</si>
  <si>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</si>
  <si>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</si>
  <si>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</si>
  <si>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</si>
  <si>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</si>
  <si>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</si>
  <si>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</si>
  <si>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</si>
  <si>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</si>
  <si>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</si>
  <si>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</si>
  <si>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</si>
  <si>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</si>
  <si>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</si>
  <si>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</si>
  <si>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</si>
  <si>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</si>
  <si>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</si>
  <si>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</si>
  <si>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</si>
  <si>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</si>
  <si>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</si>
  <si>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</si>
  <si>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</si>
  <si>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</si>
  <si>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</si>
  <si>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</si>
  <si>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</si>
  <si>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</si>
  <si>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</si>
  <si>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</si>
  <si>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</si>
  <si>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</si>
  <si>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</si>
  <si>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</si>
  <si>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</si>
  <si>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Plavecký bazén</t>
  </si>
  <si>
    <t>STA</t>
  </si>
  <si>
    <t>1</t>
  </si>
  <si>
    <t>{d8367b9d-8b87-4dd2-8289-fae8cd5d53be}</t>
  </si>
  <si>
    <t>2</t>
  </si>
  <si>
    <t>/</t>
  </si>
  <si>
    <t>D.1.1</t>
  </si>
  <si>
    <t>Architektonicko-stavební řešení</t>
  </si>
  <si>
    <t>Soupis</t>
  </si>
  <si>
    <t>{68df48c5-81bf-4c0f-9263-98b5651b56fb}</t>
  </si>
  <si>
    <t>D.1.2</t>
  </si>
  <si>
    <t>Stavebně konstrukční řešení</t>
  </si>
  <si>
    <t>{2bd5179d-c834-434c-9b7e-744a158db39d}</t>
  </si>
  <si>
    <t>D.1.4</t>
  </si>
  <si>
    <t>Technická zařízení budov</t>
  </si>
  <si>
    <t>{207e950b-331b-4a2c-952e-b4bcb1ce3e18}</t>
  </si>
  <si>
    <t>D.1.4-ÚT</t>
  </si>
  <si>
    <t>Vytápěni</t>
  </si>
  <si>
    <t>3</t>
  </si>
  <si>
    <t>{5f627a34-5b30-4540-a705-ce089ffa08e6}</t>
  </si>
  <si>
    <t>D.1.4-EL</t>
  </si>
  <si>
    <t>Elektroinstalace</t>
  </si>
  <si>
    <t>{c1e4d50c-02ea-4a7d-a9ff-664423d63c24}</t>
  </si>
  <si>
    <t>D.1.4-MaR</t>
  </si>
  <si>
    <t>Měření a regulace</t>
  </si>
  <si>
    <t>{95a2da01-004c-44c0-9455-825f404b82bb}</t>
  </si>
  <si>
    <t>D.1.4-SL</t>
  </si>
  <si>
    <t>Slaboproud</t>
  </si>
  <si>
    <t>{b58c7934-7348-4478-b620-a7039ec0ffab}</t>
  </si>
  <si>
    <t>D.1.4-VZT</t>
  </si>
  <si>
    <t>Vzduchotechnika</t>
  </si>
  <si>
    <t>{db8a8a47-afd5-45cb-9d6a-c5fd4d3dd989}</t>
  </si>
  <si>
    <t>D.1.4-ZTI</t>
  </si>
  <si>
    <t>Zdravotně technické instalace</t>
  </si>
  <si>
    <t>{593702b6-6032-4da8-a562-64c2929d13c3}</t>
  </si>
  <si>
    <t>D2.1</t>
  </si>
  <si>
    <t>Bazénová technologie</t>
  </si>
  <si>
    <t>{18058d44-eea8-42ed-a0db-b4267ae39324}</t>
  </si>
  <si>
    <t>D.2.1</t>
  </si>
  <si>
    <t>{c8371ce6-d717-47b2-996c-64d8bd506b50}</t>
  </si>
  <si>
    <t>D.2.3</t>
  </si>
  <si>
    <t>ZZT</t>
  </si>
  <si>
    <t>{c06b5c37-119a-44cb-b083-2af9cb856ab3}</t>
  </si>
  <si>
    <t>D.2.5</t>
  </si>
  <si>
    <t>Příslušenství</t>
  </si>
  <si>
    <t>{700ff47b-82a1-47e9-8924-666a6c091926}</t>
  </si>
  <si>
    <t>D.2.6</t>
  </si>
  <si>
    <t>Ostatní</t>
  </si>
  <si>
    <t>{2269ac7b-2fb4-44fa-8326-fe05d2a09190}</t>
  </si>
  <si>
    <t>Přípojky kanalizace</t>
  </si>
  <si>
    <t>{a2b9bbad-35e2-40c4-b2f9-a0e1be632f37}</t>
  </si>
  <si>
    <t>D.2.4</t>
  </si>
  <si>
    <t>Komunikace, chodníky a úpravy ploch</t>
  </si>
  <si>
    <t>{8a31d87b-57cb-4244-a54f-bfb6b2559a31}</t>
  </si>
  <si>
    <t>VRN</t>
  </si>
  <si>
    <t>Vedlejší rozpočtové náklady a náklady spojené s umístěním stavby</t>
  </si>
  <si>
    <t>{334c4af5-b123-4ad1-86d0-cea1d33a9e2d}</t>
  </si>
  <si>
    <t>KRYCÍ LIST SOUPISU PRACÍ</t>
  </si>
  <si>
    <t>Objekt:</t>
  </si>
  <si>
    <t>SO 01 - Plavecký bazén</t>
  </si>
  <si>
    <t>Soupis:</t>
  </si>
  <si>
    <t>D.1.1 -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</si>
  <si>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</si>
  <si>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</si>
  <si>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</si>
  <si>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</si>
  <si>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</si>
  <si>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</si>
  <si>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</si>
  <si>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</si>
  <si>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</si>
  <si>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</si>
  <si>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</si>
  <si>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</si>
  <si>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</si>
  <si>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</si>
  <si>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</si>
  <si>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</si>
  <si>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</si>
  <si>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</si>
  <si>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</si>
  <si>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</si>
  <si>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</si>
  <si>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</si>
  <si>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761-1 - Výplně otvorů - okna</t>
  </si>
  <si>
    <t xml:space="preserve">    761-2 - Výplně otvorů - dveře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</si>
  <si>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</si>
  <si>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</si>
  <si>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</si>
  <si>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</si>
  <si>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</si>
  <si>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</si>
  <si>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</si>
  <si>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</si>
  <si>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</si>
  <si>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</si>
  <si>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</si>
  <si>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</si>
  <si>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</si>
  <si>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</si>
  <si>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</si>
  <si>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</si>
  <si>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</si>
  <si>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</si>
  <si>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</si>
  <si>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</si>
  <si>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</si>
  <si>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</si>
  <si>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</si>
  <si>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</si>
  <si>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</si>
  <si>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</si>
  <si>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</si>
  <si>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</si>
  <si>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</si>
  <si>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</si>
  <si>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11225110.R</t>
  </si>
  <si>
    <t>Odstranění pařezů strojně s jejich vykopáním nebo vytrháním včetně odvozu a likvidace na skládce</t>
  </si>
  <si>
    <t>kus</t>
  </si>
  <si>
    <t>4</t>
  </si>
  <si>
    <t>-1834476628</t>
  </si>
  <si>
    <t>PP</t>
  </si>
  <si>
    <t>122251103</t>
  </si>
  <si>
    <t>Odkopávky a prokopávky nezapažené v hornině třídy těžitelnosti I skupiny 3 objem do 100 m3 strojně</t>
  </si>
  <si>
    <t>m3</t>
  </si>
  <si>
    <t>CS ÚRS 2024 01</t>
  </si>
  <si>
    <t>1890246388</t>
  </si>
  <si>
    <t>Odkopávky a prokopávky nezapažené strojně v hornině třídy těžitelnosti I skupiny 3 přes 50 do 100 m3</t>
  </si>
  <si>
    <t>Online PSC</t>
  </si>
  <si>
    <t>https://podminky.urs.cz/item/CS_URS_2024_01/122251103</t>
  </si>
  <si>
    <t>VV</t>
  </si>
  <si>
    <t>"v místě přístavby" 5,00*22,00*0,47</t>
  </si>
  <si>
    <t>132251253</t>
  </si>
  <si>
    <t>Hloubení rýh nezapažených š do 2000 mm v hornině třídy těžitelnosti I skupiny 3 objem do 100 m3 strojně</t>
  </si>
  <si>
    <t>910752768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</si>
  <si>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</si>
  <si>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https://podminky.urs.cz/item/CS_URS_2024_01/132251253</t>
  </si>
  <si>
    <t>"základ přístavby" (3,85*2+18,90+0,60)*0,60*1,45+(3,825*2+19,20)*(2,55+1,45)/2*1,10</t>
  </si>
  <si>
    <t>5</t>
  </si>
  <si>
    <t>139711111</t>
  </si>
  <si>
    <t>Vykopávky v uzavřených prostorech v hornině třídy těžitelnosti I skupiny 1 až 3 ručně</t>
  </si>
  <si>
    <t>-171328087</t>
  </si>
  <si>
    <t>Vykopávka v uzavřených prostorech ručně v hornině třídy těžitelnosti I skupiny 1 až 3</t>
  </si>
  <si>
    <t>https://podminky.urs.cz/item/CS_URS_2024_01/139711111</t>
  </si>
  <si>
    <t>"1.NP" 6,40*18,70*(0,45+0,18)</t>
  </si>
  <si>
    <t>6</t>
  </si>
  <si>
    <t>162251102</t>
  </si>
  <si>
    <t>Vodorovné přemístění přes 20 do 50 m výkopku/sypaniny z horniny třídy těžitelnosti I skupiny 1 až 3</t>
  </si>
  <si>
    <t>-495668650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</si>
  <si>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</si>
  <si>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https://podminky.urs.cz/item/CS_URS_2024_01/162251102</t>
  </si>
  <si>
    <t>"základ přístavby - obsypy" ((3,85*2+18,90+0,60)*0,60*1,45+(3,825*2+19,20)*(2,55+1,45)/2*1,10-(10,88+14,364))</t>
  </si>
  <si>
    <t>7</t>
  </si>
  <si>
    <t>162751117</t>
  </si>
  <si>
    <t>Vodorovné přemístění přes 9 000 do 10000 m výkopku/sypaniny z horniny třídy těžitelnosti I skupiny 1 až 3</t>
  </si>
  <si>
    <t>140330571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</si>
  <si>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</si>
  <si>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</si>
  <si>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"kubatura výkopů" 51,70+82,734+75,398</t>
  </si>
  <si>
    <t>"základ přístavby - obsypy" -((3,85*2+18,90+0,60)*0,60*1,45+(3,825*2+19,20)*(2,55+1,45)/2*1,10-(10,88+14,364))</t>
  </si>
  <si>
    <t>Součet</t>
  </si>
  <si>
    <t>8</t>
  </si>
  <si>
    <t>162751119</t>
  </si>
  <si>
    <t>Příplatek k vodorovnému přemístění výkopku/sypaniny z horniny třídy těžitelnosti I skupiny 1 až 3 ZKD 1000 m přes 10000 m</t>
  </si>
  <si>
    <t>-1579955363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</si>
  <si>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</si>
  <si>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</si>
  <si>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152,342*9 'Přepočtené koeficientem množství</t>
  </si>
  <si>
    <t>9</t>
  </si>
  <si>
    <t>167151101</t>
  </si>
  <si>
    <t>Nakládání výkopku z hornin třídy těžitelnosti I skupiny 1 až 3 do 100 m3</t>
  </si>
  <si>
    <t>-1389869093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</si>
  <si>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</si>
  <si>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</si>
  <si>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10</t>
  </si>
  <si>
    <t>171201231</t>
  </si>
  <si>
    <t>Poplatek za uložení zeminy a kamení na recyklační skládce (skládkovné) kód odpadu 17 05 04</t>
  </si>
  <si>
    <t>t</t>
  </si>
  <si>
    <t>1696766078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</si>
  <si>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</si>
  <si>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</si>
  <si>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152,342*1,8 'Přepočtené koeficientem množství</t>
  </si>
  <si>
    <t>11</t>
  </si>
  <si>
    <t>174111101</t>
  </si>
  <si>
    <t>Zásyp jam, šachet rýh nebo kolem objektů sypaninou se zhutněním ručně</t>
  </si>
  <si>
    <t>-1082577909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</si>
  <si>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</si>
  <si>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</si>
  <si>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175151101</t>
  </si>
  <si>
    <t>Obsypání potrubí strojně sypaninou bez prohození, uloženou do 3 m</t>
  </si>
  <si>
    <t>1517087827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</si>
  <si>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</si>
  <si>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</si>
  <si>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"obvodová stěna pod úrovní terénu" (3,45*2+19,20+2*65,00)*0,60*0,60</t>
  </si>
  <si>
    <t>13</t>
  </si>
  <si>
    <t>M</t>
  </si>
  <si>
    <t>58337344</t>
  </si>
  <si>
    <t>štěrkopísek frakce 0/32</t>
  </si>
  <si>
    <t>302025948</t>
  </si>
  <si>
    <t>56,196*1,8 'Přepočtené koeficientem množství</t>
  </si>
  <si>
    <t>Zakládání</t>
  </si>
  <si>
    <t>14</t>
  </si>
  <si>
    <t>211971110</t>
  </si>
  <si>
    <t>Zřízení opláštění žeber nebo trativodů geotextilií v rýze nebo zářezu sklonu do 1:2</t>
  </si>
  <si>
    <t>m2</t>
  </si>
  <si>
    <t>1082713529</t>
  </si>
  <si>
    <t>Zřízení opláštění výplně z geotextilie odvodňovacích žeber nebo trativodů v rýze nebo zářezu se stěnami šikmými o sklonu do 1:2</t>
  </si>
  <si>
    <t>https://podminky.urs.cz/item/CS_URS_2024_01/211971110</t>
  </si>
  <si>
    <t>"obvodová stěna pod úrovní terénu" (3,45*2+19,20+2*65,00)*0,60*4</t>
  </si>
  <si>
    <t>15</t>
  </si>
  <si>
    <t>69311080</t>
  </si>
  <si>
    <t>geotextilie netkaná separační, ochranná, filtrační, drenážní PES 200g/m2</t>
  </si>
  <si>
    <t>-306559440</t>
  </si>
  <si>
    <t>374,64*1,1845 'Přepočtené koeficientem množství</t>
  </si>
  <si>
    <t>16</t>
  </si>
  <si>
    <t>212572121</t>
  </si>
  <si>
    <t>Lože pro trativody z kameniva drobného těženého</t>
  </si>
  <si>
    <t>858218598</t>
  </si>
  <si>
    <t>https://podminky.urs.cz/item/CS_URS_2024_01/212572121</t>
  </si>
  <si>
    <t>"obvodová stěna pod úrovní terénu" (3,45*2+19,20+2*65,00)*0,60*0,10</t>
  </si>
  <si>
    <t>17</t>
  </si>
  <si>
    <t>212755218</t>
  </si>
  <si>
    <t>Trativody z drenážních trubek plastových flexibilních D 200 mm bez lože</t>
  </si>
  <si>
    <t>m</t>
  </si>
  <si>
    <t>343000857</t>
  </si>
  <si>
    <t>Trativody bez lože z drenážních trubek plastových flexibilních D 200 mm</t>
  </si>
  <si>
    <t>https://podminky.urs.cz/item/CS_URS_2024_01/212755218</t>
  </si>
  <si>
    <t>"obvodová stěna pod úrovní terénu" (3,45*2+19,20+2*65,00)</t>
  </si>
  <si>
    <t>18</t>
  </si>
  <si>
    <t>278361821</t>
  </si>
  <si>
    <t>Výztuž základů pod stroje z betonářské oceli 10 505 složitosti I</t>
  </si>
  <si>
    <t>-1047195508</t>
  </si>
  <si>
    <t>Výztuž základů pod stroje nebo technologická zařízení z betonářské oceli 10 505 (R) nebo BSt 500, složitosti I</t>
  </si>
  <si>
    <t>https://podminky.urs.cz/item/CS_URS_2024_01/278361821</t>
  </si>
  <si>
    <t>"1.PP" (0,55*0,50*0,23*2+0,30*0,50*0,25*2+1,65*2,60*0,15)*0,15</t>
  </si>
  <si>
    <t>19</t>
  </si>
  <si>
    <t>278382561</t>
  </si>
  <si>
    <t>Základ pod stroje z ŽB do 5 m3 tř. C 30/37 složitosti I</t>
  </si>
  <si>
    <t>-2021596842</t>
  </si>
  <si>
    <t>Základy pod stroje nebo technologická zařízení z betonu s bedněním, odbedněním, bez úpravy povrchu z betonu železového objemu souvislé základové konstrukce do 5 m3 tř. C 30/37, složitosti I</t>
  </si>
  <si>
    <t>https://podminky.urs.cz/item/CS_URS_2024_01/278382561</t>
  </si>
  <si>
    <t>"1.PP" (0,55*0,50*0,23*2+1,65*2,60*0,15)</t>
  </si>
  <si>
    <t>20</t>
  </si>
  <si>
    <t>279323112</t>
  </si>
  <si>
    <t>Základová zeď ze ŽB pro konstrukce bílých van tř. C 30/37</t>
  </si>
  <si>
    <t>1906792226</t>
  </si>
  <si>
    <t>Základové zdi z betonu železového (bez výztuže) pro konstrukce bílých van tř. C 30/37</t>
  </si>
  <si>
    <t>https://podminky.urs.cz/item/CS_URS_2024_01/279323112</t>
  </si>
  <si>
    <t>viz výpis příček</t>
  </si>
  <si>
    <t>"stěna W004" 6,50*0,40</t>
  </si>
  <si>
    <t>279351121</t>
  </si>
  <si>
    <t>Zřízení oboustranného bednění základových zdí</t>
  </si>
  <si>
    <t>-1111095553</t>
  </si>
  <si>
    <t>Bednění základových zdí rovné oboustranné za každou stranu zřízení</t>
  </si>
  <si>
    <t>https://podminky.urs.cz/item/CS_URS_2024_01/279351121</t>
  </si>
  <si>
    <t>"stěna W004" 6,50*2</t>
  </si>
  <si>
    <t>22</t>
  </si>
  <si>
    <t>279351122</t>
  </si>
  <si>
    <t>Odstranění oboustranného bednění základových zdí</t>
  </si>
  <si>
    <t>1026110843</t>
  </si>
  <si>
    <t>Bednění základových zdí rovné oboustranné za každou stranu odstranění</t>
  </si>
  <si>
    <t>https://podminky.urs.cz/item/CS_URS_2024_01/279351122</t>
  </si>
  <si>
    <t>23</t>
  </si>
  <si>
    <t>279361821</t>
  </si>
  <si>
    <t>Výztuž základových zdí nosných betonářskou ocelí 10 505</t>
  </si>
  <si>
    <t>971900645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</si>
  <si>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</si>
  <si>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</si>
  <si>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"stěna W004" 6,50*0,40*0,15</t>
  </si>
  <si>
    <t>Svislé a kompletní konstrukce</t>
  </si>
  <si>
    <t>24</t>
  </si>
  <si>
    <t>311113134</t>
  </si>
  <si>
    <t>Nadzákladová zeď tl přes 250 do 300 mm z hladkých tvárnic ztraceného bednění včetně výplně z betonu tř. C 16/20</t>
  </si>
  <si>
    <t>1711698671</t>
  </si>
  <si>
    <t>Nadzákladové zdi z betonových tvárnic ztraceného bednění hladkých, včetně výplně z betonu třídy C 16/20, tloušťky zdiva přes 250 do 300 mm</t>
  </si>
  <si>
    <t>https://podminky.urs.cz/item/CS_URS_2024_01/311113134</t>
  </si>
  <si>
    <t>"1.PP - konstrukce pod podlahou"</t>
  </si>
  <si>
    <t>0,70*0,50+(1,64+1,30+0,54)*0,55+0,70*0,40*2+(0,60*2+1,00+1,00+0,755)*0,50</t>
  </si>
  <si>
    <t>25</t>
  </si>
  <si>
    <t>311113142</t>
  </si>
  <si>
    <t>Nadzákladová zeď tl přes 150 do 200 mm z hladkých tvárnic ztraceného bednění včetně výplně z betonu tř. 20/25</t>
  </si>
  <si>
    <t>426139606</t>
  </si>
  <si>
    <t>Nadzákladové zdi z betonových tvárnic ztraceného bednění hladkých, včetně výplně z betonu třídy C 20/25, tloušťky zdiva přes 150 do 200 mm</t>
  </si>
  <si>
    <t>https://podminky.urs.cz/item/CS_URS_2024_01/311113142</t>
  </si>
  <si>
    <t>"atika" (3,25*2+19,20)*0,57</t>
  </si>
  <si>
    <t>26</t>
  </si>
  <si>
    <t>311235101</t>
  </si>
  <si>
    <t>Zdivo jednovrstvé z cihel broušených do P10 na tenkovrstvou maltu tl 175 mm</t>
  </si>
  <si>
    <t>-1202129891</t>
  </si>
  <si>
    <t>Zdivo jednovrstvé z cihel děrovaných broušených na celoplošnou tenkovrstvou maltu, pevnost cihel do P10, tl. zdiva 175 mm</t>
  </si>
  <si>
    <t>https://podminky.urs.cz/item/CS_URS_2024_01/311235101</t>
  </si>
  <si>
    <t>"příčka W107" (9,85+1,225)*3,97</t>
  </si>
  <si>
    <t>27</t>
  </si>
  <si>
    <t>311236101</t>
  </si>
  <si>
    <t>Zdivo jednovrstvé zvukově izolační na cementovou maltu M10 z cihel děrovaných do P15 tl 190 mm</t>
  </si>
  <si>
    <t>2142988044</t>
  </si>
  <si>
    <t>Zdivo jednovrstvé zvukově izolační z cihel děrovaných spojených na pero a drážku na maltu cementovou M10, pevnost cihel do P15, tl. zdiva 190 mm</t>
  </si>
  <si>
    <t>https://podminky.urs.cz/item/CS_URS_2024_01/311236101</t>
  </si>
  <si>
    <t>"příčka W108" 10,60</t>
  </si>
  <si>
    <t>28</t>
  </si>
  <si>
    <t>311236111</t>
  </si>
  <si>
    <t>Zdivo jednovrstvé zvukově izolační na cementovou maltu M10 z cihel děrovaných do P15 tl 200 mm</t>
  </si>
  <si>
    <t>-1213780681</t>
  </si>
  <si>
    <t>Zdivo jednovrstvé zvukově izolační z cihel děrovaných spojených na pero a drážku na maltu cementovou M10, pevnost cihel do P15, tl. zdiva 200 mm</t>
  </si>
  <si>
    <t>https://podminky.urs.cz/item/CS_URS_2024_01/311236111</t>
  </si>
  <si>
    <t>"1.NP" 4,94*(4,35+4,48+4,40+2,80)</t>
  </si>
  <si>
    <t>29</t>
  </si>
  <si>
    <t>311237161</t>
  </si>
  <si>
    <t>Zdivo jednovrstvé tepelně izolační z cihel broušených na tenkovrstvou maltu U přes 0,14 do 0,18 W/m2K tl zdiva 500 mm</t>
  </si>
  <si>
    <t>-116125026</t>
  </si>
  <si>
    <t>Zdivo jednovrstvé tepelně izolační z cihel děrovaných broušených na tenkovrstvou maltu, součinitel prostupu tepla U přes 0,14 do 0,18, tl. zdiva 500 mm</t>
  </si>
  <si>
    <t>https://podminky.urs.cz/item/CS_URS_2024_01/311237161</t>
  </si>
  <si>
    <t>"1.NP" (3,00*3,00-1,55*2,10)</t>
  </si>
  <si>
    <t>30</t>
  </si>
  <si>
    <t>311238933.R</t>
  </si>
  <si>
    <t>Založení prvního řádku stěny z běžných keramických a betonových cihel na zakládací maltu tloušťky přes 175 do 200 mm</t>
  </si>
  <si>
    <t>37788472</t>
  </si>
  <si>
    <t>https://podminky.urs.cz/item/CS_URS_2024_01/311238933.R</t>
  </si>
  <si>
    <t>"příčka W003" 5,00/3,37</t>
  </si>
  <si>
    <t>31</t>
  </si>
  <si>
    <t>312274190.R</t>
  </si>
  <si>
    <t>Zdivo z betonových tvárnic dutinových (skořepinových)  tloušťky 190 mm, vyzdívané na cementovou maltu MC 10 MPa, spárované, zrnitost malty 0-2 mm</t>
  </si>
  <si>
    <t>1640579230</t>
  </si>
  <si>
    <t>Zdivo z betonových tvárnic dutinových (skořepinových) tloušťky 190 mm, vyzdívané na cementovou maltu MC 10 MPa, spárované, zrnitost malty 0-2 mm</t>
  </si>
  <si>
    <t>P</t>
  </si>
  <si>
    <t xml:space="preserve">Poznámka k položce:_x000D_
Kotvení stěny ke kolmé, stávající stěně nebo sloupu:_x000D_
- do každé ložné spáry zdiva se osadí systémová plochá stěnová spona_x000D_
- spona se ke kolmé konstrukci ukotví nastřelením (želbet.) nebo přišroubuje do hmoždinky (zdivo)_x000D_
- průběžná svislá spára se vyplní polyuretanovou pěnou a následně začistí_x000D_
_x000D_
Zakončení stěny nahoře:	_x000D_
- stěna se dozdí ke stropu	_x000D_
- průběžná vodorovná spára mezi příčkou a stropem se vyplní polyuretanovou	_x000D_
               	pěnou a následně začistí_x000D_
</t>
  </si>
  <si>
    <t>"příčka W003" 5,00</t>
  </si>
  <si>
    <t>32</t>
  </si>
  <si>
    <t>317168012</t>
  </si>
  <si>
    <t>Překlad keramický plochý š 115 mm dl 1250 mm</t>
  </si>
  <si>
    <t>1575532033</t>
  </si>
  <si>
    <t>Překlady keramické ploché osazené do maltového lože, výšky překladu 71 mm šířky 115 mm, délky 1250 mm</t>
  </si>
  <si>
    <t>https://podminky.urs.cz/item/CS_URS_2024_01/317168012</t>
  </si>
  <si>
    <t>viz výpis překladů</t>
  </si>
  <si>
    <t>"překlad Y04" 1*6</t>
  </si>
  <si>
    <t>33</t>
  </si>
  <si>
    <t>317168013</t>
  </si>
  <si>
    <t>Překlad keramický plochý š 115 mm dl 1500 mm</t>
  </si>
  <si>
    <t>1920367980</t>
  </si>
  <si>
    <t>Překlady keramické ploché osazené do maltového lože, výšky překladu 71 mm šířky 115 mm, délky 1500 mm</t>
  </si>
  <si>
    <t>https://podminky.urs.cz/item/CS_URS_2024_01/317168013</t>
  </si>
  <si>
    <t>"překlad Y07" 1</t>
  </si>
  <si>
    <t>34</t>
  </si>
  <si>
    <t>317168021</t>
  </si>
  <si>
    <t>Překlad keramický plochý š 145 mm dl 1000 mm</t>
  </si>
  <si>
    <t>1160625376</t>
  </si>
  <si>
    <t>Překlady keramické ploché osazené do maltového lože, výšky překladu 71 mm šířky 145 mm, délky 1000 mm</t>
  </si>
  <si>
    <t>https://podminky.urs.cz/item/CS_URS_2024_01/317168021</t>
  </si>
  <si>
    <t>"překlad Y01" 1</t>
  </si>
  <si>
    <t>35</t>
  </si>
  <si>
    <t>317168022</t>
  </si>
  <si>
    <t>Překlad keramický plochý š 145 mm dl 1250 mm</t>
  </si>
  <si>
    <t>1324263438</t>
  </si>
  <si>
    <t>Překlady keramické ploché osazené do maltového lože, výšky překladu 71 mm šířky 145 mm, délky 1250 mm</t>
  </si>
  <si>
    <t>https://podminky.urs.cz/item/CS_URS_2024_01/317168022</t>
  </si>
  <si>
    <t>"překlad Y02" 1*10</t>
  </si>
  <si>
    <t>36</t>
  </si>
  <si>
    <t>317168023</t>
  </si>
  <si>
    <t>Překlad keramický plochý š 145 mm dl 1500 mm</t>
  </si>
  <si>
    <t>1728455601</t>
  </si>
  <si>
    <t>Překlady keramické ploché osazené do maltového lože, výšky překladu 71 mm šířky 145 mm, délky 1500 mm</t>
  </si>
  <si>
    <t>https://podminky.urs.cz/item/CS_URS_2024_01/317168023</t>
  </si>
  <si>
    <t>"překlad Y06" 1</t>
  </si>
  <si>
    <t>37</t>
  </si>
  <si>
    <t>317168024</t>
  </si>
  <si>
    <t>Překlad keramický plochý š 145 mm dl 1750 mm</t>
  </si>
  <si>
    <t>778620655</t>
  </si>
  <si>
    <t>Překlady keramické ploché osazené do maltového lože, výšky překladu 71 mm šířky 145 mm, délky 1750 mm</t>
  </si>
  <si>
    <t>https://podminky.urs.cz/item/CS_URS_2024_01/317168024</t>
  </si>
  <si>
    <t>"překlad Y03" 1</t>
  </si>
  <si>
    <t>38</t>
  </si>
  <si>
    <t>317168052</t>
  </si>
  <si>
    <t>Překlad keramický vysoký v 238 mm dl 1250 mm</t>
  </si>
  <si>
    <t>-1199916724</t>
  </si>
  <si>
    <t>Překlady keramické vysoké osazené do maltového lože, šířky překladu 70 mm výšky 238 mm, délky 1250 mm</t>
  </si>
  <si>
    <t>https://podminky.urs.cz/item/CS_URS_2024_01/317168052</t>
  </si>
  <si>
    <t>"překlad Y07" 1*4</t>
  </si>
  <si>
    <t>39</t>
  </si>
  <si>
    <t>317168053</t>
  </si>
  <si>
    <t>Překlad keramický vysoký v 238 mm dl 1500 mm</t>
  </si>
  <si>
    <t>80320816</t>
  </si>
  <si>
    <t>Překlady keramické vysoké osazené do maltového lože, šířky překladu 70 mm výšky 238 mm, délky 1500 mm</t>
  </si>
  <si>
    <t>https://podminky.urs.cz/item/CS_URS_2024_01/317168053</t>
  </si>
  <si>
    <t>"překlad Y08" 1*4</t>
  </si>
  <si>
    <t>"překlad Y10" 1*3</t>
  </si>
  <si>
    <t>40</t>
  </si>
  <si>
    <t>317168059</t>
  </si>
  <si>
    <t>Překlad keramický vysoký v 238 mm dl 3000 mm</t>
  </si>
  <si>
    <t>1600882329</t>
  </si>
  <si>
    <t>Překlady keramické vysoké osazené do maltového lože, šířky překladu 70 mm výšky 238 mm, délky 3000 mm</t>
  </si>
  <si>
    <t>https://podminky.urs.cz/item/CS_URS_2024_01/317168059</t>
  </si>
  <si>
    <t>"překlad Y09" 2*4</t>
  </si>
  <si>
    <t>41</t>
  </si>
  <si>
    <t>342244201</t>
  </si>
  <si>
    <t>Příčka z cihel broušených na tenkovrstvou maltu tloušťky 80 mm</t>
  </si>
  <si>
    <t>-549341031</t>
  </si>
  <si>
    <t>Příčky jednoduché z cihel děrovaných broušených, na tenkovrstvou maltu, pevnost cihel do P15, tl. příčky 80 mm</t>
  </si>
  <si>
    <t>https://podminky.urs.cz/item/CS_URS_2024_01/342244201</t>
  </si>
  <si>
    <t xml:space="preserve">Poznámka k položce:_x000D_
Kotvení stěny ke kolmé, stávající stěně nebo sloupu:_x000D_
- do každé ložné spáry zdiva se osadí systémová plochá stěnová spona_x000D_
- spona se ke kolmé konstrukci ukotví nastřelením (želbet.) nebo přišroubuje do hmoždinky (zdivo)_x000D_
- průběžná svislá spára se vyplní polyuretanovou pěnou a následně začistí_x000D_
_x000D_
Zakončení stěny nahoře:	_x000D_
- stěna se dozdí ke stropu	_x000D_
- průběžná vodorovná spára mezi příčkou a stropem se vyplní polyuretanovou	_x000D_
               	pěnou a následně začistí_x000D_
_x000D_
</t>
  </si>
  <si>
    <t>"příčka W002" 6,00</t>
  </si>
  <si>
    <t>"příčka W101" 12,00-(0,80*1,97*2)</t>
  </si>
  <si>
    <t>"příčka W105" 104,70-0,80*1,97*2</t>
  </si>
  <si>
    <t>"příčka W106" 23,00-0,70*1,97*2</t>
  </si>
  <si>
    <t>42</t>
  </si>
  <si>
    <t>342244221</t>
  </si>
  <si>
    <t>Příčka z cihel broušených na tenkovrstvou maltu tloušťky 140 mm</t>
  </si>
  <si>
    <t>-1683935257</t>
  </si>
  <si>
    <t>Příčky jednoduché z cihel děrovaných broušených, na tenkovrstvou maltu, pevnost cihel do P15, tl. příčky 140 mm</t>
  </si>
  <si>
    <t>https://podminky.urs.cz/item/CS_URS_2024_01/342244221</t>
  </si>
  <si>
    <t xml:space="preserve">Poznámka k položce:_x000D_
Kotvení stěny ke kolmé, stávající stěně nebo sloupu:_x000D_
- do každé ložné spáry zdiva se osadí systémová plochá stěnová spona_x000D_
- spona se ke kolmé konstrukci ukotví nastřelením (želbet.) nebo přišroubuje do hmoždinky (zdivo)_x000D_
- průběžná svislá spára se vyplní polyuretanovou pěnou a následně začistí_x000D_
_x000D_
Zakončení stěny nahoře:	_x000D_
- stěna se dozdí ke stropu	_x000D_
- průběžná vodorovná spára mezi příčkou a stropem se vyplní polyuretanovou	_x000D_
               	pěnou a následně začistí_x000D_
_x000D_
v  mistností 105,106 ke stropu bude zbývat 33 cm_x000D_
- ke stropu bude zbývat 100 cm_x000D_
- stěna se zakončí cementovou mazaninou výšky 70 mm_x000D_
- v mazanině betonářské železo 2Φ R6_x000D_
</t>
  </si>
  <si>
    <t>"příčka W001" 30,00-(1,20*2,10+0,80*1,97*2)</t>
  </si>
  <si>
    <t>"příčka W102" 28,20-(0,90*1,97+0,80*1,97)</t>
  </si>
  <si>
    <t>"příčka W103" 33,00-(0,80*1,97)</t>
  </si>
  <si>
    <t>"příčka W104" 310,2-(0,90*1,97*6+0,80*1,97+1,00*1,97)</t>
  </si>
  <si>
    <t>"dozdívka" 19,20*0,55</t>
  </si>
  <si>
    <t>43</t>
  </si>
  <si>
    <t>386381113.R</t>
  </si>
  <si>
    <t>Jímka 800x800x1050 mm ze ŽB pro konstrukce bílých van tř. C 30/37 - kompletní provedení dle PD s bedněním a výztuží a izolace</t>
  </si>
  <si>
    <t>1980916378</t>
  </si>
  <si>
    <t>Jímka ze železového betonu s bedněním a výztuží, s hladkou cementovou omítkou 20 mm tl. na stěnách, s ozubem pro zapuštění krycí desky, s cementovým potěrem 20 mm tl. na dně, včetně zakrytí, zemních prací a izolace</t>
  </si>
  <si>
    <t>"1.PP - prohloubení vypouštění" 1</t>
  </si>
  <si>
    <t>Vodorovné konstrukce</t>
  </si>
  <si>
    <t>44</t>
  </si>
  <si>
    <t>411321616</t>
  </si>
  <si>
    <t>Stropy deskové ze ŽB tř. C 30/37</t>
  </si>
  <si>
    <t>1474545703</t>
  </si>
  <si>
    <t>Stropy z betonu železového (bez výztuže) stropů deskových, plochých střech, desek balkonových, desek hřibových stropů včetně hlavic hřibových sloupů tř. C 30/37</t>
  </si>
  <si>
    <t>https://podminky.urs.cz/item/CS_URS_2024_01/411321616</t>
  </si>
  <si>
    <t>"skladba S2" 3,80*3,67*0,06</t>
  </si>
  <si>
    <t>45</t>
  </si>
  <si>
    <t>411354249</t>
  </si>
  <si>
    <t>Bednění stropů ztracené z hraněných trapézových vln v 60 mm plech pozinkovaný tl 1,0 mm</t>
  </si>
  <si>
    <t>793450877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</si>
  <si>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</si>
  <si>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https://podminky.urs.cz/item/CS_URS_2024_01/411354249</t>
  </si>
  <si>
    <t>"skladba S2" 3,80*3,67</t>
  </si>
  <si>
    <t>46</t>
  </si>
  <si>
    <t>411362021</t>
  </si>
  <si>
    <t>Výztuž stropů svařovanými sítěmi Kari</t>
  </si>
  <si>
    <t>-52924308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</si>
  <si>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</si>
  <si>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</si>
  <si>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"skladba S2" 3,80*3,67*0,01</t>
  </si>
  <si>
    <t>47</t>
  </si>
  <si>
    <t>413941123</t>
  </si>
  <si>
    <t>Osazování ocelových válcovaných nosníků stropů I, IE, U, UE nebo L č. 14 až 22 nebo výšky přes 120 do 220 mm</t>
  </si>
  <si>
    <t>-1797694760</t>
  </si>
  <si>
    <t>Osazování ocelových válcovaných nosníků ve stropech I nebo IE nebo U nebo UE nebo L č. 14 až 22 nebo výšky přes 120 do 220 mm</t>
  </si>
  <si>
    <t>https://podminky.urs.cz/item/CS_URS_2024_01/413941123</t>
  </si>
  <si>
    <t>"skladba S2" 3,80*4*14,40*0,001</t>
  </si>
  <si>
    <t>48</t>
  </si>
  <si>
    <t>13010716</t>
  </si>
  <si>
    <t>ocel profilová jakost S235JR (11 375) průřez I (IPN) 140</t>
  </si>
  <si>
    <t>114643534</t>
  </si>
  <si>
    <t>Úpravy povrchů, podlahy a osazování výplní</t>
  </si>
  <si>
    <t>49</t>
  </si>
  <si>
    <t>612131120.R</t>
  </si>
  <si>
    <t>Penetrační nátěr vnitřních stěn a podlah nanášený ručně</t>
  </si>
  <si>
    <t>642549085</t>
  </si>
  <si>
    <t>Podkladní a spojovací vrstva vnitřních omítaných ploch penetrace disperzní nanášená ručně stěn</t>
  </si>
  <si>
    <t>"skladba P05" (20,51+9,66+(10,10+3,11)*2*3,33)</t>
  </si>
  <si>
    <t>"skladba P06" 287,70+(10,40*1,47+10,40*(1,50+0,20+0,60)+25,02*(1,47+2,13)/2*2)</t>
  </si>
  <si>
    <t>50</t>
  </si>
  <si>
    <t>612142001</t>
  </si>
  <si>
    <t>Pletivo sklovláknité vnitřních stěn vtlačené do tmelu</t>
  </si>
  <si>
    <t>-1039785405</t>
  </si>
  <si>
    <t>Pletivo vnitřních ploch v ploše nebo pruzích, na plném podkladu sklovláknité vtlačené do tmelu včetně tmelu stěn</t>
  </si>
  <si>
    <t>https://podminky.urs.cz/item/CS_URS_2024_01/612142001</t>
  </si>
  <si>
    <t>"obvodová stěna pod úrovní terénu" (3,45*2+19,20)*1,75</t>
  </si>
  <si>
    <t>51</t>
  </si>
  <si>
    <t>618631100.R</t>
  </si>
  <si>
    <t>Stěrka VPC - stropů</t>
  </si>
  <si>
    <t>-1292170428</t>
  </si>
  <si>
    <t>"1.PP" (2,10+47,86+28,13+45,56+56,25+26,24+11,32+8,76+10,64+8,29+1,62+59,36+3,39+20,51+9,66+47,26)</t>
  </si>
  <si>
    <t>52</t>
  </si>
  <si>
    <t>618631102.R</t>
  </si>
  <si>
    <t>Stěrka VPC - vnitřních stěn</t>
  </si>
  <si>
    <t>-1655066589</t>
  </si>
  <si>
    <t>1.PP</t>
  </si>
  <si>
    <t>"mč. 001" ((5,875+1,45)*2+2,85)*3,05-0,80*1,97</t>
  </si>
  <si>
    <t>"mč. 002" (6,30+5,70)*2*2,30-0,80*1,97</t>
  </si>
  <si>
    <t>"mč. 003" (15,625*2+1,80)*2,30</t>
  </si>
  <si>
    <t>"mč. 004" (12,10+10,90+3,18)*2,35</t>
  </si>
  <si>
    <t>"mč. 005" (29,88+3,60)*2*3,45-((5,40+1,65)*3,45+0,80*1,97+0,90*1,97+2,65*1,97+1,00*1,00+0,60*1,97+1,20*2,10)</t>
  </si>
  <si>
    <t>"mč. 006a" (0,70+0,60+2,975+0,70+1,80+5,85)*2*3,45-(0,90*0,50*4+0,80*1,97)</t>
  </si>
  <si>
    <t>"mč. 006b" (3,25+3,575)*2*3,45-(0,90*0,50*2+0,80*1,97)</t>
  </si>
  <si>
    <t>"mč. 007" (2,45+3,575)*2*3,45-(0,90*0,50*2+0,90*1,97)</t>
  </si>
  <si>
    <t>"mč. 008" (3,10+3,60)*2*3,45-2,65*3,45</t>
  </si>
  <si>
    <t>"mč. 009" (2,90+2,13+1,47)*2*3,45-(0,90*0,50*2+0,80*1,97)</t>
  </si>
  <si>
    <t>"mč. 010" (1,60+1,37)*2*3,45-0,60*1,97</t>
  </si>
  <si>
    <t>"mč. 011" (5,685*2+8,65*2+1,55)*4,10-1,20*2,10</t>
  </si>
  <si>
    <t>"mč. 011a" (2,15*2+1,70)*3,05</t>
  </si>
  <si>
    <t>"mč. 013" (29,88+1,55*2)*2*3,50-1,00*1,00</t>
  </si>
  <si>
    <t>1.NP</t>
  </si>
  <si>
    <t>"mč. 101" (2,95+8,45+4,35+1,175+2,60)*2*3,60-(0,90*2,10+0,80*1,97*2+3,05*3,60+1,00*1,97)</t>
  </si>
  <si>
    <t>"mč. 102" (3,40+2,205)*2*3,60-(0,80*1,97*2+3,45*3,60)</t>
  </si>
  <si>
    <t>"mč. 103" (2,20+1,50)*2*2,60-0,80*1,97</t>
  </si>
  <si>
    <t>"mč. 104" (1,375+3,20)*2*2,60-0,80*1,97</t>
  </si>
  <si>
    <t>"mč. 105" (1,375+3,20)*2*2,60-0,80*1,97</t>
  </si>
  <si>
    <t>"mč. 106" (6,05+1,65)*2*2,60-(3,05+0,80*2)*2,60</t>
  </si>
  <si>
    <t>"mč. 107" (3,55+1,65)*2*2,60</t>
  </si>
  <si>
    <t>"mč. 108" (3,35+6,05)*2*2,60-(0,90*1,97+1,50*2,60)</t>
  </si>
  <si>
    <t>"mč. 109" (3,30+2,95)*2*2,60*0,90*1,97</t>
  </si>
  <si>
    <t>"mč. 110" (2,30+2,00)*2*2,90-(1,50*2,60+1,25*2,60+0,70*1,97)</t>
  </si>
  <si>
    <t>"mč. 111" (2,675+5,70)*2*2,60-(1,45*2,60+1,25*2,60+0,80*1,97)</t>
  </si>
  <si>
    <t>"mč. 112" (2,675+3,90)*2*2,60-0,80*1,97</t>
  </si>
  <si>
    <t>"mč. 113" (3,65+1,65)*2,60</t>
  </si>
  <si>
    <t>"mč. 114" (3,40+6,05)*2*2,60-(2,45*0,50*2+1,225*0,50+0,90*1,97+1,25*2,60)</t>
  </si>
  <si>
    <t>"mč. 115" (3,30+2,95)*2*2,60-0,90*1,97</t>
  </si>
  <si>
    <t>"mč. 116" (2,60+2,00)*2*2,90-(1,25*2,60+0,70*1,97)</t>
  </si>
  <si>
    <t>"mč. 117" (5,15+1,50+2,25*2)*2*2,60-(0,95+0,925)*2,60</t>
  </si>
  <si>
    <t>"mč. 118" (1,825+4,40)*2*2,60-0,80*1,97</t>
  </si>
  <si>
    <t>"mč. 119" (1,425+2,00)*2*2,60-0,70*1,97*2</t>
  </si>
  <si>
    <t>"mč. 120" (7,15+3,60+2,40)*2*2,60-(0,925*2,60+0,80*1,97+1,50*2,60)</t>
  </si>
  <si>
    <t>"mč. 121" (3,75+3,45)*2*2,60-0,80*1,97</t>
  </si>
  <si>
    <t>"mč. 122" (12,325+1,50+2,85)*2*2,60-((1,45+1,50)*2,60+0,90*1,97*3+1,00*1,97)</t>
  </si>
  <si>
    <t>"mč. 123" (2,20+1,80)*2*2,60-0,90*1,97*2</t>
  </si>
  <si>
    <t>"mč. 124" (2,20+2,675)*2*2,60-0,90*1,97*2</t>
  </si>
  <si>
    <t>"mč. 125" (2,20+3,525)*2*2,60-0,90*1,97</t>
  </si>
  <si>
    <t>"mč. 126" (2,20+3,675)*2*2,60-(0,90*1,97+1,20*1,50)</t>
  </si>
  <si>
    <t>"mč. 127" (4,225+13,775+32,75+0,61+0,91+0,61*2+0,66*2+0,81+0,61)*2*3,81-(2,45*3,81+1,55*2,10+1,20*2,00*5)</t>
  </si>
  <si>
    <t>"mč. 128" (14,48+5,65)*2*4,91-(1,55*2,10+0,80*1,97)</t>
  </si>
  <si>
    <t>"mč. 129" (3,00+1,50)*2*2,60-0,80*1,97</t>
  </si>
  <si>
    <t>53</t>
  </si>
  <si>
    <t>619991011</t>
  </si>
  <si>
    <t>Obalení samostatných konstrukcí a prvků fólií</t>
  </si>
  <si>
    <t>654825635</t>
  </si>
  <si>
    <t>Zakrytí vnitřních ploch před znečištěním fólií včetně pozdějšího odkrytí samostatných konstrukcí a prvků</t>
  </si>
  <si>
    <t>https://podminky.urs.cz/item/CS_URS_2024_01/619991011</t>
  </si>
  <si>
    <t>"1.PP - stávající okna"0,90*0,60*12</t>
  </si>
  <si>
    <t>"1.PP - nová okna"1,00*1,00*2</t>
  </si>
  <si>
    <t>"1.NP - nová okna" 2,45*0,50*2+1,225*0,50+1,20*1,50</t>
  </si>
  <si>
    <t>54</t>
  </si>
  <si>
    <t>621211041</t>
  </si>
  <si>
    <t>Montáž kontaktního zateplení vnějších podhledů lepením a mechanickým kotvením polystyrénových desek do betonu nebo zdiva tl přes 160 do 200 mm</t>
  </si>
  <si>
    <t>-1359323122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</si>
  <si>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160 do 200 mm</t>
  </si>
  <si>
    <t>https://podminky.urs.cz/item/CS_URS_2024_01/621211041</t>
  </si>
  <si>
    <t>"1.NP" 4,94*4,40*2</t>
  </si>
  <si>
    <t>55</t>
  </si>
  <si>
    <t>28376451</t>
  </si>
  <si>
    <t>deska XPS hrana polodrážková a hladký povrch 300kPA λ=0,035 tl 200mm</t>
  </si>
  <si>
    <t>-787477172</t>
  </si>
  <si>
    <t>43,472*1,05 'Přepočtené koeficientem množství</t>
  </si>
  <si>
    <t>56</t>
  </si>
  <si>
    <t>622211011</t>
  </si>
  <si>
    <t>Montáž kontaktního zateplení vnějších stěn lepením a mechanickým kotvením polystyrénových desek do betonu a zdiva tl přes 40 do 80 mm</t>
  </si>
  <si>
    <t>71270396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</si>
  <si>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</si>
  <si>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https://podminky.urs.cz/item/CS_URS_2024_01/622211011</t>
  </si>
  <si>
    <t>"atika" (3,25*2+19,20)*0,55</t>
  </si>
  <si>
    <t>57</t>
  </si>
  <si>
    <t>28375933</t>
  </si>
  <si>
    <t>deska EPS 70 fasádní λ=0,039 tl 50mm</t>
  </si>
  <si>
    <t>1212613583</t>
  </si>
  <si>
    <t>14,135*1,05 'Přepočtené koeficientem množství</t>
  </si>
  <si>
    <t>58</t>
  </si>
  <si>
    <t>621211021</t>
  </si>
  <si>
    <t>Montáž kontaktního zateplení vnějších podhledů lepením a mechanickým kotvením polystyrénových desek do betonu nebo zdiva tl přes 80 do 120 mm</t>
  </si>
  <si>
    <t>819905833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</si>
  <si>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80 do 120 mm</t>
  </si>
  <si>
    <t>https://podminky.urs.cz/item/CS_URS_2024_01/621211021</t>
  </si>
  <si>
    <t>"mč. 121" (3,75+3,45)*2*2,75</t>
  </si>
  <si>
    <t>59</t>
  </si>
  <si>
    <t>28376422</t>
  </si>
  <si>
    <t>deska XPS hrana polodrážková a hladký povrch 300kPA λ=0,035 tl 100mm</t>
  </si>
  <si>
    <t>1823211845</t>
  </si>
  <si>
    <t>39,6*1,05 'Přepočtené koeficientem množství</t>
  </si>
  <si>
    <t>60</t>
  </si>
  <si>
    <t>622211041</t>
  </si>
  <si>
    <t>Montáž kontaktního zateplení vnějších stěn lepením a mechanickým kotvením polystyrénových desek do betonu a zdiva tl přes 160 do 200 mm</t>
  </si>
  <si>
    <t>359966122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</si>
  <si>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</si>
  <si>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https://podminky.urs.cz/item/CS_URS_2024_01/622211041</t>
  </si>
  <si>
    <t>"návaznost střechy přístavby" 19,20*1,20</t>
  </si>
  <si>
    <t>61</t>
  </si>
  <si>
    <t>-87380988</t>
  </si>
  <si>
    <t>23,04*1,05 'Přepočtené koeficientem množství</t>
  </si>
  <si>
    <t>62</t>
  </si>
  <si>
    <t>622221131</t>
  </si>
  <si>
    <t>Montáž kontaktního zateplení vnějších stěn lepením a mechanickým kotvením desek z minerální vlny s kolmou orientací do zdiva a betonu tl přes 120 do 160 mm</t>
  </si>
  <si>
    <t>1950719966</t>
  </si>
  <si>
    <t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120 do 160 mm</t>
  </si>
  <si>
    <t>https://podminky.urs.cz/item/CS_URS_2024_01/622221131</t>
  </si>
  <si>
    <t>"obvodová stěna nad úrovní terénu" (3,31+19,20+4,03)*3,62+(12,87+4,03)*0,30</t>
  </si>
  <si>
    <t>63</t>
  </si>
  <si>
    <t>63142046.R</t>
  </si>
  <si>
    <t>deska tepelně izolační provětrávaných fasád λ=0,038 tl 150mm</t>
  </si>
  <si>
    <t>996827996</t>
  </si>
  <si>
    <t>deska tepelně izolační minerální kontaktních fasád podélné vlákno λ=0,037-0,038 tl 160mm</t>
  </si>
  <si>
    <t>101,145*1,05 'Přepočtené koeficientem množství</t>
  </si>
  <si>
    <t>64</t>
  </si>
  <si>
    <t>622260001.R</t>
  </si>
  <si>
    <t>Provětrávaná fasáda s obkladem z HPL desek mechanicky kotvených na kovový rošt bez tepelné izolace</t>
  </si>
  <si>
    <t>414468456</t>
  </si>
  <si>
    <t>65</t>
  </si>
  <si>
    <t>622511112</t>
  </si>
  <si>
    <t>Tenkovrstvá akrylátová mozaiková střednězrnná omítka vnějších stěn</t>
  </si>
  <si>
    <t>-1482948346</t>
  </si>
  <si>
    <t>Omítka tenkovrstvá akrylátová vnějších ploch probarvená bez penetrace mozaiková střednězrnná stěn</t>
  </si>
  <si>
    <t>https://podminky.urs.cz/item/CS_URS_2024_01/622511112</t>
  </si>
  <si>
    <t>"obvodová stěna pod úrovní terénu" (3,45*2+19,20)*0,50</t>
  </si>
  <si>
    <t>66</t>
  </si>
  <si>
    <t>629991011</t>
  </si>
  <si>
    <t>Zakrytí výplní otvorů a svislých ploch fólií přilepenou lepící páskou</t>
  </si>
  <si>
    <t>1466794290</t>
  </si>
  <si>
    <t>Zakrytí vnějších ploch před znečištěním včetně pozdějšího odkrytí výplní otvorů a svislých ploch fólií přilepenou lepící páskou</t>
  </si>
  <si>
    <t>https://podminky.urs.cz/item/CS_URS_2024_01/629991011</t>
  </si>
  <si>
    <t>67</t>
  </si>
  <si>
    <t>631311113</t>
  </si>
  <si>
    <t>Mazanina tl přes 50 do 80 mm z betonu prostého bez zvýšených nároků na prostředí tř. C 12/15</t>
  </si>
  <si>
    <t>-1915868411</t>
  </si>
  <si>
    <t>Mazanina z betonu prostého bez zvýšených nároků na prostředí tl. přes 50 do 80 mm tř. C 12/15</t>
  </si>
  <si>
    <t>https://podminky.urs.cz/item/CS_URS_2024_01/631311113</t>
  </si>
  <si>
    <t>"skladba P09" (4,40*2+3,47+20,51+8,03)*0,07</t>
  </si>
  <si>
    <t>68</t>
  </si>
  <si>
    <t>631311124</t>
  </si>
  <si>
    <t>Mazanina tl přes 80 do 120 mm z betonu prostého bez zvýšených nároků na prostředí tř. C 16/20</t>
  </si>
  <si>
    <t>-899045687</t>
  </si>
  <si>
    <t>Mazanina z betonu prostého bez zvýšených nároků na prostředí tl. přes 80 do 120 mm tř. C 16/20</t>
  </si>
  <si>
    <t>https://podminky.urs.cz/item/CS_URS_2024_01/631311124</t>
  </si>
  <si>
    <t>(1,375+3,26)*0,70*0,10</t>
  </si>
  <si>
    <t>1,30*1,64*0,10</t>
  </si>
  <si>
    <t>1,25*0,75*0,10</t>
  </si>
  <si>
    <t>(0,75+0,85)*0,84*0,10</t>
  </si>
  <si>
    <t>0,95*0,64*0,10</t>
  </si>
  <si>
    <t>(1,85*0,60+3,05*0,55+2,31*0,70)*0,10</t>
  </si>
  <si>
    <t>(1,75+0,70+1,825)*0,40*0,10</t>
  </si>
  <si>
    <t>((0,75+0,64)*0,70+1,135*1,20)*0,10</t>
  </si>
  <si>
    <t>0,525*0,70*0,10</t>
  </si>
  <si>
    <t>((2,65+12,26+2,20)*0,70+1,30*0,30+1,00*0,40)*0,10</t>
  </si>
  <si>
    <t>(0,80*0,60+0,55*0,90+(1,10*0,245+1,50*0,50+0,755*0,52))*0,10</t>
  </si>
  <si>
    <t>"skladba P04" (8,29+1,62)*0,083</t>
  </si>
  <si>
    <t>69</t>
  </si>
  <si>
    <t>631311125</t>
  </si>
  <si>
    <t>Mazanina tl přes 80 do 120 mm z betonu prostého bez zvýšených nároků na prostředí tř. C 20/25</t>
  </si>
  <si>
    <t>713921081</t>
  </si>
  <si>
    <t>Mazanina z betonu prostého bez zvýšených nároků na prostředí tl. přes 80 do 120 mm tř. C 20/25</t>
  </si>
  <si>
    <t>https://podminky.urs.cz/item/CS_URS_2024_01/631311125</t>
  </si>
  <si>
    <t>"1.PP - podkladní beton" (1,20+1,28+0,49+18,95)*0,10</t>
  </si>
  <si>
    <t>"1.PP - podkladní beton" (32,20+22,80+6,95+28,30+17,40)*0,10</t>
  </si>
  <si>
    <t>"1.PP - snížení hloubky vypouštění" 0,80*0,80*0,10</t>
  </si>
  <si>
    <t>70</t>
  </si>
  <si>
    <t>631311133</t>
  </si>
  <si>
    <t>Mazanina tl přes 120 do 240 mm z betonu prostého bez zvýšených nároků na prostředí tř. C 12/15</t>
  </si>
  <si>
    <t>-1797645355</t>
  </si>
  <si>
    <t>Mazanina z betonu prostého bez zvýšených nároků na prostředí tl. přes 120 do 240 mm tř. C 12/15</t>
  </si>
  <si>
    <t>https://podminky.urs.cz/item/CS_URS_2024_01/631311133</t>
  </si>
  <si>
    <t>"skladba P06" (12,50*0,40+3,15*0,58+9,35*0,28)*10,40</t>
  </si>
  <si>
    <t>71</t>
  </si>
  <si>
    <t>631311135</t>
  </si>
  <si>
    <t>Mazanina tl přes 120 do 240 mm z betonu prostého bez zvýšených nároků na prostředí tř. C 20/25</t>
  </si>
  <si>
    <t>-310074884</t>
  </si>
  <si>
    <t>Mazanina z betonu prostého bez zvýšených nároků na prostředí tl. přes 120 do 240 mm tř. C 20/25</t>
  </si>
  <si>
    <t>https://podminky.urs.cz/item/CS_URS_2024_01/631311135</t>
  </si>
  <si>
    <t>"skladba P07a" (7,35*2,60+9,50)*0,16</t>
  </si>
  <si>
    <t>"skladba P07b" (4,55*3,775+6,66+3,57)*0,16</t>
  </si>
  <si>
    <t>"skladba P08a" (3,24+19,82+9,74+5,33+9,74+8,60+18,15+2,85+11,93)*0,16</t>
  </si>
  <si>
    <t>"skladba P08c" ((7,025+3,90)*1,45+32,97+14,55+3,96+5,89+7,71+8,02)*0,16</t>
  </si>
  <si>
    <t>"skladba P09" (4,40*2+3,47+20,51+8,03)*0,18</t>
  </si>
  <si>
    <t>"skladba P10c" (587,74-(14,435*(3,34+3,845)+25,63*(1,505+1,54)))*0,16</t>
  </si>
  <si>
    <t>72</t>
  </si>
  <si>
    <t>631319011</t>
  </si>
  <si>
    <t>Příplatek k mazanině tl přes 50 do 80 mm za přehlazení povrchu</t>
  </si>
  <si>
    <t>876259267</t>
  </si>
  <si>
    <t>Příplatek k cenám mazanin za úpravu povrchu mazaniny přehlazením, mazanina tl. přes 50 do 80 mm</t>
  </si>
  <si>
    <t>https://podminky.urs.cz/item/CS_URS_2024_01/631319011</t>
  </si>
  <si>
    <t>73</t>
  </si>
  <si>
    <t>631319012</t>
  </si>
  <si>
    <t>Příplatek k mazanině tl přes 80 do 120 mm za přehlazení povrchu</t>
  </si>
  <si>
    <t>-1238075350</t>
  </si>
  <si>
    <t>Příplatek k cenám mazanin za úpravu povrchu mazaniny přehlazením, mazanina tl. přes 80 do 120 mm</t>
  </si>
  <si>
    <t>https://podminky.urs.cz/item/CS_URS_2024_01/631319012</t>
  </si>
  <si>
    <t>74</t>
  </si>
  <si>
    <t>631319013</t>
  </si>
  <si>
    <t>Příplatek k mazanině tl přes 120 do 240 mm za přehlazení povrchu</t>
  </si>
  <si>
    <t>-1953007611</t>
  </si>
  <si>
    <t>Příplatek k cenám mazanin za úpravu povrchu mazaniny přehlazením, mazanina tl. přes 120 do 240 mm</t>
  </si>
  <si>
    <t>https://podminky.urs.cz/item/CS_URS_2024_01/631319013</t>
  </si>
  <si>
    <t>75</t>
  </si>
  <si>
    <t>631361821</t>
  </si>
  <si>
    <t>Výztuž mazanin betonářskou ocelí 10 505</t>
  </si>
  <si>
    <t>-1367535924</t>
  </si>
  <si>
    <t>Výztuž mazanin 10 505 (R) nebo BSt 500</t>
  </si>
  <si>
    <t>https://podminky.urs.cz/item/CS_URS_2024_01/631361821</t>
  </si>
  <si>
    <t>"skladba P09" (4,40*2+3,47+20,51+8,03)*0,07*0,25</t>
  </si>
  <si>
    <t>76</t>
  </si>
  <si>
    <t>631362021</t>
  </si>
  <si>
    <t>Výztuž mazanin svařovanými sítěmi Kari</t>
  </si>
  <si>
    <t>-1096939839</t>
  </si>
  <si>
    <t>Výztuž mazanin ze svařovaných sítí z drátů typu KARI</t>
  </si>
  <si>
    <t>https://podminky.urs.cz/item/CS_URS_2024_01/631362021</t>
  </si>
  <si>
    <t>(1,375+3,26)*0,70</t>
  </si>
  <si>
    <t>1,30*1,64</t>
  </si>
  <si>
    <t>1,25*0,75</t>
  </si>
  <si>
    <t>(0,75+0,85)*0,84</t>
  </si>
  <si>
    <t>0,95*0,64</t>
  </si>
  <si>
    <t>(1,85*0,60+3,05*0,55+2,31*0,70)</t>
  </si>
  <si>
    <t>(1,75+0,70+1,825)*0,40</t>
  </si>
  <si>
    <t>((0,75+0,64)*0,70+1,135*1,20)</t>
  </si>
  <si>
    <t>0,525*0,70</t>
  </si>
  <si>
    <t>((2,65+12,26+2,20)*0,70+1,30*0,30+1,00*0,40)</t>
  </si>
  <si>
    <t>(0,80*0,60+0,55*0,90+(1,10*0,245+1,50*0,50+0,755*0,52))</t>
  </si>
  <si>
    <t>"skladba P04" (8,29+1,62)</t>
  </si>
  <si>
    <t>"1.PP - podkladní beton" (1,20+1,28+0,49+18,95)</t>
  </si>
  <si>
    <t>"1.PP - podkladní beton" (32,20+22,80+6,95+28,30+17,40)</t>
  </si>
  <si>
    <t>"skladba P07a" (7,35*2,60+9,50)</t>
  </si>
  <si>
    <t>"skladba P08a" (3,24+19,82+9,74+5,33+9,74+8,60+18,15+2,85+11,93)</t>
  </si>
  <si>
    <t>"skladba P08c" ((7,025+3,90)*1,45+32,97+14,55+3,96+5,89+7,71+8,02)</t>
  </si>
  <si>
    <t>"skladba P10c" (587,74-(14,435*(3,34+3,845)+25,63*(1,505+1,54)))</t>
  </si>
  <si>
    <t>789,036*0,01 'Přepočtené koeficientem množství</t>
  </si>
  <si>
    <t>77</t>
  </si>
  <si>
    <t>632450132</t>
  </si>
  <si>
    <t>Vyrovnávací cementový potěr tl přes 20 do 30 mm ze suchých směsí provedený v ploše</t>
  </si>
  <si>
    <t>-1639687382</t>
  </si>
  <si>
    <t>Potěr cementový vyrovnávací ze suchých směsí v ploše o průměrné (střední) tl. přes 20 do 30 mm</t>
  </si>
  <si>
    <t>https://podminky.urs.cz/item/CS_URS_2024_01/632450132</t>
  </si>
  <si>
    <t>"skladba S1+S2" (3,67*2,90+14,80*3,155)</t>
  </si>
  <si>
    <t>78</t>
  </si>
  <si>
    <t>632450134</t>
  </si>
  <si>
    <t>Vyrovnávací cementový potěr tl přes 40 do 50 mm ze suchých směsí provedený v ploše</t>
  </si>
  <si>
    <t>-1414954963</t>
  </si>
  <si>
    <t>Potěr cementový vyrovnávací ze suchých směsí v ploše o průměrné (střední) tl. přes 40 do 50 mm</t>
  </si>
  <si>
    <t>https://podminky.urs.cz/item/CS_URS_2024_01/632450134</t>
  </si>
  <si>
    <t>"skladba P10a+b" (14,435*(3,34+3,845)+25,63*(1,505+1,54))</t>
  </si>
  <si>
    <t>79</t>
  </si>
  <si>
    <t>632450134.R</t>
  </si>
  <si>
    <t>Cementový potěr tl přes 40 do 50 mm ze suchých směsí provedený v ploše</t>
  </si>
  <si>
    <t>1159541798</t>
  </si>
  <si>
    <t>"skladba P01" (2,10+47,86+28,13+56,25+47,26)</t>
  </si>
  <si>
    <t>"skladba P05" (20,51+9,66)</t>
  </si>
  <si>
    <t>"skladba P11" (74,71+4,50)</t>
  </si>
  <si>
    <t>80</t>
  </si>
  <si>
    <t>632362021.R</t>
  </si>
  <si>
    <t>Výztuž potěrů svařovanými sítěmi Kari</t>
  </si>
  <si>
    <t>-26680363</t>
  </si>
  <si>
    <t>"skladba P01" (2,10+47,86+28,13+56,25+47,26)*4,44*1,20*0,001</t>
  </si>
  <si>
    <t>"skladba P02" (45,56+11,32)*4,44*1,20*0,001</t>
  </si>
  <si>
    <t>"skladba P02a" 26,24*4,44*1,20*0,001</t>
  </si>
  <si>
    <t>"skladba P02b" (8,76+10,64)*4,44*1,20*0,001</t>
  </si>
  <si>
    <t>"skladba P03" 59,36*4,44*1,20*0,001</t>
  </si>
  <si>
    <t>"skladba P07a" (7,35*2,60+9,50)*4,44*1,20*0,001</t>
  </si>
  <si>
    <t>"skladba P07b" (4,55*3,775+6,66+3,57)*4,44*1,20*0,001</t>
  </si>
  <si>
    <t>"skladba P08a" (3,24+19,82+9,74+5,33+9,74+8,60+18,15+2,85+11,93)*4,44*1,20*0,001</t>
  </si>
  <si>
    <t>"skladba P08b+c" (19,16+10,73+32,97+14,55+3,96+5,89+7,71+8,02)*4,44*1,20*0,001</t>
  </si>
  <si>
    <t>"skladba P09" (4,40*2+3,47+20,51+8,03)*4,44*1,20*0,001</t>
  </si>
  <si>
    <t>"skladba P10a+b" (14,435*(3,34+3,845)+25,63*(1,505+1,54))*4,44*1,20*0,001</t>
  </si>
  <si>
    <t>"skladba P10c" (587,74-(14,435*(3,34+3,845)+25,63*(1,505+1,54)))*4,44*1,20*0,001</t>
  </si>
  <si>
    <t>"skladba P11" (74,71+4,50)*4,44*1,20*0,001</t>
  </si>
  <si>
    <t>81</t>
  </si>
  <si>
    <t>632450135.R</t>
  </si>
  <si>
    <t>Cementový potěr tl 96 mm ze suchých směsí provedený v ploše</t>
  </si>
  <si>
    <t>-45961283</t>
  </si>
  <si>
    <t>"skladba P02" (45,56+11,32)</t>
  </si>
  <si>
    <t>"skladba P02a" 26,24</t>
  </si>
  <si>
    <t>"skladba P02b" (8,76+10,64)</t>
  </si>
  <si>
    <t>"skladba P03" 59,36</t>
  </si>
  <si>
    <t>82</t>
  </si>
  <si>
    <t>632451254</t>
  </si>
  <si>
    <t>Potěr cementový samonivelační litý C30 tl přes 45 do 50 mm</t>
  </si>
  <si>
    <t>-1756100178</t>
  </si>
  <si>
    <t>Potěr cementový samonivelační litý tř. C 30, tl. přes 45 do 50 mm</t>
  </si>
  <si>
    <t>https://podminky.urs.cz/item/CS_URS_2024_01/632451254</t>
  </si>
  <si>
    <t>83</t>
  </si>
  <si>
    <t>632451256.R</t>
  </si>
  <si>
    <t>Potěr cementový litý C25/30 tl přes 58 do 78 mm</t>
  </si>
  <si>
    <t>1238386727</t>
  </si>
  <si>
    <t>"skladba P07b" (4,55*3,775+6,66+3,57)</t>
  </si>
  <si>
    <t>"skladba P08b+c" (19,16+10,73+32,97+14,55+3,96+5,89+7,71+8,02)</t>
  </si>
  <si>
    <t>"skladba P09" (4,40*2+3,47+20,51+8,03)</t>
  </si>
  <si>
    <t>84</t>
  </si>
  <si>
    <t>632451256.R1</t>
  </si>
  <si>
    <t>Potěr cementový litý C25/30 tl přes 60 do 90 mm</t>
  </si>
  <si>
    <t>266631243</t>
  </si>
  <si>
    <t>85</t>
  </si>
  <si>
    <t>632459120.R</t>
  </si>
  <si>
    <t>Příplatek k potěrům za provedení ve spádu</t>
  </si>
  <si>
    <t>843207588</t>
  </si>
  <si>
    <t>Příplatky k cenám potěrů za sklon od vodorovné roviny přes 15 do 30°, tl. potěru přes 40 do 50 mm</t>
  </si>
  <si>
    <t>86</t>
  </si>
  <si>
    <t>632481212</t>
  </si>
  <si>
    <t>Separační vrstva z asfaltovaného pásu</t>
  </si>
  <si>
    <t>-1788327538</t>
  </si>
  <si>
    <t>Separační vrstva k oddělení podlahových vrstev z asfaltovaného pásu</t>
  </si>
  <si>
    <t>https://podminky.urs.cz/item/CS_URS_2024_01/632481212</t>
  </si>
  <si>
    <t>"skladba P06" 287,70</t>
  </si>
  <si>
    <t>87</t>
  </si>
  <si>
    <t>632481213</t>
  </si>
  <si>
    <t>Separační vrstva z PE fólie</t>
  </si>
  <si>
    <t>-257089604</t>
  </si>
  <si>
    <t>Separační vrstva k oddělení podlahových vrstev z polyetylénové fólie</t>
  </si>
  <si>
    <t>https://podminky.urs.cz/item/CS_URS_2024_01/632481213</t>
  </si>
  <si>
    <t>88</t>
  </si>
  <si>
    <t>632481215</t>
  </si>
  <si>
    <t>Separační vrstva z geotextilie</t>
  </si>
  <si>
    <t>-22477906</t>
  </si>
  <si>
    <t>Separační vrstva k oddělení podlahových vrstev z geotextilie</t>
  </si>
  <si>
    <t>https://podminky.urs.cz/item/CS_URS_2024_01/632481215</t>
  </si>
  <si>
    <t>89</t>
  </si>
  <si>
    <t>634112112</t>
  </si>
  <si>
    <t>Obvodová dilatace podlahovým páskem z pěnového PE mezi stěnou a mazaninou nebo potěrem v 100 mm</t>
  </si>
  <si>
    <t>-530193029</t>
  </si>
  <si>
    <t>Obvodová dilatace mezi stěnou a mazaninou nebo potěrem podlahovým páskem z pěnového PE tl. do 10 mm, výšky 100 mm</t>
  </si>
  <si>
    <t>https://podminky.urs.cz/item/CS_URS_2024_01/634112112</t>
  </si>
  <si>
    <t>"mč. 001" ((5,875+1,45)*2+2,85)</t>
  </si>
  <si>
    <t>"mč. 002" (6,30+5,70)*2</t>
  </si>
  <si>
    <t>"mč. 003" (15,625*2+1,80)</t>
  </si>
  <si>
    <t>"mč. 004" (12,10+10,90+3,18)</t>
  </si>
  <si>
    <t>"mč. 005" (29,88+3,60)*2</t>
  </si>
  <si>
    <t>"mč. 006a" (0,70+0,60+2,975+0,70+1,80+5,85)*2</t>
  </si>
  <si>
    <t>"mč. 006b" (3,25+3,575)*2</t>
  </si>
  <si>
    <t>"mč. 007" (2,45+3,575)*2</t>
  </si>
  <si>
    <t>"mč. 008" (3,10+3,60)*2</t>
  </si>
  <si>
    <t>"mč. 009" (2,90+2,13+1,47)*2</t>
  </si>
  <si>
    <t>"mč. 010" (1,60+1,37)*2</t>
  </si>
  <si>
    <t>"mč. 011" (5,685*2+8,65*2+1,55)</t>
  </si>
  <si>
    <t>"mč. 011a" (2,15*2+1,70)</t>
  </si>
  <si>
    <t>"mč. 013" (29,88+1,55*2)*2</t>
  </si>
  <si>
    <t>"mč. 101" (2,95+8,45+4,35+1,175+2,60)*2</t>
  </si>
  <si>
    <t>"mč. 102" (3,40+2,205)*2</t>
  </si>
  <si>
    <t>"mč. 103" (2,20+1,50)*2</t>
  </si>
  <si>
    <t>"mč. 104" (1,375+3,20)*2</t>
  </si>
  <si>
    <t>"mč. 105" (1,375+3,20)*2</t>
  </si>
  <si>
    <t>"mč. 106" (6,05+1,65)*2</t>
  </si>
  <si>
    <t>"mč. 107" (3,55+1,65)*2</t>
  </si>
  <si>
    <t>"mč. 108" (3,35+6,05)*2</t>
  </si>
  <si>
    <t>"mč. 109" (3,30+2,95)*2</t>
  </si>
  <si>
    <t>"mč. 110" (2,30+2,00)*2</t>
  </si>
  <si>
    <t>"mč. 111" (2,675+5,70)*2</t>
  </si>
  <si>
    <t>"mč. 112" (2,675+3,90)*2</t>
  </si>
  <si>
    <t>"mč. 113" (3,65+1,65)*2</t>
  </si>
  <si>
    <t>"mč. 114" (3,40+6,05)*2</t>
  </si>
  <si>
    <t>"mč. 115" (3,30+2,95)*2</t>
  </si>
  <si>
    <t>"mč. 116" (2,60+2,00)*2</t>
  </si>
  <si>
    <t>"mč. 117" (5,15+1,50+2,25*2)*2</t>
  </si>
  <si>
    <t>"mč. 118" (1,825+4,40)*2</t>
  </si>
  <si>
    <t>"mč. 119" (1,425+2,00)*2</t>
  </si>
  <si>
    <t>"mč. 120" (7,15+3,60)*2</t>
  </si>
  <si>
    <t>"mč. 121" (3,75+3,45)*2</t>
  </si>
  <si>
    <t>"mč. 122" (12,325+1,50)*2</t>
  </si>
  <si>
    <t>"mč. 123" (2,20+1,80)*2</t>
  </si>
  <si>
    <t>"mč. 124" (2,20+2,675)*2</t>
  </si>
  <si>
    <t>"mč. 125" (2,20+3,525)*2</t>
  </si>
  <si>
    <t>"mč. 126" (2,20+3,675)*2</t>
  </si>
  <si>
    <t>"mč. 127" (4,225+13,775+32,75+0,61+0,91+0,61*2+0,66*2+0,81+0,61)*2</t>
  </si>
  <si>
    <t>"mč. 128" (14,48+5,65)*2</t>
  </si>
  <si>
    <t>"mč. 129" (3,00+1,50)*2</t>
  </si>
  <si>
    <t>90</t>
  </si>
  <si>
    <t>635111121.R</t>
  </si>
  <si>
    <t>Násyp pod podlahy z písku jemného s udusáním</t>
  </si>
  <si>
    <t>707926465</t>
  </si>
  <si>
    <t>Násyp ze štěrkopísku, písku nebo kameniva pod podlahy s udusáním a urovnáním povrchu</t>
  </si>
  <si>
    <t>"skladba P07a" (7,35*2,60+9,50)*0,015</t>
  </si>
  <si>
    <t>"skladba P07b" (4,55*3,775+6,66+3,57)*0,015</t>
  </si>
  <si>
    <t>"skladba P08a" (3,24+19,82+9,74+5,33+9,74+8,60+18,15+2,85+11,93)*0,015</t>
  </si>
  <si>
    <t>"skladba P08b+c" (19,16+10,73+32,97+14,55+3,96+5,89+7,71+8,02)*0,015</t>
  </si>
  <si>
    <t>"skladba P09" (4,40*2+3,47+20,51+8,03)*0,015</t>
  </si>
  <si>
    <t>"skladba P10c" (587,74-(14,435*(3,34+3,845)+25,63*(1,505+1,54)))*0,008</t>
  </si>
  <si>
    <t>91</t>
  </si>
  <si>
    <t>635111215</t>
  </si>
  <si>
    <t>Násyp pod podlahy ze štěrkopísku se zhutněním</t>
  </si>
  <si>
    <t>1739812014</t>
  </si>
  <si>
    <t>Násyp ze štěrkopísku, písku nebo kameniva pod podlahy se zhutněním ze štěrkopísku</t>
  </si>
  <si>
    <t>https://podminky.urs.cz/item/CS_URS_2024_01/635111215</t>
  </si>
  <si>
    <t>"1.PP - podkladní beton" (1,20+1,28+0,49+18,95)*0,30</t>
  </si>
  <si>
    <t>"1.PP - podkladní beton" (32,20+22,80+6,95+28,30+17,40)*0,30</t>
  </si>
  <si>
    <t>"1.PP - snížení hloubky vypouštění" 0,80*0,80*0,30</t>
  </si>
  <si>
    <t>"skladba P07a" (7,35*2,60+9,50)*0,30</t>
  </si>
  <si>
    <t>"skladba P08a" (3,24+19,82+9,74+5,33+9,74+8,60+18,15+2,85+11,93)*0,30</t>
  </si>
  <si>
    <t>92</t>
  </si>
  <si>
    <t>635321212</t>
  </si>
  <si>
    <t>Násyp pod podlahy z betonového recyklátu se zhutněním</t>
  </si>
  <si>
    <t>1547700000</t>
  </si>
  <si>
    <t>Násyp z recyklátu pod podlahy se zhutněním, z recyklátu betonového</t>
  </si>
  <si>
    <t>https://podminky.urs.cz/item/CS_URS_2024_01/635321212</t>
  </si>
  <si>
    <t>(1,375+3,26)*0,40*0,70</t>
  </si>
  <si>
    <t>1,30*1,64*0,35</t>
  </si>
  <si>
    <t>0,84*0,75*0,35+0,85*0,84*0,50</t>
  </si>
  <si>
    <t>(1,85*0,60+3,05*0,55+2,31*0,70)*0,30</t>
  </si>
  <si>
    <t>(1,75+0,70+1,825)*0,40*0,85</t>
  </si>
  <si>
    <t>((0,75+0,64)*0,70+1,135*1,20)*0,30</t>
  </si>
  <si>
    <t>0,525*0,70*0,30</t>
  </si>
  <si>
    <t>((2,65+12,26+2,20)*0,70+1,30*0,30+1,00*0,40)*0,40</t>
  </si>
  <si>
    <t>(0,55*0,90*0,10+(1,10*0,245+1,50*0,50+0,755*0,52)*0,15)</t>
  </si>
  <si>
    <t>1,00*1,50*1,10</t>
  </si>
  <si>
    <t>93</t>
  </si>
  <si>
    <t>637121116</t>
  </si>
  <si>
    <t>Okapový chodník z kačírku tl 350 mm s udusáním</t>
  </si>
  <si>
    <t>156147646</t>
  </si>
  <si>
    <t>Okapový chodník z kameniva s udusáním a urovnáním povrchu z kačírku tl. 350 mm</t>
  </si>
  <si>
    <t>https://podminky.urs.cz/item/CS_URS_2024_01/637121116</t>
  </si>
  <si>
    <t>"přístavba bazénu" (3,25*2+19,20)*0,50</t>
  </si>
  <si>
    <t>94</t>
  </si>
  <si>
    <t>637311122</t>
  </si>
  <si>
    <t>Okapový chodník z betonových chodníkových obrubníků stojatých lože beton</t>
  </si>
  <si>
    <t>-608430364</t>
  </si>
  <si>
    <t>Okapový chodník z obrubníků betonových chodníkových, se zalitím spár cementovou maltou do lože z betonu prostého, z obrubníků stojatých</t>
  </si>
  <si>
    <t>https://podminky.urs.cz/item/CS_URS_2024_01/637311122</t>
  </si>
  <si>
    <t>"přístavba bazénu" (3,25*2+19,20)</t>
  </si>
  <si>
    <t>Trubní vedení</t>
  </si>
  <si>
    <t>95</t>
  </si>
  <si>
    <t>836358311.R</t>
  </si>
  <si>
    <t>Výměna potrubí z drenážních trubek DN 200 - demontáž stávajících</t>
  </si>
  <si>
    <t>2063750091</t>
  </si>
  <si>
    <t>Potrubí z drenážních trubek z pálené hlíny výměna DN 200</t>
  </si>
  <si>
    <t>Ostatní konstrukce a práce, bourání</t>
  </si>
  <si>
    <t>96</t>
  </si>
  <si>
    <t>953241510.R</t>
  </si>
  <si>
    <t>Osazení a dodávka trnů pro přikotvení nové podkladní desky</t>
  </si>
  <si>
    <t>1256354330</t>
  </si>
  <si>
    <t>Osazení smykových trnů do dilatačních spár pro vysoká zatížení z nerezové oceli s pouzdrem z nerezové oceli, min. únosnost pro spáru 40 mm přes 65 do 79 kN</t>
  </si>
  <si>
    <t>97</t>
  </si>
  <si>
    <t>953312112</t>
  </si>
  <si>
    <t>Vložky do svislých dilatačních spár z fasádních polystyrénových desek tl. přes 10 do 20 mm</t>
  </si>
  <si>
    <t>-867605910</t>
  </si>
  <si>
    <t>Vložky svislé do dilatačních spár z polystyrenových desek fasádních včetně dodání a osazení, v jakémkoliv zdivu přes 10 do 20 mm</t>
  </si>
  <si>
    <t>https://podminky.urs.cz/item/CS_URS_2024_01/953312112</t>
  </si>
  <si>
    <t>"přelivový žlábek" 25,69*2*0,20</t>
  </si>
  <si>
    <t>98</t>
  </si>
  <si>
    <t>953943211</t>
  </si>
  <si>
    <t>Osazování hasicího přístroje</t>
  </si>
  <si>
    <t>1290441730</t>
  </si>
  <si>
    <t>Osazování drobných kovových předmětů kotvených do stěny hasicího přístroje</t>
  </si>
  <si>
    <t>https://podminky.urs.cz/item/CS_URS_2024_01/953943211</t>
  </si>
  <si>
    <t>99</t>
  </si>
  <si>
    <t>44932114</t>
  </si>
  <si>
    <t>přístroj hasicí ruční práškový PG 6 LE</t>
  </si>
  <si>
    <t>-2074767540</t>
  </si>
  <si>
    <t>100</t>
  </si>
  <si>
    <t>953943212</t>
  </si>
  <si>
    <t>Osazování skříně pro hasicí přístroj</t>
  </si>
  <si>
    <t>1294360594</t>
  </si>
  <si>
    <t>Osazování drobných kovových předmětů kotvených do stěny skříně pro hasicí přístroj</t>
  </si>
  <si>
    <t>https://podminky.urs.cz/item/CS_URS_2024_01/953943212</t>
  </si>
  <si>
    <t>101</t>
  </si>
  <si>
    <t>44983131</t>
  </si>
  <si>
    <t>skříňka na RHP</t>
  </si>
  <si>
    <t>-1139466436</t>
  </si>
  <si>
    <t>102</t>
  </si>
  <si>
    <t>961055111</t>
  </si>
  <si>
    <t>Bourání základů ze ŽB</t>
  </si>
  <si>
    <t>1351167129</t>
  </si>
  <si>
    <t>Bourání základů z betonu železového</t>
  </si>
  <si>
    <t>https://podminky.urs.cz/item/CS_URS_2024_01/961055111</t>
  </si>
  <si>
    <t>"odbourání stávajícího základu" 14,60*0,50*0,12</t>
  </si>
  <si>
    <t>103</t>
  </si>
  <si>
    <t>962031011</t>
  </si>
  <si>
    <t>Bourání příček nebo přizdívek z cihel děrovaných tl do 100 mm</t>
  </si>
  <si>
    <t>-32182991</t>
  </si>
  <si>
    <t>Bourání příček nebo přizdívek z cihel děrovaných, tl. do 100 mm</t>
  </si>
  <si>
    <t>https://podminky.urs.cz/item/CS_URS_2024_01/962031011</t>
  </si>
  <si>
    <t>"1.NP" 1,00*4,13</t>
  </si>
  <si>
    <t>104</t>
  </si>
  <si>
    <t>962031013</t>
  </si>
  <si>
    <t>Bourání příček nebo přizdívek z cihel děrovaných tl přes 100 do 150 mm</t>
  </si>
  <si>
    <t>651231548</t>
  </si>
  <si>
    <t>Bourání příček nebo přizdívek z cihel děrovaných, tl. přes 100 do 150 mm</t>
  </si>
  <si>
    <t>https://podminky.urs.cz/item/CS_URS_2024_01/962031013</t>
  </si>
  <si>
    <t>"1.PP" (1,65+3,3258+5,45+3,10+6,285+1,80+1,15+3,30)*3,75</t>
  </si>
  <si>
    <t>"1.NP" (13,75+7,585+(1,075+0,125+4,75)*2+4,75+2,725+0,90*2+4,75*2+2,525*2)*4,13</t>
  </si>
  <si>
    <t>"1.NP" (4,05+1,00*2+2,525+3,85*2+1,075+2,65+7,35*2+2,725*2+6,35+6,65*2+4,59*3+0,90*2)*4,13</t>
  </si>
  <si>
    <t>"1.NP" (3,00+2,75+3,35+2,20)*4,82</t>
  </si>
  <si>
    <t>odečet otvorů</t>
  </si>
  <si>
    <t>"1.PP" -1,00*2,00*9</t>
  </si>
  <si>
    <t>"1.NP" -1,00*2,00*35</t>
  </si>
  <si>
    <t>"1.NP" -1,65*2,00</t>
  </si>
  <si>
    <t>105</t>
  </si>
  <si>
    <t>962032112</t>
  </si>
  <si>
    <t>Bourání zdiva z keramických děrovaných cihel na MVC přes 1 m3</t>
  </si>
  <si>
    <t>-1691310720</t>
  </si>
  <si>
    <t>Bourání zdiva nadzákladového z cihel keramických děrovaných na maltu vápenocementovou, objemu přes 1 m3</t>
  </si>
  <si>
    <t>https://podminky.urs.cz/item/CS_URS_2024_01/962032112</t>
  </si>
  <si>
    <t>"vnější stěna" (4,05+0,35+14,55+0,35+0,60)*4,65*0,20</t>
  </si>
  <si>
    <t>"1.NP" 3,00*0,50*4,82+2,80*4,13*0,30+(4,35+4,40*4+3,535)*4,13*0,225</t>
  </si>
  <si>
    <t>106</t>
  </si>
  <si>
    <t>962052211.R</t>
  </si>
  <si>
    <t>Bourání bazénové konstrukce ze ŽB přes 1 m3</t>
  </si>
  <si>
    <t>-811773380</t>
  </si>
  <si>
    <t>Bourání zdiva železobetonového nadzákladového, objemu přes 1 m3</t>
  </si>
  <si>
    <t>"stávající bazén" (11,48*1,52+11,48*2,35+26,48*(1,52+2,35)/2*2)*0,48+(12,50+3,15)*11,48*0,47+9,35*11,48*0,10</t>
  </si>
  <si>
    <t>107</t>
  </si>
  <si>
    <t>963051113</t>
  </si>
  <si>
    <t>Bourání ŽB stropů deskových tl přes 80 mm</t>
  </si>
  <si>
    <t>-1498882858</t>
  </si>
  <si>
    <t>Bourání železobetonových stropů deskových, tl. přes 80 mm</t>
  </si>
  <si>
    <t>https://podminky.urs.cz/item/CS_URS_2024_01/963051113</t>
  </si>
  <si>
    <t>"1.NP" (32,75*18,25-25,00*10,00)*0,25</t>
  </si>
  <si>
    <t>108</t>
  </si>
  <si>
    <t>965042221</t>
  </si>
  <si>
    <t>Bourání podkladů pod dlažby nebo mazanin betonových nebo z litého asfaltu tl přes 100 mm pl do 1 m2</t>
  </si>
  <si>
    <t>1960849496</t>
  </si>
  <si>
    <t>Bourání mazanin betonových nebo z litého asfaltu tl. přes 100 mm, plochy do 1 m2</t>
  </si>
  <si>
    <t>https://podminky.urs.cz/item/CS_URS_2024_01/965042221</t>
  </si>
  <si>
    <t>"1.PP - snížení hloubky vypouštění" 0,80*0,80*0,75</t>
  </si>
  <si>
    <t>109</t>
  </si>
  <si>
    <t>965042231</t>
  </si>
  <si>
    <t>Bourání podkladů pod dlažby nebo mazanin betonových nebo z litého asfaltu tl přes 100 mm pl do 4 m2</t>
  </si>
  <si>
    <t>-929987514</t>
  </si>
  <si>
    <t>Bourání mazanin betonových nebo z litého asfaltu tl. přes 100 mm, plochy do 4 m2</t>
  </si>
  <si>
    <t>https://podminky.urs.cz/item/CS_URS_2024_01/965042231</t>
  </si>
  <si>
    <t>"1.PP - prohloubení vypouštění" 1,20*1,20*1,05</t>
  </si>
  <si>
    <t>110</t>
  </si>
  <si>
    <t>965043331</t>
  </si>
  <si>
    <t>Bourání podkladů pod dlažby betonových s potěrem nebo teracem tl do 100 mm pl do 4 m2</t>
  </si>
  <si>
    <t>1610864793</t>
  </si>
  <si>
    <t>Bourání mazanin betonových s potěrem nebo teracem tl. do 100 mm, plochy do 4 m2</t>
  </si>
  <si>
    <t>https://podminky.urs.cz/item/CS_URS_2024_01/965043331</t>
  </si>
  <si>
    <t>111</t>
  </si>
  <si>
    <t>965043341</t>
  </si>
  <si>
    <t>Bourání podkladů pod dlažby betonových s potěrem nebo teracem tl do 100 mm pl přes 4 m2</t>
  </si>
  <si>
    <t>-949757862</t>
  </si>
  <si>
    <t>Bourání mazanin betonových s potěrem nebo teracem tl. do 100 mm, plochy přes 4 m2</t>
  </si>
  <si>
    <t>https://podminky.urs.cz/item/CS_URS_2024_01/965043341</t>
  </si>
  <si>
    <t>"1.PP" (5,65*2,60+7,90*5,70+(2,50+13,125)*1,80+4,30*14,225+14,05*3,18+29,88*(1,55+1,75)+6,285*14,20+16,85*3,675)*0,10</t>
  </si>
  <si>
    <t>"1.NP" 5,65*14,40*0,10</t>
  </si>
  <si>
    <t>112</t>
  </si>
  <si>
    <t>965043441</t>
  </si>
  <si>
    <t>Bourání podkladů pod dlažby betonových s potěrem nebo teracem tl do 150 mm pl přes 4 m2</t>
  </si>
  <si>
    <t>-1999380870</t>
  </si>
  <si>
    <t>Bourání mazanin betonových s potěrem nebo teracem tl. do 150 mm, plochy přes 4 m2</t>
  </si>
  <si>
    <t>https://podminky.urs.cz/item/CS_URS_2024_01/965043441</t>
  </si>
  <si>
    <t>"1.NP" 11,48*3,80</t>
  </si>
  <si>
    <t>113</t>
  </si>
  <si>
    <t>965043442.R</t>
  </si>
  <si>
    <t>Bourání podkladů pod dlažby betonových s potěrem nebo dlažbou tl přes 150 mm pl přes 4 m2</t>
  </si>
  <si>
    <t>-972263132</t>
  </si>
  <si>
    <t>"1.NP" 13,67*18,78*0,25+(32,75*(1,785+5,21)+11,48*3,371)*0,20</t>
  </si>
  <si>
    <t>114</t>
  </si>
  <si>
    <t>965049111</t>
  </si>
  <si>
    <t>Příplatek k bourání betonových mazanin za bourání mazanin se svařovanou sítí tl do 100 mm</t>
  </si>
  <si>
    <t>-911450805</t>
  </si>
  <si>
    <t>Bourání mazanin Příplatek k cenám za bourání mazanin betonových se svařovanou sítí, tl. do 100 mm</t>
  </si>
  <si>
    <t>https://podminky.urs.cz/item/CS_URS_2024_01/965049111</t>
  </si>
  <si>
    <t>115</t>
  </si>
  <si>
    <t>966080115</t>
  </si>
  <si>
    <t>Bourání kontaktního zateplení z desek z minerální vlny tl přes 120 do 180 mm</t>
  </si>
  <si>
    <t>-1853274192</t>
  </si>
  <si>
    <t>Bourání kontaktního zateplení včetně povrchové úpravy omítkou nebo nátěrem z desek z minerální vlny, tloušťky přes 120 do 180 mm</t>
  </si>
  <si>
    <t>https://podminky.urs.cz/item/CS_URS_2024_01/966080115</t>
  </si>
  <si>
    <t>"vnější stěna" (4,05+0,35+14,55+0,35+0,60)*4,65</t>
  </si>
  <si>
    <t>"1.NP" -0,75*1,80*9</t>
  </si>
  <si>
    <t>"1.NP" -1,80*1,80</t>
  </si>
  <si>
    <t>116</t>
  </si>
  <si>
    <t>968072355</t>
  </si>
  <si>
    <t>Vybourání kovových rámů oken zdvojených včetně křídel pl do 2 m2</t>
  </si>
  <si>
    <t>-1908516837</t>
  </si>
  <si>
    <t>Vybourání kovových rámů oken s křídly, dveřních zárubní, vrat, stěn, ostění nebo obkladů okenních rámů s křídly zdvojených, plochy do 2 m2</t>
  </si>
  <si>
    <t>https://podminky.urs.cz/item/CS_URS_2024_01/968072355</t>
  </si>
  <si>
    <t>"1.NP" 0,75*1,80*9</t>
  </si>
  <si>
    <t>117</t>
  </si>
  <si>
    <t>968072356</t>
  </si>
  <si>
    <t>Vybourání kovových rámů oken zdvojených včetně křídel pl do 4 m2</t>
  </si>
  <si>
    <t>217152120</t>
  </si>
  <si>
    <t>Vybourání kovových rámů oken s křídly, dveřních zárubní, vrat, stěn, ostění nebo obkladů okenních rámů s křídly zdvojených, plochy do 4 m2</t>
  </si>
  <si>
    <t>https://podminky.urs.cz/item/CS_URS_2024_01/968072356</t>
  </si>
  <si>
    <t>"1.NP" 1,80*1,80</t>
  </si>
  <si>
    <t>118</t>
  </si>
  <si>
    <t>968072455</t>
  </si>
  <si>
    <t>Vybourání kovových dveřních zárubní pl do 2 m2</t>
  </si>
  <si>
    <t>-925527048</t>
  </si>
  <si>
    <t>Vybourání kovových rámů oken s křídly, dveřních zárubní, vrat, stěn, ostění nebo obkladů dveřních zárubní, plochy do 2 m2</t>
  </si>
  <si>
    <t>https://podminky.urs.cz/item/CS_URS_2024_01/968072455</t>
  </si>
  <si>
    <t>"1.PP" 1,00*2,00*9</t>
  </si>
  <si>
    <t>"1.NP" 1,00*2,00*35</t>
  </si>
  <si>
    <t>119</t>
  </si>
  <si>
    <t>968072456</t>
  </si>
  <si>
    <t>Vybourání kovových dveřních zárubní pl přes 2 m2</t>
  </si>
  <si>
    <t>1603636572</t>
  </si>
  <si>
    <t>Vybourání kovových rámů oken s křídly, dveřních zárubní, vrat, stěn, ostění nebo obkladů dveřních zárubní, plochy přes 2 m2</t>
  </si>
  <si>
    <t>https://podminky.urs.cz/item/CS_URS_2024_01/968072456</t>
  </si>
  <si>
    <t>"1.NP" 1,65*2,00</t>
  </si>
  <si>
    <t>120</t>
  </si>
  <si>
    <t>971052361</t>
  </si>
  <si>
    <t>Vybourání nebo prorážení otvorů v ŽB příčkách a zdech pl do 0,09 m2 tl do 600 mm</t>
  </si>
  <si>
    <t>-467239174</t>
  </si>
  <si>
    <t>Vybourání a prorážení otvorů v železobetonových příčkách a zdech základových nebo nadzákladových, plochy do 0,09 m2, tl. do 600 mm</t>
  </si>
  <si>
    <t>https://podminky.urs.cz/item/CS_URS_2024_01/971052361</t>
  </si>
  <si>
    <t>"prostupy 1.PP" 6</t>
  </si>
  <si>
    <t>121</t>
  </si>
  <si>
    <t>971052431</t>
  </si>
  <si>
    <t>Vybourání nebo prorážení otvorů v ŽB příčkách a zdech pl do 0,25 m2 tl do 150 mm</t>
  </si>
  <si>
    <t>-1246793608</t>
  </si>
  <si>
    <t>Vybourání a prorážení otvorů v železobetonových příčkách a zdech základových nebo nadzákladových, plochy do 0,25 m2, tl. do 150 mm</t>
  </si>
  <si>
    <t>https://podminky.urs.cz/item/CS_URS_2024_01/971052431</t>
  </si>
  <si>
    <t>"1.PP" 6</t>
  </si>
  <si>
    <t>"1.NP" 25</t>
  </si>
  <si>
    <t>122</t>
  </si>
  <si>
    <t>971052551</t>
  </si>
  <si>
    <t>Vybourání nebo prorážení otvorů v ŽB příčkách a zdech pl do 1 m2 tl do 600 mm</t>
  </si>
  <si>
    <t>-1491579782</t>
  </si>
  <si>
    <t>Vybourání a prorážení otvorů v železobetonových příčkách a zdech základových nebo nadzákladových, plochy do 1 m2, tl. do 600 mm</t>
  </si>
  <si>
    <t>https://podminky.urs.cz/item/CS_URS_2024_01/971052551</t>
  </si>
  <si>
    <t>"prostupy 1.PP" 1,00*1,00*2*0,50</t>
  </si>
  <si>
    <t>"prostupy 1.NP" 0,81*0,46*0,50*2+0,525*1,075*0,50+1,90*1,50*0,50*2+0,73*0,55*0,50</t>
  </si>
  <si>
    <t>123</t>
  </si>
  <si>
    <t>972055241</t>
  </si>
  <si>
    <t>Vybourání otvorů ve stropech z ŽB prefabrikátů pl do 0,09 m2 tl přes 120 mm</t>
  </si>
  <si>
    <t>1648818386</t>
  </si>
  <si>
    <t>Vybourání otvorů ve stropech nebo klenbách železobetonových ve stropech z dutých prefabrikátů, plochy do 0,09 m2, tl. přes 120 mm</t>
  </si>
  <si>
    <t>https://podminky.urs.cz/item/CS_URS_2024_01/972055241</t>
  </si>
  <si>
    <t>124</t>
  </si>
  <si>
    <t>977151111</t>
  </si>
  <si>
    <t>Jádrové vrty diamantovými korunkami do stavebních materiálů D do 35 mm</t>
  </si>
  <si>
    <t>1442054933</t>
  </si>
  <si>
    <t>Jádrové vrty diamantovými korunkami do stavebních materiálů (železobetonu, betonu, cihel, obkladů, dlažeb, kamene) průměru do 35 mm</t>
  </si>
  <si>
    <t>https://podminky.urs.cz/item/CS_URS_2024_01/977151111</t>
  </si>
  <si>
    <t>"P6" 3*0,50</t>
  </si>
  <si>
    <t>"P7" 20*0,50</t>
  </si>
  <si>
    <t>125</t>
  </si>
  <si>
    <t>977151112</t>
  </si>
  <si>
    <t>Jádrové vrty diamantovými korunkami do stavebních materiálů D přes 35 do 40 mm</t>
  </si>
  <si>
    <t>831148533</t>
  </si>
  <si>
    <t>Jádrové vrty diamantovými korunkami do stavebních materiálů (železobetonu, betonu, cihel, obkladů, dlažeb, kamene) průměru přes 35 do 40 mm</t>
  </si>
  <si>
    <t>https://podminky.urs.cz/item/CS_URS_2024_01/977151112</t>
  </si>
  <si>
    <t>"P8" 2*0,50</t>
  </si>
  <si>
    <t>126</t>
  </si>
  <si>
    <t>977151113</t>
  </si>
  <si>
    <t>Jádrové vrty diamantovými korunkami do stavebních materiálů D přes 40 do 50 mm</t>
  </si>
  <si>
    <t>-716606441</t>
  </si>
  <si>
    <t>Jádrové vrty diamantovými korunkami do stavebních materiálů (železobetonu, betonu, cihel, obkladů, dlažeb, kamene) průměru přes 40 do 50 mm</t>
  </si>
  <si>
    <t>https://podminky.urs.cz/item/CS_URS_2024_01/977151113</t>
  </si>
  <si>
    <t>"CH6" 0,50</t>
  </si>
  <si>
    <t>"CH7" 0,50</t>
  </si>
  <si>
    <t>127</t>
  </si>
  <si>
    <t>977151116</t>
  </si>
  <si>
    <t>Jádrové vrty diamantovými korunkami do stavebních materiálů D přes 70 do 80 mm</t>
  </si>
  <si>
    <t>661389711</t>
  </si>
  <si>
    <t>Jádrové vrty diamantovými korunkami do stavebních materiálů (železobetonu, betonu, cihel, obkladů, dlažeb, kamene) průměru přes 70 do 80 mm</t>
  </si>
  <si>
    <t>https://podminky.urs.cz/item/CS_URS_2024_01/977151116</t>
  </si>
  <si>
    <t>"P3" 2*0,50</t>
  </si>
  <si>
    <t>"CH9" 0,50</t>
  </si>
  <si>
    <t>128</t>
  </si>
  <si>
    <t>977151118</t>
  </si>
  <si>
    <t>Jádrové vrty diamantovými korunkami do stavebních materiálů D přes 90 do 100 mm</t>
  </si>
  <si>
    <t>1479386942</t>
  </si>
  <si>
    <t>Jádrové vrty diamantovými korunkami do stavebních materiálů (železobetonu, betonu, cihel, obkladů, dlažeb, kamene) průměru přes 90 do 100 mm</t>
  </si>
  <si>
    <t>https://podminky.urs.cz/item/CS_URS_2024_01/977151118</t>
  </si>
  <si>
    <t>"CH5" 2*0,50</t>
  </si>
  <si>
    <t>129</t>
  </si>
  <si>
    <t>977151123</t>
  </si>
  <si>
    <t>Jádrové vrty diamantovými korunkami do stavebních materiálů D přes 130 do 150 mm</t>
  </si>
  <si>
    <t>181763577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</si>
  <si>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</si>
  <si>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</si>
  <si>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"P2" 0,50</t>
  </si>
  <si>
    <t>"CH2" 0,50</t>
  </si>
  <si>
    <t>"CH3" 0,50</t>
  </si>
  <si>
    <t>"CH8" 0,50</t>
  </si>
  <si>
    <t>130</t>
  </si>
  <si>
    <t>977151125</t>
  </si>
  <si>
    <t>Jádrové vrty diamantovými korunkami do stavebních materiálů D přes 180 do 200 mm</t>
  </si>
  <si>
    <t>-513798022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</si>
  <si>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</si>
  <si>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</si>
  <si>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"P1" 0,50</t>
  </si>
  <si>
    <t>"P4" 0,50*2</t>
  </si>
  <si>
    <t>"CH4" 0,50*2</t>
  </si>
  <si>
    <t>131</t>
  </si>
  <si>
    <t>977151128</t>
  </si>
  <si>
    <t>Jádrové vrty diamantovými korunkami do stavebních materiálů D přes 250 do 300 mm</t>
  </si>
  <si>
    <t>785432824</t>
  </si>
  <si>
    <t>Jádrové vrty diamantovými korunkami do stavebních materiálů (železobetonu, betonu, cihel, obkladů, dlažeb, kamene) průměru přes 250 do 300 mm</t>
  </si>
  <si>
    <t>https://podminky.urs.cz/item/CS_URS_2024_01/977151128</t>
  </si>
  <si>
    <t>"CH1" 3*0,50</t>
  </si>
  <si>
    <t>"1.NP" 0,15*10</t>
  </si>
  <si>
    <t>"1.PP" 0,50*3</t>
  </si>
  <si>
    <t>132</t>
  </si>
  <si>
    <t>977312115.R</t>
  </si>
  <si>
    <t>Řezání stávajících betonových mazanin vyztužených hl přes 200 mm</t>
  </si>
  <si>
    <t>1499422274</t>
  </si>
  <si>
    <t>Řezání stávajících betonových mazanin s vyztužením hloubky přes 150 do 200 mm</t>
  </si>
  <si>
    <t>"1.PP - snížení hloubky vypouštění" 0,80*4</t>
  </si>
  <si>
    <t>"1.PP - prohloubení vypouštění" 1,20*4</t>
  </si>
  <si>
    <t>133</t>
  </si>
  <si>
    <t>985121122</t>
  </si>
  <si>
    <t>Tryskání degradovaného betonu stěn a rubu kleneb vodou pod tlakem přes 300 do 1250 barů</t>
  </si>
  <si>
    <t>367288006</t>
  </si>
  <si>
    <t>Tryskání degradovaného betonu stěn, rubu kleneb a podlah vodou pod tlakem přes 300 do 1 250 barů</t>
  </si>
  <si>
    <t>https://podminky.urs.cz/item/CS_URS_2024_01/985121122</t>
  </si>
  <si>
    <t>"1.PP - nový podkladní beton" -(32,20+22,80+6,95+28,30+17,40+1,20+1,28+0,49+18,95)</t>
  </si>
  <si>
    <t>"1.PP - skladba P05 - stěny podlaha akumulační nádrže " (20,51+9,66+(10,10+3,11)*2*3,33+10,90*4,10+3,925*3,50*2)</t>
  </si>
  <si>
    <t xml:space="preserve">"1.PP - stěny a sloupy " </t>
  </si>
  <si>
    <t>"mč. 001" ((5,875+1,45)*2+2,85)*3,05</t>
  </si>
  <si>
    <t>"mč. 002" (6,30+5,70)*2*3,05</t>
  </si>
  <si>
    <t>"mč. 005" (29,88+3,60)*2*3,45</t>
  </si>
  <si>
    <t>"mč. 006a" (0,70+0,60+2,975+0,70+1,80+5,85)*2*3,45</t>
  </si>
  <si>
    <t>"mč. 006b" (0,45+0,60+3,25)*3,45</t>
  </si>
  <si>
    <t>"mč. 007" (2,45+0,60)*1,45</t>
  </si>
  <si>
    <t>"mč. 008" (0,25+0,30*2+2,40+0,25+3,30+0,45*2)*1,45</t>
  </si>
  <si>
    <t>"mč. 009" (2,13+1,37+0,20)*3,45</t>
  </si>
  <si>
    <t>"mč. 010" (0,20+1,60)*1,45</t>
  </si>
  <si>
    <t>"mč. 011" (5,685*2+8,65*2+1,55)*4,10</t>
  </si>
  <si>
    <t>"mč. 013" (29,88+1,55*2)*2*3,50</t>
  </si>
  <si>
    <t>"1.PP - stropy" (2,10+47,86+28,13+45,56+56,25+26,24+11,32+8,76+10,64+8,29+1,62+59,36+3,39+20,51+9,66+47,26)</t>
  </si>
  <si>
    <t>134</t>
  </si>
  <si>
    <t>985311110.R</t>
  </si>
  <si>
    <t>Reprofilace stěn cementovou sanační maltou tl. nad 30mm</t>
  </si>
  <si>
    <t>1755200205</t>
  </si>
  <si>
    <t>"1.PP - předpokládaná plocha" 20,00</t>
  </si>
  <si>
    <t>210,314*0,1 'Přepočtené koeficientem množství</t>
  </si>
  <si>
    <t>135</t>
  </si>
  <si>
    <t>985311113</t>
  </si>
  <si>
    <t>Reprofilace stěn cementovou sanační maltou tl přes 20 do 30 mm</t>
  </si>
  <si>
    <t>-1414752001</t>
  </si>
  <si>
    <t>Reprofilace betonu sanačními maltami na cementové bázi ručně stěn, tloušťky přes 20 do 30 mm</t>
  </si>
  <si>
    <t>https://podminky.urs.cz/item/CS_URS_2024_01/985311113</t>
  </si>
  <si>
    <t>210,314*0,2 'Přepočtené koeficientem množství</t>
  </si>
  <si>
    <t>136</t>
  </si>
  <si>
    <t>985312113.R</t>
  </si>
  <si>
    <t>Stěrka k vyrovnání betonových ploch tl do 10 mm včetně penetrace</t>
  </si>
  <si>
    <t>-214947545</t>
  </si>
  <si>
    <t>137</t>
  </si>
  <si>
    <t>985312134.R</t>
  </si>
  <si>
    <t>Stěrka k vyrovnání betonových ploch rubu kleneb a podlah tl do 10 mm včetně penetrace</t>
  </si>
  <si>
    <t>-197517111</t>
  </si>
  <si>
    <t>"skladba P05" (20,51+9,66+(10,10+3,11*2)*2*3,33)</t>
  </si>
  <si>
    <t>386</t>
  </si>
  <si>
    <t>985321110.R</t>
  </si>
  <si>
    <t>Inhibitor koroze výztuže</t>
  </si>
  <si>
    <t>-1350173024</t>
  </si>
  <si>
    <t>Lešení a stavební výtahy</t>
  </si>
  <si>
    <t>138</t>
  </si>
  <si>
    <t>941311111</t>
  </si>
  <si>
    <t>Montáž lešení řadového modulového lehkého zatížení do 200 kg/m2 š od 0,6 do 0,9 m v do 10 m</t>
  </si>
  <si>
    <t>-250991924</t>
  </si>
  <si>
    <t>Lešení řadové modulové lehké pracovní s podlahami s provozním zatížením tř. 3 do 200 kg/m2 šířky tř. SW06 od 0,6 do 0,9 m výšky do 10 m montáž</t>
  </si>
  <si>
    <t>https://podminky.urs.cz/item/CS_URS_2024_01/941311111</t>
  </si>
  <si>
    <t>139</t>
  </si>
  <si>
    <t>941311211.R</t>
  </si>
  <si>
    <t>Příplatek k lešení řadovému modulovému lehkému do 200 kg/m2 š od 0,6 do 0,9 m v do 10 m za celou dobu použití</t>
  </si>
  <si>
    <t>-355776305</t>
  </si>
  <si>
    <t>Lešení řadové modulové lehké pracovní s podlahami s provozním zatížením tř. 3 do 200 kg/m2 šířky tř. SW06 od 0,6 do 0,9 m výšky do 10 m příplatek k ceně za celou dobu použití</t>
  </si>
  <si>
    <t>140</t>
  </si>
  <si>
    <t>941311811</t>
  </si>
  <si>
    <t>Demontáž lešení řadového modulového lehkého zatížení do 200 kg/m2 š od 0,6 do 0,9 m v do 10 m</t>
  </si>
  <si>
    <t>-1356187805</t>
  </si>
  <si>
    <t>Lešení řadové modulové lehké pracovní s podlahami s provozním zatížením tř. 3 do 200 kg/m2 šířky tř. SW06 od 0,6 do 0,9 m výšky do 10 m demontáž</t>
  </si>
  <si>
    <t>https://podminky.urs.cz/item/CS_URS_2024_01/941311811</t>
  </si>
  <si>
    <t>141</t>
  </si>
  <si>
    <t>949101111</t>
  </si>
  <si>
    <t>Lešení pomocné pro objekty pozemních staveb s lešeňovou podlahou v do 1,9 m zatížení do 150 kg/m2</t>
  </si>
  <si>
    <t>962135613</t>
  </si>
  <si>
    <t>Lešení pomocné pracovní pro objekty pozemních staveb pro zatížení do 150 kg/m2, o výšce lešeňové podlahy do 1,9 m</t>
  </si>
  <si>
    <t>https://podminky.urs.cz/item/CS_URS_2024_01/949101111</t>
  </si>
  <si>
    <t>"1.NP" 1249,56</t>
  </si>
  <si>
    <t>"bazénová hala a plavecký bazén" -587,74+287,70</t>
  </si>
  <si>
    <t>142</t>
  </si>
  <si>
    <t>949101112</t>
  </si>
  <si>
    <t>Lešení pomocné pro objekty pozemních staveb s lešeňovou podlahou v přes 1,9 do 3,5 m zatížení do 150 kg/m2</t>
  </si>
  <si>
    <t>1498020343</t>
  </si>
  <si>
    <t>Lešení pomocné pracovní pro objekty pozemních staveb pro zatížení do 150 kg/m2, o výšce lešeňové podlahy přes 1,9 do 3,5 m</t>
  </si>
  <si>
    <t>https://podminky.urs.cz/item/CS_URS_2024_01/949101112</t>
  </si>
  <si>
    <t>"bazénová hala a plavecký bazén" 587,74+287,70</t>
  </si>
  <si>
    <t>Různé dokončovací konstrukce a práce pozemních staveb</t>
  </si>
  <si>
    <t>143</t>
  </si>
  <si>
    <t>952901114</t>
  </si>
  <si>
    <t>Vyčištění budov bytové a občanské výstavby při výšce podlaží přes 4 m</t>
  </si>
  <si>
    <t>756756273</t>
  </si>
  <si>
    <t>Vyčištění budov nebo objektů před předáním do užívání budov bytové nebo občanské výstavby, světlé výšky podlaží přes 4 m</t>
  </si>
  <si>
    <t>https://podminky.urs.cz/item/CS_URS_2024_01/952901114</t>
  </si>
  <si>
    <t>144</t>
  </si>
  <si>
    <t>952901111</t>
  </si>
  <si>
    <t>Vyčištění budov bytové a občanské výstavby při výšce podlaží do 4 m</t>
  </si>
  <si>
    <t>-13523386</t>
  </si>
  <si>
    <t>Vyčištění budov nebo objektů před předáním do užívání budov bytové nebo občanské výstavby, světlé výšky podlaží do 4 m</t>
  </si>
  <si>
    <t>https://podminky.urs.cz/item/CS_URS_2024_01/952901111</t>
  </si>
  <si>
    <t>"1.NP" 1249,56-(587,74+287,70)</t>
  </si>
  <si>
    <t>145</t>
  </si>
  <si>
    <t>952902001.R</t>
  </si>
  <si>
    <t>Stavební přípomoce profesím</t>
  </si>
  <si>
    <t>soubor</t>
  </si>
  <si>
    <t>-207011787</t>
  </si>
  <si>
    <t>997</t>
  </si>
  <si>
    <t>Přesun sutě</t>
  </si>
  <si>
    <t>146</t>
  </si>
  <si>
    <t>997013151</t>
  </si>
  <si>
    <t>Vnitrostaveništní doprava suti a vybouraných hmot pro budovy v do 6 m s omezením mechanizace</t>
  </si>
  <si>
    <t>-1668013155</t>
  </si>
  <si>
    <t>Vnitrostaveništní doprava suti a vybouraných hmot vodorovně do 50 m s naložením s omezením mechanizace pro budovy a haly výšky do 6 m</t>
  </si>
  <si>
    <t>https://podminky.urs.cz/item/CS_URS_2024_01/997013151</t>
  </si>
  <si>
    <t>147</t>
  </si>
  <si>
    <t>997013511</t>
  </si>
  <si>
    <t>Odvoz suti a vybouraných hmot z meziskládky na skládku do 1 km s naložením a se složením</t>
  </si>
  <si>
    <t>-895932365</t>
  </si>
  <si>
    <t>Odvoz suti a vybouraných hmot z meziskládky na skládku s naložením a se složením, na vzdálenost do 1 km</t>
  </si>
  <si>
    <t>https://podminky.urs.cz/item/CS_URS_2024_01/997013511</t>
  </si>
  <si>
    <t>148</t>
  </si>
  <si>
    <t>997013509</t>
  </si>
  <si>
    <t>Příplatek k odvozu suti a vybouraných hmot na skládku ZKD 1 km přes 1 km</t>
  </si>
  <si>
    <t>-324260368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</si>
  <si>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</si>
  <si>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</si>
  <si>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1448,093*19 'Přepočtené koeficientem množství</t>
  </si>
  <si>
    <t>149</t>
  </si>
  <si>
    <t>997013869</t>
  </si>
  <si>
    <t>Poplatek za uložení stavebního odpadu na recyklační skládce (skládkovné) ze směsí betonu, cihel a keramických výrobků kód odpadu 17 01 07</t>
  </si>
  <si>
    <t>-1650930207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</si>
  <si>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</si>
  <si>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https://podminky.urs.cz/item/CS_URS_2024_01/997013869</t>
  </si>
  <si>
    <t>1413,807-13,59</t>
  </si>
  <si>
    <t>150</t>
  </si>
  <si>
    <t>997013631</t>
  </si>
  <si>
    <t>Poplatek za uložení na skládce (skládkovné) stavebního odpadu směsného kód odpadu 17 09 04</t>
  </si>
  <si>
    <t>-1419577116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</si>
  <si>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</si>
  <si>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</si>
  <si>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(0,208+6,688+0,172+0,741+5,781)</t>
  </si>
  <si>
    <t>998</t>
  </si>
  <si>
    <t>Přesun hmot</t>
  </si>
  <si>
    <t>151</t>
  </si>
  <si>
    <t>998011001</t>
  </si>
  <si>
    <t>Přesun hmot pro budovy zděné v do 6 m</t>
  </si>
  <si>
    <t>-35602344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</si>
  <si>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</si>
  <si>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</si>
  <si>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</si>
  <si>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711</t>
  </si>
  <si>
    <t>Izolace proti vodě, vlhkosti a plynům</t>
  </si>
  <si>
    <t>152</t>
  </si>
  <si>
    <t>711111011</t>
  </si>
  <si>
    <t>Provedení izolace proti zemní vlhkosti vodorovné za studena suspenzí asfaltovou</t>
  </si>
  <si>
    <t>-564526413</t>
  </si>
  <si>
    <t>Provedení izolace proti zemní vlhkosti natěradly a tmely za studena na ploše vodorovné V nátěrem suspensí asfaltovou</t>
  </si>
  <si>
    <t>https://podminky.urs.cz/item/CS_URS_2024_01/711111011</t>
  </si>
  <si>
    <t>"skladba P10a+b+c" 587,74</t>
  </si>
  <si>
    <t>153</t>
  </si>
  <si>
    <t>11163346</t>
  </si>
  <si>
    <t>suspenze hydroizolační asfaltová</t>
  </si>
  <si>
    <t>-448327960</t>
  </si>
  <si>
    <t>1290,156*0,00105 'Přepočtené koeficientem množství</t>
  </si>
  <si>
    <t>154</t>
  </si>
  <si>
    <t>711112011</t>
  </si>
  <si>
    <t>Provedení izolace proti zemní vlhkosti svislé za studena suspenzí asfaltovou</t>
  </si>
  <si>
    <t>1735289580</t>
  </si>
  <si>
    <t>Provedení izolace proti zemní vlhkosti natěradly a tmely za studena na ploše svislé S nátěrem suspensí asfaltovou</t>
  </si>
  <si>
    <t>https://podminky.urs.cz/item/CS_URS_2024_01/711112011</t>
  </si>
  <si>
    <t>"skladba P01" (5,875+2,85+6,30+5,70+15,625+1,80+29,88*2+1,40+2,635+3,60+1,55+1,55)*2*0,15</t>
  </si>
  <si>
    <t>"skladba P02" (12,10+3,18+0,45+2,80+3,575)*2*0,15</t>
  </si>
  <si>
    <t>"skladba P02a" ((0,70+0,60)*2+3,575*2+1,65+0,15+5,85)*0,15</t>
  </si>
  <si>
    <t>"skladba P03" (8,85+5,485+1,55)*2*0,15</t>
  </si>
  <si>
    <t>"skladba P04" (2,90+3,20+1,60+1,37)*2*0,15</t>
  </si>
  <si>
    <t>"skladba P11" ((14,48+5,65+3,00+1,50)*2*0,15)</t>
  </si>
  <si>
    <t>155</t>
  </si>
  <si>
    <t>-245876146</t>
  </si>
  <si>
    <t>102,387*0,0011 'Přepočtené koeficientem množství</t>
  </si>
  <si>
    <t>156</t>
  </si>
  <si>
    <t>711141559</t>
  </si>
  <si>
    <t>Provedení izolace proti zemní vlhkosti pásy přitavením vodorovné NAIP</t>
  </si>
  <si>
    <t>1197168487</t>
  </si>
  <si>
    <t>Provedení izolace proti zemní vlhkosti pásy přitavením NAIP na ploše vodorovné V</t>
  </si>
  <si>
    <t>https://podminky.urs.cz/item/CS_URS_2024_01/711141559</t>
  </si>
  <si>
    <t>157</t>
  </si>
  <si>
    <t>62853004</t>
  </si>
  <si>
    <t>pás asfaltový natavitelný modifikovaný SBS s vložkou ze skleněné tkaniny a spalitelnou PE fólií nebo jemnozrnným minerálním posypem na horním povrchu tl 4,0mm</t>
  </si>
  <si>
    <t>1685543727</t>
  </si>
  <si>
    <t>1290,156*1,1655 'Přepočtené koeficientem množství</t>
  </si>
  <si>
    <t>158</t>
  </si>
  <si>
    <t>711142559</t>
  </si>
  <si>
    <t>Provedení izolace proti zemní vlhkosti pásy přitavením svislé NAIP</t>
  </si>
  <si>
    <t>1213524954</t>
  </si>
  <si>
    <t>Provedení izolace proti zemní vlhkosti pásy přitavením NAIP na ploše svislé S</t>
  </si>
  <si>
    <t>https://podminky.urs.cz/item/CS_URS_2024_01/711142559</t>
  </si>
  <si>
    <t>159</t>
  </si>
  <si>
    <t>-970367601</t>
  </si>
  <si>
    <t>102,387*1,221 'Přepočtené koeficientem množství</t>
  </si>
  <si>
    <t>160</t>
  </si>
  <si>
    <t>711161215</t>
  </si>
  <si>
    <t>Izolace proti zemní vlhkosti nopovou fólií svislá, nopek v 20,0 mm, tl do 1,0 mm</t>
  </si>
  <si>
    <t>294316986</t>
  </si>
  <si>
    <t>Izolace proti zemní vlhkosti a beztlakové vodě nopovými fóliemi na ploše svislé S vrstva ochranná, odvětrávací a drenážní výška nopku 20,0 mm, tl. fólie do 1,0 mm</t>
  </si>
  <si>
    <t>https://podminky.urs.cz/item/CS_URS_2024_01/711161215</t>
  </si>
  <si>
    <t>161</t>
  </si>
  <si>
    <t>711472061.R</t>
  </si>
  <si>
    <t>Provedení izolace bazénovou fólií PVC</t>
  </si>
  <si>
    <t>-1464892899</t>
  </si>
  <si>
    <t>162</t>
  </si>
  <si>
    <t>28322102</t>
  </si>
  <si>
    <t>fólie bazénová mPVC s jednovrstvou ochrannou akrylátovou vrstvou barevná tl 1,5mm</t>
  </si>
  <si>
    <t>-1140754410</t>
  </si>
  <si>
    <t>138,861*1,221 'Přepočtené koeficientem množství</t>
  </si>
  <si>
    <t>163</t>
  </si>
  <si>
    <t>711491171</t>
  </si>
  <si>
    <t>Provedení doplňků izolace proti vodě na vodorovné ploše z textilií vrstva podkladní</t>
  </si>
  <si>
    <t>575701448</t>
  </si>
  <si>
    <t>Provedení doplňků izolace proti vodě textilií na ploše vodorovné V vrstva podkladní</t>
  </si>
  <si>
    <t>https://podminky.urs.cz/item/CS_URS_2024_01/711491171</t>
  </si>
  <si>
    <t>164</t>
  </si>
  <si>
    <t>69311202</t>
  </si>
  <si>
    <t>geotextilie netkaná separační, ochranná, filtrační, drenážní PES(70%)+PP(30%) 500g/m2</t>
  </si>
  <si>
    <t>-770013429</t>
  </si>
  <si>
    <t>138,861*1,05 'Přepočtené koeficientem množství</t>
  </si>
  <si>
    <t>165</t>
  </si>
  <si>
    <t>711491271</t>
  </si>
  <si>
    <t>Provedení doplňků izolace proti vodě na ploše svislé z textilií vrstva podkladní</t>
  </si>
  <si>
    <t>-920109817</t>
  </si>
  <si>
    <t>Provedení doplňků izolace proti vodě textilií na ploše svislé S vrstva podkladní</t>
  </si>
  <si>
    <t>https://podminky.urs.cz/item/CS_URS_2024_01/711491271</t>
  </si>
  <si>
    <t>"skladba P05" ((10,10+3,11*2)*2*3,33)</t>
  </si>
  <si>
    <t>166</t>
  </si>
  <si>
    <t>1553951604</t>
  </si>
  <si>
    <t>108,691*1,05 'Přepočtené koeficientem množství</t>
  </si>
  <si>
    <t>167</t>
  </si>
  <si>
    <t>711491272</t>
  </si>
  <si>
    <t>Provedení doplňků izolace proti vodě na ploše svislé z textilií vrstva ochranná</t>
  </si>
  <si>
    <t>-466847628</t>
  </si>
  <si>
    <t>Provedení doplňků izolace proti vodě textilií na ploše svislé S vrstva ochranná</t>
  </si>
  <si>
    <t>https://podminky.urs.cz/item/CS_URS_2024_01/711491272</t>
  </si>
  <si>
    <t>168</t>
  </si>
  <si>
    <t>69311172</t>
  </si>
  <si>
    <t>geotextilie PP s ÚV stabilizací 300g/m2</t>
  </si>
  <si>
    <t>200590088</t>
  </si>
  <si>
    <t>45,675*1,05 'Přepočtené koeficientem množství</t>
  </si>
  <si>
    <t>169</t>
  </si>
  <si>
    <t>998711111</t>
  </si>
  <si>
    <t>Přesun hmot tonážní pro izolace proti vodě, vlhkosti a plynům s omezením mechanizace v objektech v do 6 m</t>
  </si>
  <si>
    <t>-911030430</t>
  </si>
  <si>
    <t>Přesun hmot pro izolace proti vodě, vlhkosti a plynům stanovený z hmotnosti přesunovaného materiálu vodorovná dopravní vzdálenost do 50 m s omezením mechanizace v objektech výšky do 6 m</t>
  </si>
  <si>
    <t>https://podminky.urs.cz/item/CS_URS_2024_01/998711111</t>
  </si>
  <si>
    <t>712</t>
  </si>
  <si>
    <t>Povlakové krytiny</t>
  </si>
  <si>
    <t>170</t>
  </si>
  <si>
    <t>712311111</t>
  </si>
  <si>
    <t>Provedení povlakové krytiny střech do 10° za studena suspenzí asfaltovou</t>
  </si>
  <si>
    <t>-1022799965</t>
  </si>
  <si>
    <t>Provedení povlakové krytiny střech plochých do 10° natěradly a tmely za studena nátěrem suspensí asfaltovou</t>
  </si>
  <si>
    <t>https://podminky.urs.cz/item/CS_URS_2024_01/712311111</t>
  </si>
  <si>
    <t>"skladba S1+S2" (3,67*2,90+14,80*3,155)+(3,25*2+19,20)*0,55+19,20*1,20+(3,25*2+19,20)*0,35</t>
  </si>
  <si>
    <t>171</t>
  </si>
  <si>
    <t>-2013358496</t>
  </si>
  <si>
    <t>103,507*0,00105 'Přepočtené koeficientem množství</t>
  </si>
  <si>
    <t>172</t>
  </si>
  <si>
    <t>712341559</t>
  </si>
  <si>
    <t>Provedení povlakové krytiny střech do 10° pásy NAIP přitavením v plné ploše</t>
  </si>
  <si>
    <t>1849722562</t>
  </si>
  <si>
    <t>Provedení povlakové krytiny střech plochých do 10° pásy přitavením NAIP v plné ploše</t>
  </si>
  <si>
    <t>https://podminky.urs.cz/item/CS_URS_2024_01/712341559</t>
  </si>
  <si>
    <t>173</t>
  </si>
  <si>
    <t>62856011</t>
  </si>
  <si>
    <t>pás asfaltový natavitelný modifikovaný SBS s vložkou z hliníkové fólie s textilií a spalitelnou PE fólií nebo jemnozrnným minerálním posypem na horním povrchu tl 4,0mm</t>
  </si>
  <si>
    <t>139287805</t>
  </si>
  <si>
    <t>103,507*1,1655 'Přepočtené koeficientem množství</t>
  </si>
  <si>
    <t>174</t>
  </si>
  <si>
    <t>712363604</t>
  </si>
  <si>
    <t>Provedení povlak krytiny mechanicky kotvenou do betonu TI tl přes 240 mm vnitřní pole, budova v do 18 m</t>
  </si>
  <si>
    <t>-2115866040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</si>
  <si>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</si>
  <si>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https://podminky.urs.cz/item/CS_URS_2024_01/712363604</t>
  </si>
  <si>
    <t>175</t>
  </si>
  <si>
    <t>28343012</t>
  </si>
  <si>
    <t>fólie hydroizolační střešní mPVC určená ke stabilizaci přitížením a do vegetačních střech tl 1,5mm</t>
  </si>
  <si>
    <t>70446284</t>
  </si>
  <si>
    <t>176</t>
  </si>
  <si>
    <t>712771001</t>
  </si>
  <si>
    <t>Provedení separační nebo kluzné vrstvy z fólií vegetační střechy sklon do 5°</t>
  </si>
  <si>
    <t>568612406</t>
  </si>
  <si>
    <t>Provedení separační nebo kluzné vrstvy vegetační střechy z fólií kladených volně s přesahem, sklon střechy do 5°</t>
  </si>
  <si>
    <t>https://podminky.urs.cz/item/CS_URS_2024_01/712771001</t>
  </si>
  <si>
    <t>"skladba S1+S2" (3,67*2,90+14,80*3,155)+(3,25+19,20)*2*0,55</t>
  </si>
  <si>
    <t>177</t>
  </si>
  <si>
    <t>69334002</t>
  </si>
  <si>
    <t>textilie ochranná vegetačních střech 300g/m2</t>
  </si>
  <si>
    <t>-2515123</t>
  </si>
  <si>
    <t>82,032*1,155 'Přepočtené koeficientem množství</t>
  </si>
  <si>
    <t>178</t>
  </si>
  <si>
    <t>712771101</t>
  </si>
  <si>
    <t>Provedení ochranné vrstvy z textilií nebo rohoží volně s přesahem vegetační střechy sklon do 5°</t>
  </si>
  <si>
    <t>1271813188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</si>
  <si>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</si>
  <si>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https://podminky.urs.cz/item/CS_URS_2024_01/712771101</t>
  </si>
  <si>
    <t>179</t>
  </si>
  <si>
    <t>69334301</t>
  </si>
  <si>
    <t>textilie ochranná vegetačních střech 500g/m2</t>
  </si>
  <si>
    <t>878122644</t>
  </si>
  <si>
    <t>82,032*1,05 'Přepočtené koeficientem množství</t>
  </si>
  <si>
    <t>180</t>
  </si>
  <si>
    <t>712771271</t>
  </si>
  <si>
    <t>Provedení filtrační vrstvy vegetační střechy z textilií sklon do 5°</t>
  </si>
  <si>
    <t>1433068017</t>
  </si>
  <si>
    <t>Provedení filtrační vrstvy vegetační střechy z textilií kladených volně s přesahem, sklon střechy do 5°</t>
  </si>
  <si>
    <t>https://podminky.urs.cz/item/CS_URS_2024_01/712771271</t>
  </si>
  <si>
    <t>181</t>
  </si>
  <si>
    <t>69311059</t>
  </si>
  <si>
    <t>geotextilie netkaná separační, ochranná, filtrační, drenážní PP 150g/m2</t>
  </si>
  <si>
    <t>293859597</t>
  </si>
  <si>
    <t>82,032*1,1 'Přepočtené koeficientem množství</t>
  </si>
  <si>
    <t>182</t>
  </si>
  <si>
    <t>712771333</t>
  </si>
  <si>
    <t>Provedení hydroakumulační vrstvy z nopových fólií s přesahem vegetační střechy sklon do 5°</t>
  </si>
  <si>
    <t>-494883869</t>
  </si>
  <si>
    <t>Provedení hydroakumulační vrstvy vegetační střechy z plastových nopových fólií s perforací, kladených volně s přesahem, sklon střechy do 5°</t>
  </si>
  <si>
    <t>https://podminky.urs.cz/item/CS_URS_2024_01/712771333</t>
  </si>
  <si>
    <t>183</t>
  </si>
  <si>
    <t>69334154</t>
  </si>
  <si>
    <t>fólie profilovaná (nopová) perforovaná HDPE s hydroakumulační a drenážní funkcí do vegetačních střech s výškou nopů 60mm</t>
  </si>
  <si>
    <t>-21125320</t>
  </si>
  <si>
    <t>184</t>
  </si>
  <si>
    <t>712771401</t>
  </si>
  <si>
    <t>Provedení vegetační vrstvy ze substrátu tl do 100 mm vegetační střechy sklon do 5°</t>
  </si>
  <si>
    <t>1310050187</t>
  </si>
  <si>
    <t>Provedení vegetační vrstvy vegetační střechy ze substrátu, tloušťky do 100 mm, sklon střechy do 5°</t>
  </si>
  <si>
    <t>https://podminky.urs.cz/item/CS_URS_2024_01/712771401</t>
  </si>
  <si>
    <t>185</t>
  </si>
  <si>
    <t>10321225</t>
  </si>
  <si>
    <t>substrát vegetačních střech extenzivní s nízkým obsahem organické složky</t>
  </si>
  <si>
    <t>1873356213</t>
  </si>
  <si>
    <t>57,337*0,11 'Přepočtené koeficientem množství</t>
  </si>
  <si>
    <t>186</t>
  </si>
  <si>
    <t>712771521</t>
  </si>
  <si>
    <t>Položení vegetační nebo trávníkové rohože vegetační střechy sklon do 5°</t>
  </si>
  <si>
    <t>793344242</t>
  </si>
  <si>
    <t>Založení vegetace vegetační střechy položením vegetační nebo trávníkové rohože, sklon střechy do 5°</t>
  </si>
  <si>
    <t>https://podminky.urs.cz/item/CS_URS_2024_01/712771521</t>
  </si>
  <si>
    <t>187</t>
  </si>
  <si>
    <t>69334504</t>
  </si>
  <si>
    <t>koberec rozchodníkový vegetačních střech</t>
  </si>
  <si>
    <t>-1941060330</t>
  </si>
  <si>
    <t>188</t>
  </si>
  <si>
    <t>998712111</t>
  </si>
  <si>
    <t>Přesun hmot tonážní pro krytiny povlakové s omezením mechanizace v objektech v do 6 m</t>
  </si>
  <si>
    <t>2097073006</t>
  </si>
  <si>
    <t>Přesun hmot pro povlakové krytiny stanovený z hmotnosti přesunovaného materiálu vodorovná dopravní vzdálenost do 50 m s omezením mechanizace v objektech výšky do 6 m</t>
  </si>
  <si>
    <t>https://podminky.urs.cz/item/CS_URS_2024_01/998712111</t>
  </si>
  <si>
    <t>713</t>
  </si>
  <si>
    <t>Izolace tepelné</t>
  </si>
  <si>
    <t>189</t>
  </si>
  <si>
    <t>713121111</t>
  </si>
  <si>
    <t>Montáž izolace tepelné podlah volně kladenými rohožemi, pásy, dílci, deskami 1 vrstva</t>
  </si>
  <si>
    <t>-1856870913</t>
  </si>
  <si>
    <t>Montáž tepelné izolace podlah rohožemi, pásy, deskami, dílci, bloky (izolační materiál ve specifikaci) kladenými volně jednovrstvá</t>
  </si>
  <si>
    <t>https://podminky.urs.cz/item/CS_URS_2024_01/713121111</t>
  </si>
  <si>
    <t>190</t>
  </si>
  <si>
    <t>28372308</t>
  </si>
  <si>
    <t>deska EPS 100 pro konstrukce s běžným zatížením λ=0,037 tl 80mm</t>
  </si>
  <si>
    <t>816077180</t>
  </si>
  <si>
    <t>181,759*1,05 'Přepočtené koeficientem množství</t>
  </si>
  <si>
    <t>191</t>
  </si>
  <si>
    <t>1310796364</t>
  </si>
  <si>
    <t>192</t>
  </si>
  <si>
    <t>28376531.R</t>
  </si>
  <si>
    <t>deska izolační PIR s oboustrannou kompozitní fólií s hliníkovou vložkou pro šikmé střechy λ=0,022 tl 70mm</t>
  </si>
  <si>
    <t>-1609451553</t>
  </si>
  <si>
    <t>405,981*1,05 'Přepočtené koeficientem množství</t>
  </si>
  <si>
    <t>193</t>
  </si>
  <si>
    <t>713121121</t>
  </si>
  <si>
    <t>Montáž izolace tepelné podlah volně kladenými rohožemi, pásy, dílci, deskami 2 vrstvy</t>
  </si>
  <si>
    <t>-71324330</t>
  </si>
  <si>
    <t>Montáž tepelné izolace podlah rohožemi, pásy, deskami, dílci, bloky (izolační materiál ve specifikaci) kladenými volně dvouvrstvá</t>
  </si>
  <si>
    <t>https://podminky.urs.cz/item/CS_URS_2024_01/713121121</t>
  </si>
  <si>
    <t>194</t>
  </si>
  <si>
    <t>28372307</t>
  </si>
  <si>
    <t>deska EPS 100 pro konstrukce s běžným zatížením λ=0,037 tl 70mm</t>
  </si>
  <si>
    <t>641104183</t>
  </si>
  <si>
    <t>289,216*1,05 'Přepočtené koeficientem množství</t>
  </si>
  <si>
    <t>195</t>
  </si>
  <si>
    <t>1615434616</t>
  </si>
  <si>
    <t>196</t>
  </si>
  <si>
    <t>713131145</t>
  </si>
  <si>
    <t>Montáž izolace tepelné stěn lepením bodově rohoží, pásů, dílců, desek</t>
  </si>
  <si>
    <t>-481493408</t>
  </si>
  <si>
    <t>Montáž tepelné izolace stěn rohožemi, pásy, deskami, dílci, bloky (izolační materiál ve specifikaci) lepením bodově bez mechanického kotvení</t>
  </si>
  <si>
    <t>https://podminky.urs.cz/item/CS_URS_2024_01/713131145</t>
  </si>
  <si>
    <t>197</t>
  </si>
  <si>
    <t>28376426</t>
  </si>
  <si>
    <t>deska XPS hrana polodrážková a hladký povrch 300kPA λ=0,035 tl 150mm</t>
  </si>
  <si>
    <t>455879173</t>
  </si>
  <si>
    <t>45,675*1,1 'Přepočtené koeficientem množství</t>
  </si>
  <si>
    <t>198</t>
  </si>
  <si>
    <t>713131243</t>
  </si>
  <si>
    <t>Montáž izolace tepelné stěn lepením celoplošně v kombinaci s mechanickým kotvením rohoží, pásů, dílců, desek tl přes 140 do 200 mm</t>
  </si>
  <si>
    <t>-1577926997</t>
  </si>
  <si>
    <t>Montáž tepelné izolace stěn rohožemi, pásy, deskami, dílci, bloky (izolační materiál ve specifikaci) lepením celoplošně s mechanickým kotvením, tloušťky izolace přes 140 do 200 mm</t>
  </si>
  <si>
    <t>https://podminky.urs.cz/item/CS_URS_2024_01/713131243</t>
  </si>
  <si>
    <t>"nad střechou přístavby - napojení na stávající objekt" 19,20*1,20</t>
  </si>
  <si>
    <t>199</t>
  </si>
  <si>
    <t>-1144038374</t>
  </si>
  <si>
    <t>200</t>
  </si>
  <si>
    <t>713141151</t>
  </si>
  <si>
    <t>Montáž izolace tepelné střech plochých kladené volně 1 vrstva rohoží, pásů, dílců, desek</t>
  </si>
  <si>
    <t>1482440386</t>
  </si>
  <si>
    <t>Montáž tepelné izolace střech plochých rohožemi, pásy, deskami, dílci, bloky (izolační materiál ve specifikaci) kladenými volně jednovrstvá</t>
  </si>
  <si>
    <t>https://podminky.urs.cz/item/CS_URS_2024_01/713141151</t>
  </si>
  <si>
    <t>201</t>
  </si>
  <si>
    <t>28375993</t>
  </si>
  <si>
    <t>deska EPS 150 pro konstrukce s vysokým zatížením λ=0,035 tl 200mm</t>
  </si>
  <si>
    <t>1577051135</t>
  </si>
  <si>
    <t>57,337*1,05 'Přepočtené koeficientem množství</t>
  </si>
  <si>
    <t>202</t>
  </si>
  <si>
    <t>713141311</t>
  </si>
  <si>
    <t>Montáž izolace tepelné střech plochých kladené volně, spádová vrstva</t>
  </si>
  <si>
    <t>1986253002</t>
  </si>
  <si>
    <t>Montáž tepelné izolace střech plochých spádovými klíny v ploše kladenými volně</t>
  </si>
  <si>
    <t>https://podminky.urs.cz/item/CS_URS_2024_01/713141311</t>
  </si>
  <si>
    <t>203</t>
  </si>
  <si>
    <t>28376142</t>
  </si>
  <si>
    <t>klín izolační spád do 5% EPS 150</t>
  </si>
  <si>
    <t>83461468</t>
  </si>
  <si>
    <t>57,337*0,154 'Přepočtené koeficientem množství</t>
  </si>
  <si>
    <t>204</t>
  </si>
  <si>
    <t>998713111</t>
  </si>
  <si>
    <t>Přesun hmot tonážní pro izolace tepelné s omezením mechanizace v objektech v do 6 m</t>
  </si>
  <si>
    <t>1617905836</t>
  </si>
  <si>
    <t>Přesun hmot pro izolace tepelné stanovený z hmotnosti přesunovaného materiálu vodorovná dopravní vzdálenost do 50 m s omezením mechanizace v objektech výšky do 6 m</t>
  </si>
  <si>
    <t>https://podminky.urs.cz/item/CS_URS_2024_01/998713111</t>
  </si>
  <si>
    <t>721</t>
  </si>
  <si>
    <t>Zdravotechnika - vnitřní kanalizace</t>
  </si>
  <si>
    <t>205</t>
  </si>
  <si>
    <t>721233214</t>
  </si>
  <si>
    <t>Střešní vtok polypropylen PP pro pochůzné střechy svislý odtok DN 160</t>
  </si>
  <si>
    <t>-963197342</t>
  </si>
  <si>
    <t>Střešní vtoky (vpusti) polypropylenové (PP) pro pochůzné střechy s odtokem svislým DN 160</t>
  </si>
  <si>
    <t>https://podminky.urs.cz/item/CS_URS_2024_01/721233214</t>
  </si>
  <si>
    <t>206</t>
  </si>
  <si>
    <t>998721111</t>
  </si>
  <si>
    <t>Přesun hmot tonážní pro vnitřní kanalizaci s omezením mechanizace v objektech v do 6 m</t>
  </si>
  <si>
    <t>1679079725</t>
  </si>
  <si>
    <t>Přesun hmot pro vnitřní kanalizaci stanovený z hmotnosti přesunovaného materiálu vodorovná dopravní vzdálenost do 50 m s omezením mechanizace v objektech výšky do 6 m</t>
  </si>
  <si>
    <t>https://podminky.urs.cz/item/CS_URS_2024_01/998721111</t>
  </si>
  <si>
    <t>725</t>
  </si>
  <si>
    <t>Zdravotechnika - zařizovací předměty</t>
  </si>
  <si>
    <t>207</t>
  </si>
  <si>
    <t>725291652</t>
  </si>
  <si>
    <t>Montáž dávkovače tekutého mýdla</t>
  </si>
  <si>
    <t>1413553287</t>
  </si>
  <si>
    <t>Montáž doplňků zařízení koupelen a záchodů dávkovače tekutého mýdla</t>
  </si>
  <si>
    <t>https://podminky.urs.cz/item/CS_URS_2024_01/725291652</t>
  </si>
  <si>
    <t>208</t>
  </si>
  <si>
    <t>55431097.R</t>
  </si>
  <si>
    <t>dávkovač tekutého mýdla 1,5L - dodávka dle tabulky prvků a technické specifikace</t>
  </si>
  <si>
    <t>-1564353171</t>
  </si>
  <si>
    <t>209</t>
  </si>
  <si>
    <t>725291653</t>
  </si>
  <si>
    <t>Montáž zásobníku toaletních papírů</t>
  </si>
  <si>
    <t>1310862870</t>
  </si>
  <si>
    <t>Montáž doplňků zařízení koupelen a záchodů zásobníku toaletních papírů</t>
  </si>
  <si>
    <t>https://podminky.urs.cz/item/CS_URS_2024_01/725291653</t>
  </si>
  <si>
    <t>210</t>
  </si>
  <si>
    <t>55431091.R</t>
  </si>
  <si>
    <t>zásobník toaletních papírů D 230mm - dodávka dle tabulky prvků a technické specifikace</t>
  </si>
  <si>
    <t>-1484295304</t>
  </si>
  <si>
    <t>211</t>
  </si>
  <si>
    <t>725291654</t>
  </si>
  <si>
    <t>Montáž zásobníku papírových ručníků</t>
  </si>
  <si>
    <t>1422033422</t>
  </si>
  <si>
    <t>Montáž doplňků zařízení koupelen a záchodů zásobníku papírových ručníků</t>
  </si>
  <si>
    <t>https://podminky.urs.cz/item/CS_URS_2024_01/725291654</t>
  </si>
  <si>
    <t>212</t>
  </si>
  <si>
    <t>55431086.R</t>
  </si>
  <si>
    <t>zásobník papírových ručníků - dodávka dle tabulky prvků a technické specifikace</t>
  </si>
  <si>
    <t>-1594413987</t>
  </si>
  <si>
    <t>213</t>
  </si>
  <si>
    <t>725291664</t>
  </si>
  <si>
    <t>Montáž štětky závěsné</t>
  </si>
  <si>
    <t>855540916</t>
  </si>
  <si>
    <t>Montáž doplňků zařízení koupelen a záchodů štětky závěsné</t>
  </si>
  <si>
    <t>https://podminky.urs.cz/item/CS_URS_2024_01/725291664</t>
  </si>
  <si>
    <t>214</t>
  </si>
  <si>
    <t>55779012.R</t>
  </si>
  <si>
    <t>štětka na WC závěsná nebo na podlahu kartáč nylon nerezové záchytné pouzdro lesk - dodávka dle tabulky prvků a technické specifikace</t>
  </si>
  <si>
    <t>-854822320</t>
  </si>
  <si>
    <t>215</t>
  </si>
  <si>
    <t>725291665</t>
  </si>
  <si>
    <t>Montáž police</t>
  </si>
  <si>
    <t>-2022142469</t>
  </si>
  <si>
    <t>Montáž doplňků zařízení koupelen a záchodů police</t>
  </si>
  <si>
    <t>https://podminky.urs.cz/item/CS_URS_2024_01/725291665</t>
  </si>
  <si>
    <t>216</t>
  </si>
  <si>
    <t>55779010.R</t>
  </si>
  <si>
    <t>police na zeď 290mm - dodávka dle tabulky prvků a technické specifikace</t>
  </si>
  <si>
    <t>623904273</t>
  </si>
  <si>
    <t>217</t>
  </si>
  <si>
    <t>725291666</t>
  </si>
  <si>
    <t>Montáž háčku</t>
  </si>
  <si>
    <t>-572106857</t>
  </si>
  <si>
    <t>Montáž doplňků zařízení koupelen a záchodů háčku</t>
  </si>
  <si>
    <t>https://podminky.urs.cz/item/CS_URS_2024_01/725291666</t>
  </si>
  <si>
    <t>218</t>
  </si>
  <si>
    <t>55441011.R</t>
  </si>
  <si>
    <t>háček koupelnový - dodávka dle tabulky prvků a technické specifikace</t>
  </si>
  <si>
    <t>-962115690</t>
  </si>
  <si>
    <t>219</t>
  </si>
  <si>
    <t>725291668.R</t>
  </si>
  <si>
    <t>D+M - hliníková věšáková lišta se čtyřmi háčky dl. 300cm - dodávka dle tabulky prvků a technické specifikace</t>
  </si>
  <si>
    <t>1138731532</t>
  </si>
  <si>
    <t>220</t>
  </si>
  <si>
    <t>725291669.R</t>
  </si>
  <si>
    <t>D+M - hliníková věšáková lišta s osmi háčky dl. 635cm - dodávka dle tabulky prvků a technické specifikace</t>
  </si>
  <si>
    <t>-370986022</t>
  </si>
  <si>
    <t>221</t>
  </si>
  <si>
    <t>725291670.R</t>
  </si>
  <si>
    <t>D+M - hygienický nástěnný koš 102/230/290mm - dodávka dle tabulky prvků a technické specifikace</t>
  </si>
  <si>
    <t>1961821598</t>
  </si>
  <si>
    <t>222</t>
  </si>
  <si>
    <t>725291671.R</t>
  </si>
  <si>
    <t>D+M - odpadkový nástěnný koš 25l - dodávka dle tabulky prvků a technické specifikace</t>
  </si>
  <si>
    <t>227460176</t>
  </si>
  <si>
    <t>223</t>
  </si>
  <si>
    <t>725291672.R</t>
  </si>
  <si>
    <t>D+M - odpadkový nášlapný koš 30l - dodávka dle tabulky prvků a technické specifikace</t>
  </si>
  <si>
    <t>1861939038</t>
  </si>
  <si>
    <t>224</t>
  </si>
  <si>
    <t>725291673.R</t>
  </si>
  <si>
    <t>D+M - sestava vybavení ve sprchách pro imobilní osoby - dodávka dle tabulky prvků a technické specifikace</t>
  </si>
  <si>
    <t>kpl</t>
  </si>
  <si>
    <t>903678071</t>
  </si>
  <si>
    <t>225</t>
  </si>
  <si>
    <t>725291674.R</t>
  </si>
  <si>
    <t>D+M - sestava madel na WC pro imobilní osoby - dodávka dle tabulky prvků a technické specifikace</t>
  </si>
  <si>
    <t>-2080574891</t>
  </si>
  <si>
    <t>226</t>
  </si>
  <si>
    <t>725291680</t>
  </si>
  <si>
    <t>Montáž osoušeče rukou</t>
  </si>
  <si>
    <t>1066545657</t>
  </si>
  <si>
    <t>Montáž doplňků zařízení koupelen a záchodů drobného elektrického zařízení osoušeče rukou</t>
  </si>
  <si>
    <t>https://podminky.urs.cz/item/CS_URS_2024_01/725291680</t>
  </si>
  <si>
    <t>227</t>
  </si>
  <si>
    <t>35889013.R</t>
  </si>
  <si>
    <t>osoušeč rukou na čidlo - dodávka dle tabulky prvků a technické specifikace</t>
  </si>
  <si>
    <t>371250398</t>
  </si>
  <si>
    <t>228</t>
  </si>
  <si>
    <t>-902395356</t>
  </si>
  <si>
    <t>229</t>
  </si>
  <si>
    <t>35889011.R</t>
  </si>
  <si>
    <t>osoušeč rukou štěrbinový - dodávka dle tabulky prvků a technické specifikace</t>
  </si>
  <si>
    <t>-666155860</t>
  </si>
  <si>
    <t>230</t>
  </si>
  <si>
    <t>725291685.R</t>
  </si>
  <si>
    <t>D+M - odstředivka na plavky - dodávka dle tabulky prvků a technické specifikace</t>
  </si>
  <si>
    <t>-1400309411</t>
  </si>
  <si>
    <t>231</t>
  </si>
  <si>
    <t>998725211</t>
  </si>
  <si>
    <t>Přesun hmot procentní pro zařizovací předměty s omezením mechanizace v objektech v do 6 m</t>
  </si>
  <si>
    <t>%</t>
  </si>
  <si>
    <t>-1194085363</t>
  </si>
  <si>
    <t>Přesun hmot pro zařizovací předměty stanovený procentní sazbou (%) z ceny vodorovná dopravní vzdálenost do 50 m s omezením mechanizace v objektech výšky do 6 m</t>
  </si>
  <si>
    <t>https://podminky.urs.cz/item/CS_URS_2024_01/998725211</t>
  </si>
  <si>
    <t>761-1</t>
  </si>
  <si>
    <t>Výplně otvorů - okna</t>
  </si>
  <si>
    <t>232</t>
  </si>
  <si>
    <t>O/101</t>
  </si>
  <si>
    <t>D+M - hliníkové okno se sloupkem, dvoukřídlé, 2450/500mm - kompletní dodávka a montáž dle tabulky prvků ozn. O-101 včetně povrchové úpravy, kování, kotvení a všech doplňků</t>
  </si>
  <si>
    <t>1382227712</t>
  </si>
  <si>
    <t>Poznámka k položce:_x000D_
OBECNÉ POŽADAVKY NA OKNA_x000D_
KONKRÉTNÍ DODAVATEL MŮŽE EV. NAVRHNOUT Z HLEDISKA VÝROBY OPTIMÁLNĚJŠÍ SESTAVU_x000D_
- MATERIÁL OKEN HLINÍKOVÝ PROFIL_x000D_
- ZASKLENÍ IZOLAČNÍ TROJSKLO S "TEPLÝM" RÁMEČKEM_x000D_
SKLA ČIRÁ NEBO NEPRŮHLEDNÁ - BLÍŽE URČENO U JEDNOTLIVÉ POLOŽKY_x000D_
- PARAPET VNITŘNÍ PLASTOVÝ, ŠÍŘKA DLE POLOHY OSAZENÍ_x000D_
- PARAPET VNĚJŠÍ LAKOVANÝ PLECH_x000D_
- OKNA BUDOU OSAZENÉ NA LÍC ZDIVA_x000D_
- OKNA UKOTVIT DO OTVORU POMOCÍ KOTVÍCÍCH ŠROUBŮ. VYPLNIT PŘIPOJOVACÍ SPÁRU_x000D_
POLYURETANOVOU PĚNOU_x000D_
- OSAZOVACÍ SPÁRA ŘEŠENA NA VNITŘNÍ STRANĚ PAROTĚSNĚ A NA VNĚJŠÍ STRANĚ_x000D_
PAROPROPUSTNĚ VEN A VODONEPROPUSTNĚ DOVNITŘ_x000D_
- KŘÍDLA OTEVÍRAVÁ A SKLOPNÁ DLE JEDNOTLIVÝCH SCHEMAT PŘI POHLEDU Z EXTERIÉRU_x000D_
- VŠECHNY UVEDENÉ ROZMĚRY JE NUTNÉ OVĚŘIT PŘED ZADÁNÍM DO VÝROBY_x000D_
- DRUHY A BAREVNOST SCHVÁLÍ INVESTOR PŘI REALIZACI_x000D_
SOUČINITEL PROSTUPU TEPLA CELÉHO OKNA - U= 0,9W/mK</t>
  </si>
  <si>
    <t>233</t>
  </si>
  <si>
    <t>O/102</t>
  </si>
  <si>
    <t>D+M - hliníkové okno, jednokřídlé, 1250/500mm - kompletní dodávka a montáž dle tabulky prvků ozn. O-102 včetně povrchové úpravy, kování, kotvení a všech doplňků</t>
  </si>
  <si>
    <t>-689249572</t>
  </si>
  <si>
    <t>234</t>
  </si>
  <si>
    <t>O/103</t>
  </si>
  <si>
    <t>D+M - hliníkové okno, jednokřídlé, 1200/1500mm - kompletní dodávka a montáž dle tabulky prvků ozn. O-103 včetně povrchové úpravy, kování, kotvení a všech doplňků</t>
  </si>
  <si>
    <t>1833090944</t>
  </si>
  <si>
    <t>235</t>
  </si>
  <si>
    <t>O/104</t>
  </si>
  <si>
    <t>D+M - plastové okno, jednokřídlé, 1000/1000mm - kompletní dodávka a montáž dle tabulky prvků ozn. O-104 včetně povrchové úpravy, kování, kotvení a všech doplňků</t>
  </si>
  <si>
    <t>151859637</t>
  </si>
  <si>
    <t>236</t>
  </si>
  <si>
    <t>9987611211</t>
  </si>
  <si>
    <t>Přesun hmot procentní pro výplně otvorů s omezením mechanizace v objektech v do 6 m</t>
  </si>
  <si>
    <t>-509695904</t>
  </si>
  <si>
    <t>Přesun hmot pro konstrukce prosvětlovací stanovený procentní sazbou (%) z ceny vodorovná dopravní vzdálenost do 50 m s omezením mechanizace v objektech výšky do 6 m</t>
  </si>
  <si>
    <t>761-2</t>
  </si>
  <si>
    <t>Výplně otvorů - dveře</t>
  </si>
  <si>
    <t>237</t>
  </si>
  <si>
    <t>D-001</t>
  </si>
  <si>
    <t>D+M - interiérové dveře jednokřídlé plné 800/1970 EI30DP3C2 - kompletní dodávka a montáž dle tabulky prvků ozn. D001 a technické specifikace včetně povrchové úpravy, zárubně, kování a všech doplňků</t>
  </si>
  <si>
    <t>734981510</t>
  </si>
  <si>
    <t>238</t>
  </si>
  <si>
    <t>D-002</t>
  </si>
  <si>
    <t>D+M - interiérové dveře jednokřídlé plné 800/1970 EW30DP3 - kompletní dodávka a montáž dle tabulky prvků ozn. D002 a technické specifikace včetně povrchové úpravy, zárubně, kování a všech doplňků</t>
  </si>
  <si>
    <t>1444862069</t>
  </si>
  <si>
    <t>239</t>
  </si>
  <si>
    <t>D-003</t>
  </si>
  <si>
    <t>D+M - interiérové dveře jednokřídlé plné 900/1970 - kompletní dodávka a montáž dle tabulky prvků ozn. D003 a technické specifikace včetně povrchové úpravy, zárubně, kování a všech doplňků</t>
  </si>
  <si>
    <t>756211532</t>
  </si>
  <si>
    <t>240</t>
  </si>
  <si>
    <t>D-004</t>
  </si>
  <si>
    <t>D+M - interiérové dveře jednokřídlé prázdné 900/1970 - kompletní dodávka a montáž dle tabulky prvků ozn. D004 a technické specifikace včetně povrchové úpravy, zárubně, kování a všech doplňků</t>
  </si>
  <si>
    <t>958899898</t>
  </si>
  <si>
    <t>241</t>
  </si>
  <si>
    <t>D-005</t>
  </si>
  <si>
    <t>D+M - interiérové dveře jednokřídlé plné 600/1970 - kompletní dodávka a montáž dle tabulky prvků ozn. D005 a technické specifikace včetně povrchové úpravy, zárubně, kování a všech doplňků</t>
  </si>
  <si>
    <t>1260534185</t>
  </si>
  <si>
    <t>242</t>
  </si>
  <si>
    <t>D-006</t>
  </si>
  <si>
    <t>D+M - interiérové dveře jednokřídlé plné 800/1970 - kompletní dodávka a montáž dle tabulky prvků ozn. D006 a technické specifikace včetně povrchové úpravy, zárubně, kování a všech doplňků</t>
  </si>
  <si>
    <t>-863523870</t>
  </si>
  <si>
    <t>243</t>
  </si>
  <si>
    <t>D-007</t>
  </si>
  <si>
    <t>D+M - interiérové dveře dvoukřídlé plné asymetrické 1200/2100 - kompletní dodávka a montáž dle tabulky prvků ozn. D007 a technické specifikace včetně povrchové úpravy, zárubně, kování a všech doplňků</t>
  </si>
  <si>
    <t>936958956</t>
  </si>
  <si>
    <t>244</t>
  </si>
  <si>
    <t>D-008</t>
  </si>
  <si>
    <t>D+M - exteriérové dveře dvoukřídlé plné 1600/2100 - kompletní dodávka a montáž dle tabulky prvků ozn. D008 a technické specifikace včetně povrchové úpravy, zárubně, kování a všech doplňků</t>
  </si>
  <si>
    <t>752854515</t>
  </si>
  <si>
    <t>245</t>
  </si>
  <si>
    <t>D-009</t>
  </si>
  <si>
    <t>D+M - interiérové dveře jednokřídlé plné 900/1970 EI30DP3C2 - kompletní dodávka a montáž dle tabulky prvků ozn. D009 a technické specifikace včetně povrchové úpravy, zárubně, kování a všech doplňků</t>
  </si>
  <si>
    <t>-359565504</t>
  </si>
  <si>
    <t>246</t>
  </si>
  <si>
    <t>D-101</t>
  </si>
  <si>
    <t>D+M - exteriérové dveře jednokřídlé prosklené 900/2100 s nadsv. - kompletní dodávka a montáž dle tabulky prvků ozn. D101 a technické specifikace včetně povrchové úpravy, zárubně, kování a všech doplňků</t>
  </si>
  <si>
    <t>2042018111</t>
  </si>
  <si>
    <t>247</t>
  </si>
  <si>
    <t>D-102</t>
  </si>
  <si>
    <t>D+M - interiérové dveře jednokřídlé plné 800/1970 - kompletní dodávka a montáž dle tabulky prvků ozn. D102 a technické specifikace včetně povrchové úpravy, zárubně, kování a všech doplňků</t>
  </si>
  <si>
    <t>-762293196</t>
  </si>
  <si>
    <t>248</t>
  </si>
  <si>
    <t>D-103</t>
  </si>
  <si>
    <t>D+M - interiérové dveře jednokřídlé plné 800/1970 - kompletní dodávka a montáž dle talky prvků ozn. D103 a technické specifikace včetně povrchové úpravy, zárubně, kování a všech doplňků</t>
  </si>
  <si>
    <t>870676267</t>
  </si>
  <si>
    <t>249</t>
  </si>
  <si>
    <t>D-104</t>
  </si>
  <si>
    <t>D+M - interiérové dveře jednokřídlé plné 800/1970 - kompletní dodávka a montáž dle tabulky prvků ozn. D104 a technické specifikace včetně povrchové úpravy, zárubně, kování a všech doplňků</t>
  </si>
  <si>
    <t>1117491704</t>
  </si>
  <si>
    <t>250</t>
  </si>
  <si>
    <t>D-105</t>
  </si>
  <si>
    <t>D+M - interiérové dveře jednokřídlé plné 1000/1970 - kompletní dodávka a montáž dle tabulky prvků ozn. D105 a technické specifikace včetně povrchové úpravy, zárubně, kování a všech doplňků</t>
  </si>
  <si>
    <t>1529468312</t>
  </si>
  <si>
    <t>251</t>
  </si>
  <si>
    <t>D-106</t>
  </si>
  <si>
    <t>D+M - interiérové dveře jednokřídlé plné 900/1970 - kompletní dodávka a montáž dle talky prvků ozn. D106 a technické specifikace včetně povrchové úpravy, zárubně, kování a všech doplňků</t>
  </si>
  <si>
    <t>-760316321</t>
  </si>
  <si>
    <t>252</t>
  </si>
  <si>
    <t>D-107</t>
  </si>
  <si>
    <t>D+M - interiérové dveře jednokřídlé plné 900/1970 - kompletní dodávka a montáž dle tabulky prvků ozn. D107 a technické specifikace včetně povrchové úpravy, zárubně, kování a všech doplňků</t>
  </si>
  <si>
    <t>592805258</t>
  </si>
  <si>
    <t>253</t>
  </si>
  <si>
    <t>D-108</t>
  </si>
  <si>
    <t>D+M - interiérové dveře jednokřídlé plné 900/1970 - kompletní dodávka a montáž dle tabulky prvků ozn. D108 a technické specifikace včetně povrchové úpravy, zárubně, kování a všech doplňků</t>
  </si>
  <si>
    <t>42727587</t>
  </si>
  <si>
    <t>254</t>
  </si>
  <si>
    <t>D-109</t>
  </si>
  <si>
    <t>D+M - interiérové dveře jednokřídlé plné 900/1970 - kompletní dodávka a montáž dle tabulky prvků ozn. D109 a technické specifikace včetně povrchové úpravy, zárubně, kování a všech doplňků</t>
  </si>
  <si>
    <t>729627265</t>
  </si>
  <si>
    <t>255</t>
  </si>
  <si>
    <t>D-110</t>
  </si>
  <si>
    <t>D+M - interiérové dveře jednokřídlé plné 900/1970 - kompletní dodávka a montáž dle tabulky prvků ozn. D110 a technické specifikace včetně povrchové úpravy, zárubně, kování a všech doplňků</t>
  </si>
  <si>
    <t>1799919411</t>
  </si>
  <si>
    <t>256</t>
  </si>
  <si>
    <t>D-111</t>
  </si>
  <si>
    <t>D+M - interiérové dveře jednokřídlé plné 800/1970 - kompletní dodávka a montáž dle tabulky prvků ozn. D111 a technické specifikace včetně povrchové úpravy, zárubně, kování a všech doplňků</t>
  </si>
  <si>
    <t>-573933121</t>
  </si>
  <si>
    <t>257</t>
  </si>
  <si>
    <t>D-112</t>
  </si>
  <si>
    <t>D+M - interiérové dveře jednokřídlé plné 900/1970 - kompletní dodávka a montáž dle tabulky prvků ozn. D112 a technické specifikace včetně povrchové úpravy, zárubně, kování a všech doplňků</t>
  </si>
  <si>
    <t>-501579732</t>
  </si>
  <si>
    <t>258</t>
  </si>
  <si>
    <t>D-113</t>
  </si>
  <si>
    <t>D+M - interiérové dveře jednokřídlé plné 700/1970 - kompletní dodávka a montáž dle tabulky prvků ozn. D113 a technické specifikace včetně povrchové úpravy, zárubně, kování a všech doplňků</t>
  </si>
  <si>
    <t>-1664692059</t>
  </si>
  <si>
    <t>259</t>
  </si>
  <si>
    <t>D-114</t>
  </si>
  <si>
    <t>D+M - interiérové dveře jednokřídlé plné 700/1970 - kompletní dodávka a montáž dle tabulky prvků ozn. D114 a technické specifikace včetně povrchové úpravy, zárubně, kování a všech doplňků</t>
  </si>
  <si>
    <t>-1078265246</t>
  </si>
  <si>
    <t>260</t>
  </si>
  <si>
    <t>D-115</t>
  </si>
  <si>
    <t>D+M - interiérové dveře jednokřídlé plné 900/1970 - kompletní dodávka a montáž dle tabulky prvků ozn. D115 a technické specifikace včetně povrchové úpravy, zárubně, kování a všech doplňků</t>
  </si>
  <si>
    <t>1152554168</t>
  </si>
  <si>
    <t>261</t>
  </si>
  <si>
    <t>D-116</t>
  </si>
  <si>
    <t>D+M - interiérové dveře jednokřídlé plné 800/1970 - kompletní dodávka a montáž dle tabulky prvků ozn. D116 a technické specifikace včetně povrchové úpravy, zárubně, kování a všech doplňků</t>
  </si>
  <si>
    <t>-2004665750</t>
  </si>
  <si>
    <t>262</t>
  </si>
  <si>
    <t>D-117</t>
  </si>
  <si>
    <t>D+M - interiérové dveře jednokřídlé plné 800/1970 - kompletní dodávka a montáž dle tabulky prvků ozn. D117 a technické specifikace včetně povrchové úpravy, zárubně, kování a všech doplňků</t>
  </si>
  <si>
    <t>1478431524</t>
  </si>
  <si>
    <t>263</t>
  </si>
  <si>
    <t>D-118</t>
  </si>
  <si>
    <t>D+M - interiérové dveře dvoukřídlé plné 1550/2100 - kompletní dodávka a montáž dle tabulky prvků ozn. D118 a technické specifikace včetně povrchové úpravy, zárubně, kování a všech doplňků</t>
  </si>
  <si>
    <t>1746327180</t>
  </si>
  <si>
    <t>264</t>
  </si>
  <si>
    <t>D-119</t>
  </si>
  <si>
    <t>D+M - interiérové dveře jednokřídlé plné 800/1970 EW15DP3 - kompletní dodávka a montáž dle tabulky prvků ozn. D119 a technické specifikace včetně povrchové úpravy, zárubně, kování a všech doplňků</t>
  </si>
  <si>
    <t>-1219852717</t>
  </si>
  <si>
    <t>265</t>
  </si>
  <si>
    <t>2007022707</t>
  </si>
  <si>
    <t>762</t>
  </si>
  <si>
    <t>Konstrukce tesařské</t>
  </si>
  <si>
    <t>266</t>
  </si>
  <si>
    <t>762342511.R</t>
  </si>
  <si>
    <t>Montáž podkladní konstrukce atiky na podklad bez tepelné izolace včetně propojení s nosnou konstrukcí pláště</t>
  </si>
  <si>
    <t>1736976261</t>
  </si>
  <si>
    <t>"atika" (3,25*2+19,20)*2,50*0,35</t>
  </si>
  <si>
    <t>267</t>
  </si>
  <si>
    <t>60514114</t>
  </si>
  <si>
    <t>řezivo jehličnaté lať impregnovaná dl 4 m</t>
  </si>
  <si>
    <t>-1380389383</t>
  </si>
  <si>
    <t>22,488*0,004 'Přepočtené koeficientem množství</t>
  </si>
  <si>
    <t>268</t>
  </si>
  <si>
    <t>762361332.R</t>
  </si>
  <si>
    <t>Konstrukční a vyrovnávací vrstva pod klempířské prvky (atiky) z desek vodovzdorné překližky tl 21 mm</t>
  </si>
  <si>
    <t>-1670791151</t>
  </si>
  <si>
    <t>"atika" (3,25*2+19,20)*0,495</t>
  </si>
  <si>
    <t>269</t>
  </si>
  <si>
    <t>998762111</t>
  </si>
  <si>
    <t>Přesun hmot tonážní pro kce tesařské s omezením mechanizace v objektech v do 6 m</t>
  </si>
  <si>
    <t>-2076518075</t>
  </si>
  <si>
    <t>Přesun hmot pro konstrukce tesařské stanovený z hmotnosti přesunovaného materiálu vodorovná dopravní vzdálenost do 50 m s omezením mechanizace v objektech výšky do 6 m</t>
  </si>
  <si>
    <t>https://podminky.urs.cz/item/CS_URS_2024_01/998762111</t>
  </si>
  <si>
    <t>763</t>
  </si>
  <si>
    <t>Konstrukce suché výstavby</t>
  </si>
  <si>
    <t>270</t>
  </si>
  <si>
    <t>763121422</t>
  </si>
  <si>
    <t>SDK stěna předsazená tl 62,5 mm profil CW+UW 50 deska 1xH2 12,5 bez izolace EI 15</t>
  </si>
  <si>
    <t>-351292193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</si>
  <si>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</si>
  <si>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https://podminky.urs.cz/item/CS_URS_2024_01/763121422</t>
  </si>
  <si>
    <t>"mč. 121" (3,75+3,45)*2*2,60</t>
  </si>
  <si>
    <t>"mč. 127a" (0,33*2*2+0,61*3+0,18*2)*4,71</t>
  </si>
  <si>
    <t>271</t>
  </si>
  <si>
    <t>763121426</t>
  </si>
  <si>
    <t>SDK stěna předsazená tl 112,5 mm profil CW+UW 100 deska 1xH2 12,5 bez izolace EI 15</t>
  </si>
  <si>
    <t>-761406752</t>
  </si>
  <si>
    <t>Stěna předsazená ze sádrokartonových desek s nosnou konstrukcí z ocelových profilů CW, UW jednoduše opláštěná deskou impregnovanou H2 tl. 12,5 mm bez izolace, EI 15, stěna tl. 112,5 mm, profil 100</t>
  </si>
  <si>
    <t>https://podminky.urs.cz/item/CS_URS_2024_01/763121426</t>
  </si>
  <si>
    <t>"mč. 103" 2,20*2,90</t>
  </si>
  <si>
    <t>"mč. 112" 2,725*2*2,90</t>
  </si>
  <si>
    <t>"mč. 118" 1,825*2*2,90</t>
  </si>
  <si>
    <t>"mč. 126" 1,00*2,90</t>
  </si>
  <si>
    <t>272</t>
  </si>
  <si>
    <t>763121433</t>
  </si>
  <si>
    <t>SDK stěna předsazená tl 112,5 mm profil CW+UW 100 deska 1xDFH2 12,5 s izolací EI 30 Rw do 12 dB</t>
  </si>
  <si>
    <t>1473566624</t>
  </si>
  <si>
    <t>Stěna předsazená ze sádrokartonových desek s nosnou konstrukcí z ocelových profilů CW, UW jednoduše opláštěná deskou protipožární impregnovanou DFH2 tl. 12,5 mm s izolací, EI 30, Rw do 12 dB, stěna tl. 112,5 mm, profil 100</t>
  </si>
  <si>
    <t>https://podminky.urs.cz/item/CS_URS_2024_01/763121433</t>
  </si>
  <si>
    <t>"mč. 129" 3,00*4,82</t>
  </si>
  <si>
    <t>273</t>
  </si>
  <si>
    <t>763131432</t>
  </si>
  <si>
    <t>SDK podhled deska 1xDF 15 bez izolace dvouvrstvá spodní kce profil CD+UD REI 90</t>
  </si>
  <si>
    <t>1876936550</t>
  </si>
  <si>
    <t>Podhled ze sádrokartonových desek dvouvrstvá zavěšená spodní konstrukce z ocelových profilů CD, UD jednoduše opláštěná deskou protipožární DF, tl. 15 mm, bez izolace, REI do 90</t>
  </si>
  <si>
    <t>https://podminky.urs.cz/item/CS_URS_2024_01/763131432</t>
  </si>
  <si>
    <t>"skladba S2" 3,67*3,40</t>
  </si>
  <si>
    <t>274</t>
  </si>
  <si>
    <t>763135101</t>
  </si>
  <si>
    <t>Montáž SDK kazetového podhledu z kazet 600x600 mm na zavěšenou viditelnou nosnou konstrukci</t>
  </si>
  <si>
    <t>1998102747</t>
  </si>
  <si>
    <t>Montáž sádrokartonového podhledu kazetového demontovatelného, velikosti kazet 600x600 mm včetně zavěšené nosné konstrukce viditelné</t>
  </si>
  <si>
    <t>https://podminky.urs.cz/item/CS_URS_2024_01/763135101</t>
  </si>
  <si>
    <t>"podhled 600/600" (41,98+6,66+3,57+4,40+4,40+9,50+3,24+19,82+9,74+3,47+20,51+9,74+3,96+7,71+8,02)</t>
  </si>
  <si>
    <t>275</t>
  </si>
  <si>
    <t>59030570.R1</t>
  </si>
  <si>
    <t>podhled kazetový akustický tl 20mm 600x600mm</t>
  </si>
  <si>
    <t>-1412841387</t>
  </si>
  <si>
    <t>156,72*1,05 'Přepočtené koeficientem množství</t>
  </si>
  <si>
    <t>276</t>
  </si>
  <si>
    <t>1703072453</t>
  </si>
  <si>
    <t>"podhled 600/600 do vlhkého prostředí" (5,33+19,16+10,73+8,60+18,15+8,03+2,85+32,97+14,55+5,89+32,75*3,725)</t>
  </si>
  <si>
    <t>277</t>
  </si>
  <si>
    <t>59030575.R2</t>
  </si>
  <si>
    <t>podhled kazetový do vlhkého prostředí tl 20mm 600x600mm</t>
  </si>
  <si>
    <t>2117303209</t>
  </si>
  <si>
    <t>248,254*1,05 'Přepočtené koeficientem množství</t>
  </si>
  <si>
    <t>278</t>
  </si>
  <si>
    <t>763135103</t>
  </si>
  <si>
    <t>Montáž SDK kazetového podhledu z kazet 600x1200 mm na zavěšenou viditelnou nosnou konstrukci</t>
  </si>
  <si>
    <t>-301515812</t>
  </si>
  <si>
    <t>"podhled 600/1200 do vlhkého prostředí" (587,74-32,75*3,725)</t>
  </si>
  <si>
    <t>279</t>
  </si>
  <si>
    <t>59030586.R3</t>
  </si>
  <si>
    <t>podhled kazetový tl 20mm 600x1200mm</t>
  </si>
  <si>
    <t>-294970551</t>
  </si>
  <si>
    <t>465,746*1,05 'Přepočtené koeficientem množství</t>
  </si>
  <si>
    <t>280</t>
  </si>
  <si>
    <t>763164541</t>
  </si>
  <si>
    <t>SDK obklad kcí tvaru L š do 0,8 m desky 1xH2 12,5</t>
  </si>
  <si>
    <t>1545639485</t>
  </si>
  <si>
    <t>Obklad konstrukcí sádrokartonovými deskami včetně ochranných úhelníků ve tvaru L rozvinuté šíře přes 0,4 do 0,8 m, opláštěný deskou impregnovanou H2, tl. 12,5 mm</t>
  </si>
  <si>
    <t>https://podminky.urs.cz/item/CS_URS_2024_01/763164541</t>
  </si>
  <si>
    <t>"mč. 106" 2,90</t>
  </si>
  <si>
    <t>"mč. 108" 2,90</t>
  </si>
  <si>
    <t>"mč. 110" 2,90</t>
  </si>
  <si>
    <t>"mč. 112" 2,90</t>
  </si>
  <si>
    <t>"mč. 119" 2,90</t>
  </si>
  <si>
    <t>281</t>
  </si>
  <si>
    <t>763164561</t>
  </si>
  <si>
    <t>SDK obklad kcí tvaru L š přes 0,8 m desky 1xH2 12,5</t>
  </si>
  <si>
    <t>1244250935</t>
  </si>
  <si>
    <t>Obklad konstrukcí sádrokartonovými deskami včetně ochranných úhelníků ve tvaru L rozvinuté šíře přes 0,8 m, opláštěný deskou impregnovanou H2, tl. 12,5 mm</t>
  </si>
  <si>
    <t>https://podminky.urs.cz/item/CS_URS_2024_01/763164561</t>
  </si>
  <si>
    <t>"mč. 120" (1,50*2,90)</t>
  </si>
  <si>
    <t>282</t>
  </si>
  <si>
    <t>998763110</t>
  </si>
  <si>
    <t>Přesun hmot tonážní pro dřevostavby s omezením mechanizace v objektech v do 6 m</t>
  </si>
  <si>
    <t>-1866215499</t>
  </si>
  <si>
    <t>Přesun hmot pro dřevostavby stanovený z hmotnosti přesunovaného materiálu vodorovná dopravní vzdálenost do 50 m s omezením mechanizace v objektech výšky do 6 m</t>
  </si>
  <si>
    <t>https://podminky.urs.cz/item/CS_URS_2024_01/998763110</t>
  </si>
  <si>
    <t>764</t>
  </si>
  <si>
    <t>Konstrukce klempířské</t>
  </si>
  <si>
    <t>283</t>
  </si>
  <si>
    <t>764002851</t>
  </si>
  <si>
    <t>Demontáž oplechování parapetů do suti</t>
  </si>
  <si>
    <t>-50760597</t>
  </si>
  <si>
    <t>Demontáž klempířských konstrukcí oplechování parapetů do suti</t>
  </si>
  <si>
    <t>https://podminky.urs.cz/item/CS_URS_2024_01/764002851</t>
  </si>
  <si>
    <t>"parapety" 26,95+14,55+2,00</t>
  </si>
  <si>
    <t>284</t>
  </si>
  <si>
    <t>764214608.R-KL1</t>
  </si>
  <si>
    <t>Oplechování horních ploch a atik bez rohů z Pz s povrch úpravou mechanicky kotvené rš 720 mm - dodávka a montáž dle tabulky prvků ozn. KL1</t>
  </si>
  <si>
    <t>-1060210339</t>
  </si>
  <si>
    <t>"atika" (3,25*2+19,20)</t>
  </si>
  <si>
    <t>285</t>
  </si>
  <si>
    <t>76421660.R-KL2</t>
  </si>
  <si>
    <t>Oplechování rovných parapetů mechanicky kotvené z Pz s povrchovou úpravou rš 380 mm - dodávka a montáž dle tabulky prvků ozn. KL2</t>
  </si>
  <si>
    <t>630236263</t>
  </si>
  <si>
    <t>Oplechování parapetů z pozinkovaného plechu s povrchovou úpravou rovných mechanicky kotvené rš 380 mm - dodávka a montáž dle tabulky prvků ozn. KL2</t>
  </si>
  <si>
    <t>286</t>
  </si>
  <si>
    <t>998764111</t>
  </si>
  <si>
    <t>Přesun hmot tonážní pro konstrukce klempířské s omezením mechanizace v objektech v do 6 m</t>
  </si>
  <si>
    <t>2006840894</t>
  </si>
  <si>
    <t>Přesun hmot pro konstrukce klempířské stanovený z hmotnosti přesunovaného materiálu vodorovná dopravní vzdálenost do 50 m s omezením mechanizace v objektech výšky do 6 m</t>
  </si>
  <si>
    <t>https://podminky.urs.cz/item/CS_URS_2024_01/998764111</t>
  </si>
  <si>
    <t>766</t>
  </si>
  <si>
    <t>Konstrukce truhlářské</t>
  </si>
  <si>
    <t>287</t>
  </si>
  <si>
    <t>766691812</t>
  </si>
  <si>
    <t>Demontáž parapetních desek dřevěných nebo plastových šířky přes 300 mm</t>
  </si>
  <si>
    <t>993659674</t>
  </si>
  <si>
    <t>Demontáž parapetních desek šířky přes 300 mm</t>
  </si>
  <si>
    <t>https://podminky.urs.cz/item/CS_URS_2024_01/766691812</t>
  </si>
  <si>
    <t>288</t>
  </si>
  <si>
    <t>T-01</t>
  </si>
  <si>
    <t>D+M - sprchová skleněná zástěna vč. dveří š. 700mm - kompletní dodávka a montáž dle tabulky prvků ozn. T01 a technické specifikace včetně povrchové úpravy, kotvení a všech doplňků</t>
  </si>
  <si>
    <t>1675111399</t>
  </si>
  <si>
    <t xml:space="preserve">D+M - sprchová skleněná zástěna vč. dveří š. 700mm - kompletní dodávka a montáž dle tabulky prvků ozn. T01 a technické specifikace včetně povrchové úpravy, kotvení a všech doplňků
</t>
  </si>
  <si>
    <t>289</t>
  </si>
  <si>
    <t>T-11</t>
  </si>
  <si>
    <t>D+M - HPL kabina WC vč. dveří - kompletní dodávka a montáž dle tabulky prvků ozn. T11 a technické specifikace včetně povrchové úpravy, kotvení a všech doplňků</t>
  </si>
  <si>
    <t>472837453</t>
  </si>
  <si>
    <t xml:space="preserve">D+M - HPL kabina WC vč. dveří - kompletní dodávka a montáž dle tabulky prvků ozn. T11 a technické specifikace včetně povrchové úpravy, kotvení a všech doplňků
</t>
  </si>
  <si>
    <t>290</t>
  </si>
  <si>
    <t>T-11.</t>
  </si>
  <si>
    <t>D+M - HPL kabina WC vč. dveří - kompletní dodávka a montáž dle tabulky prvků ozn. T11* a technické specifikace včetně povrchové úpravy, kotvení a všech doplňků</t>
  </si>
  <si>
    <t>1173785673</t>
  </si>
  <si>
    <t xml:space="preserve">D+M - HPL kabina WC vč. dveří - kompletní dodávka a montáž dle tabulky prvků ozn. T11* a technické specifikace včetně povrchové úpravy, kotvení a všech doplňků
</t>
  </si>
  <si>
    <t>291</t>
  </si>
  <si>
    <t>T-12</t>
  </si>
  <si>
    <t>D+M - HPL kabina WC vč. dveří - kompletní dodávka a montáž dle tabulky prvků ozn. T12 a technické specifikace včetně povrchové úpravy, kotvení a všech doplňků</t>
  </si>
  <si>
    <t>507292281</t>
  </si>
  <si>
    <t xml:space="preserve">D+M - HPL kabina WC vč. dveří - kompletní dodávka a montáž dle tabulky prvků ozn. T12 a technické specifikace včetně povrchové úpravy, kotvení a všech doplňků
</t>
  </si>
  <si>
    <t>292</t>
  </si>
  <si>
    <t>T-13</t>
  </si>
  <si>
    <t>D+M - HPL příčky pisoárová - kompletní dodávka a montáž dle tabulky prvků ozn. T13 a technické specifikace včetně povrchové úpravy, kotvení a všech doplňků</t>
  </si>
  <si>
    <t>1361620209</t>
  </si>
  <si>
    <t xml:space="preserve">D+M - HPL příčky pisoárová - kompletní dodávka a montáž dle tabulky prvků ozn. T13 a technické specifikace včetně povrchové úpravy, kotvení a všech doplňků
</t>
  </si>
  <si>
    <t>293</t>
  </si>
  <si>
    <t>T-14</t>
  </si>
  <si>
    <t>D+M - HPL kabina WC vč. dveří - kompletní dodávka a montáž dle tabulky prvků ozn. T14 a technické specifikace včetně povrchové úpravy, kotvení a všech doplňků</t>
  </si>
  <si>
    <t>1384624256</t>
  </si>
  <si>
    <t xml:space="preserve">D+M - HPL kabina WC vč. dveří - kompletní dodávka a montáž dle tabulky prvků ozn. T14 a technické specifikace včetně povrchové úpravy, kotvení a všech doplňků
</t>
  </si>
  <si>
    <t>294</t>
  </si>
  <si>
    <t>T-15</t>
  </si>
  <si>
    <t>D+M - HPL kabina WC vč. dveří - kompletní dodávka a montáž dle tabulky prvků ozn. T15 a technické specifikace včetně povrchové úpravy, kotvení a všech doplňků</t>
  </si>
  <si>
    <t>-896586918</t>
  </si>
  <si>
    <t xml:space="preserve">D+M - HPL kabina WC vč. dveří - kompletní dodávka a montáž dle tabulky prvků ozn. T15 a technické specifikace včetně povrchové úpravy, kotvení a všech doplňků
</t>
  </si>
  <si>
    <t>295</t>
  </si>
  <si>
    <t>T-16</t>
  </si>
  <si>
    <t>D+M - šatní skříňka 300/500/2100mm - kompletní dodávka a montáž dle tabulky prvků ozn. T16 a technické specifikace včetně povrchové úpravy, kotvení a všech doplňků</t>
  </si>
  <si>
    <t>1748439145</t>
  </si>
  <si>
    <t xml:space="preserve">D+M - šatní skříňka 300/500/2100mm - kompletní dodávka a montáž dle tabulky prvků ozn. T16 a technické specifikace včetně povrchové úpravy, kotvení a všech doplňků
</t>
  </si>
  <si>
    <t>296</t>
  </si>
  <si>
    <t>T-17</t>
  </si>
  <si>
    <t>D+M - šatní skříňka s lavicí 300/500/2100mm - kompletní dodávka a montáž dle tabulky prvků ozn. T17 a technické specifikace včetně povrchové úpravy, kotvení a všech doplňků</t>
  </si>
  <si>
    <t>-1559580632</t>
  </si>
  <si>
    <t xml:space="preserve">D+M - šatní skříňka s lavicí 300/500/2100mm - kompletní dodávka a montáž dle tabulky prvků ozn. T17 a technické specifikace včetně povrchové úpravy, kotvení a všech doplňků
</t>
  </si>
  <si>
    <t>297</t>
  </si>
  <si>
    <t>T-18</t>
  </si>
  <si>
    <t>D+M - šatní skříňka rozšířená pro osoby se sníženou schopoností pohybu 600/500/1450mm - kompletní dodávka a montáž dle tabulky prvků ozn. T18 a technické specifikace včetně povrchové úpravy, kotvení a všech doplňků</t>
  </si>
  <si>
    <t>-1869210026</t>
  </si>
  <si>
    <t xml:space="preserve">D+M - šatní skříňka rozšířená pro osoby se sníženou schopoností pohybu 600/500/1450mm - kompletní dodávka a montáž dle tabulky prvků ozn. T18 a technické specifikace včetně povrchové úpravy, kotvení a všech doplňků
</t>
  </si>
  <si>
    <t>298</t>
  </si>
  <si>
    <t>T-19</t>
  </si>
  <si>
    <t>D+M - celokovový policový regál 1800/1100/450mm - kompletní dodávka a montáž dle tabulky prvků ozn. T19 a technické specifikace včetně povrchové úpravy, kotvení a všech doplňků</t>
  </si>
  <si>
    <t>475670803</t>
  </si>
  <si>
    <t xml:space="preserve">D+M - celokovový policový regál 1800/1100/450mm - kompletní dodávka a montáž dle tabulky prvků ozn. T19 a technické specifikace včetně povrchové úpravy, kotvení a všech doplňků
</t>
  </si>
  <si>
    <t>299</t>
  </si>
  <si>
    <t>T-20</t>
  </si>
  <si>
    <t>D+M - lavice s věšákovým pásem 1000/1100/400mm - kompletní dodávka a montáž dle tabulky prvků ozn. T20 a technické specifikace včetně povrchové úpravy, kotvení a všech doplňků</t>
  </si>
  <si>
    <t>903491629</t>
  </si>
  <si>
    <t xml:space="preserve">D+M - lavice s věšákovým pásem 1000/1100/400mm - kompletní dodávka a montáž dle tabulky prvků ozn. T20 a technické specifikace včetně povrchové úpravy, kotvení a všech doplňků
</t>
  </si>
  <si>
    <t>300</t>
  </si>
  <si>
    <t>T-21</t>
  </si>
  <si>
    <t>D+M - lavice 400/420/3000mm - kompletní dodávka a montáž dle tabulky prvků ozn. T21 a technické specifikace včetně povrchové úpravy, kotvení a všech doplňků</t>
  </si>
  <si>
    <t>1704649566</t>
  </si>
  <si>
    <t xml:space="preserve">D+M - lavice 400/420/3000mm - kompletní dodávka a montáž dle tabulky prvků ozn. T21 a technické specifikace včetně povrchové úpravy, kotvení a všech doplňků
</t>
  </si>
  <si>
    <t>301</t>
  </si>
  <si>
    <t>T-22</t>
  </si>
  <si>
    <t>D+M - m.č. 126 - kancelářský stůl 800x1200mm - stolová deska je vyrobena z laminované dřevotřísky tloušťky 25 mm s 1 mm ABS hranou, rám stolu tvoří kovová konstrukce, nohy opatřeny rektifikací</t>
  </si>
  <si>
    <t>-446791037</t>
  </si>
  <si>
    <t xml:space="preserve">
D+M - m.č. 126 - kancelářský stůl 800x1200mm - stolová deska je vyrobena z laminované dřevotřísky tloušťky 25 mm s 1 mm ABS hranou, rám stolu tvoří kovová konstrukce, nohy opatřeny rektifikací</t>
  </si>
  <si>
    <t>302</t>
  </si>
  <si>
    <t>T-23</t>
  </si>
  <si>
    <t>D+M - m.č. 126 - židle ISO z odolného plastu, odolná kovová konstrukce, nosnost 100 kg</t>
  </si>
  <si>
    <t>1070425004</t>
  </si>
  <si>
    <t xml:space="preserve">
D+M - m.č. 126 - židle ISO z odolného plastu, odolná kovová konstrukce, nosnost 100 kg</t>
  </si>
  <si>
    <t>303</t>
  </si>
  <si>
    <t>T-24</t>
  </si>
  <si>
    <t>D+M - m.č. 126 - zásuvkový kancelářský kontejner 4 zásuvky se 100% výsuvem, otevírání pomocí systému „push“, laminovaná dřevotříska tloušťky 18 mm</t>
  </si>
  <si>
    <t>2091891305</t>
  </si>
  <si>
    <t xml:space="preserve">D+M - m.č. 126 - zásuvkový kancelářský kontejner 4 zásuvky se 100% výsuvem, otevírání pomocí systému „push“, laminovaná dřevotříska tloušťky 18 mm
</t>
  </si>
  <si>
    <t>304</t>
  </si>
  <si>
    <t>T-25</t>
  </si>
  <si>
    <t>D+M - m.č. 126 - zdravotní lehátko - Vyšetřovací stůl, výška 770 mm. Podhlavník je plynule výškově nastavitelný pomocí zdvíhacího mechanizmu. Kovové části stolu jsou povrchově upravené práškovou technologií. Lůžková čast je omyvatelná koženka</t>
  </si>
  <si>
    <t>1352042075</t>
  </si>
  <si>
    <t xml:space="preserve">
D+M - m.č. 126 - zdravotní lehátko - Vyšetřovací stůl, výška 770 mm. Podhlavník je plynule výškově nastavitelný pomocí zdvíhacího mechanizmu. Kovové části stolu jsou povrchově upravené práškovou technologií. Lůžková čast je omyvatelná koženka</t>
  </si>
  <si>
    <t>305</t>
  </si>
  <si>
    <t>T-26</t>
  </si>
  <si>
    <t>D+M - m.č. 006 - kancelářský stůl 800x1200mm - stolová deska je vyrobena z laminované dřevotřísky tloušťky 25 mm s 1 mm ABS hranou, rám stolu tvoří kovová konstrukce, nohy opatřeny rektifikací</t>
  </si>
  <si>
    <t>1477055512</t>
  </si>
  <si>
    <t xml:space="preserve">D+M - m.č. 006 - kancelářský stůl 800x1200mm - stolová deska je vyrobena z laminované dřevotřísky tloušťky 25 mm s 1 mm ABS hranou, rám stolu tvoří kovová konstrukce, nohy opatřeny rektifikací
</t>
  </si>
  <si>
    <t>306</t>
  </si>
  <si>
    <t>T-27</t>
  </si>
  <si>
    <t>D+M - m.č. 006 - židle ISO z odolného plastu, odolná kovová konstrukce, nosnost 100 kg</t>
  </si>
  <si>
    <t>788579197</t>
  </si>
  <si>
    <t xml:space="preserve">D+M - m.č. 006 - židle ISO z odolného plastu, odolná kovová konstrukce, nosnost 100 kg
</t>
  </si>
  <si>
    <t>307</t>
  </si>
  <si>
    <t>T-28</t>
  </si>
  <si>
    <t>D+M - m.č. 006 - zásuvkový kancelářský kontejner 4 zásuvky se 100% výsuvem, otevírání pomocí systému „push“, laminovaná dřevotříska tloušťky 18 mm</t>
  </si>
  <si>
    <t>120515176</t>
  </si>
  <si>
    <t xml:space="preserve">D+M - m.č. 006 - zásuvkový kancelářský kontejner 4 zásuvky se 100% výsuvem, otevírání pomocí systému „push“, laminovaná dřevotříska tloušťky 18 mm
</t>
  </si>
  <si>
    <t>308</t>
  </si>
  <si>
    <t>998766211</t>
  </si>
  <si>
    <t>Přesun hmot procentní pro kce truhlářské s omezením mechanizace v objektech v do 6 m</t>
  </si>
  <si>
    <t>-1820585030</t>
  </si>
  <si>
    <t>Přesun hmot pro konstrukce truhlářské stanovený procentní sazbou (%) z ceny vodorovná dopravní vzdálenost do 50 m s omezením mechanizace v objektech výšky do 6 m</t>
  </si>
  <si>
    <t>https://podminky.urs.cz/item/CS_URS_2024_01/998766211</t>
  </si>
  <si>
    <t>767</t>
  </si>
  <si>
    <t>Konstrukce zámečnické</t>
  </si>
  <si>
    <t>309</t>
  </si>
  <si>
    <t>767114825</t>
  </si>
  <si>
    <t>Demontáž stěn a příček rámových zasklených vnějších plochy přes 15 m2</t>
  </si>
  <si>
    <t>556424672</t>
  </si>
  <si>
    <t>Demontáž stěn a příček rámových zasklených z hliníkových nebo ocelových profilů vnějších přes 15 m2</t>
  </si>
  <si>
    <t>https://podminky.urs.cz/item/CS_URS_2024_01/767114825</t>
  </si>
  <si>
    <t>"demontáž prosklené stěny bazénu" 6,00*2,80</t>
  </si>
  <si>
    <t>310</t>
  </si>
  <si>
    <t>767122812</t>
  </si>
  <si>
    <t>Demontáž stěn s výplní z drátěné sítě, svařovaných</t>
  </si>
  <si>
    <t>-1264166242</t>
  </si>
  <si>
    <t>Demontáž stěn a příček s výplní z drátěné sítě svařovaných</t>
  </si>
  <si>
    <t>https://podminky.urs.cz/item/CS_URS_2024_01/767122812</t>
  </si>
  <si>
    <t>"drátěná příčka 1.PP" 3,10*4,50</t>
  </si>
  <si>
    <t>311</t>
  </si>
  <si>
    <t>767581802</t>
  </si>
  <si>
    <t>Demontáž podhledu lamel</t>
  </si>
  <si>
    <t>-1230932816</t>
  </si>
  <si>
    <t>Demontáž podhledů lamel</t>
  </si>
  <si>
    <t>https://podminky.urs.cz/item/CS_URS_2024_01/767581802</t>
  </si>
  <si>
    <t>"1.NP" 53,01*18,175</t>
  </si>
  <si>
    <t>312</t>
  </si>
  <si>
    <t>767582800</t>
  </si>
  <si>
    <t>Demontáž roštu podhledu</t>
  </si>
  <si>
    <t>214119907</t>
  </si>
  <si>
    <t>Demontáž podhledů roštů</t>
  </si>
  <si>
    <t>https://podminky.urs.cz/item/CS_URS_2024_01/767582800</t>
  </si>
  <si>
    <t>313</t>
  </si>
  <si>
    <t>767620365</t>
  </si>
  <si>
    <t>Montáž oken kovových s izolačními trojskly otevíravých do betonu plochy přes 6 m2</t>
  </si>
  <si>
    <t>-829998634</t>
  </si>
  <si>
    <t>Montáž oken s izolačními skly z hliníkových nebo ocelových profilů na polyuretanovou pěnu s trojskly otevíravých do betonu, plochy přes 6 m2</t>
  </si>
  <si>
    <t>https://podminky.urs.cz/item/CS_URS_2024_01/767620365</t>
  </si>
  <si>
    <t>"zpětní montáž prosklené stěny bazénu" 6,00*2,80</t>
  </si>
  <si>
    <t>314</t>
  </si>
  <si>
    <t>767620710.R</t>
  </si>
  <si>
    <t>Demontáž a zpětná montáž okenního ovládání stávajících oken</t>
  </si>
  <si>
    <t>778328342</t>
  </si>
  <si>
    <t>315</t>
  </si>
  <si>
    <t>767833801</t>
  </si>
  <si>
    <t>Demontáž vnitřních kovových žebříků přímých dl do 2 m kotvených do zdiva</t>
  </si>
  <si>
    <t>1038495976</t>
  </si>
  <si>
    <t>Demontáž vnitřních kovových žebříků přímých délky do 2 m</t>
  </si>
  <si>
    <t>https://podminky.urs.cz/item/CS_URS_2024_01/767833801</t>
  </si>
  <si>
    <t>316</t>
  </si>
  <si>
    <t>767881100.R</t>
  </si>
  <si>
    <t xml:space="preserve">D+M záchytného systému </t>
  </si>
  <si>
    <t>sada</t>
  </si>
  <si>
    <t>2127721836</t>
  </si>
  <si>
    <t>317</t>
  </si>
  <si>
    <t>767900001.R</t>
  </si>
  <si>
    <t>Stávající schody - 1.PP - demontáž, renovace, nový nátěr, zpětná montáž</t>
  </si>
  <si>
    <t>-1813053519</t>
  </si>
  <si>
    <t>318</t>
  </si>
  <si>
    <t>Z-01</t>
  </si>
  <si>
    <t>D+M - drátěná stěna vč. dveří 2650/2100 - kompletní dodávka a montáž dle tabulky prvků ozn. Z01 a technické specifikace včetně povrchové úpravy, kotvení a všech doplňků</t>
  </si>
  <si>
    <t>-979823918</t>
  </si>
  <si>
    <t xml:space="preserve">D+M - drátěná stěna vč. dveří 2650/2100 - kompletní dodávka a montáž dle tabulky prvků ozn. Z01 a technické specifikace včetně povrchové úpravy, kotvení a všech doplňků
</t>
  </si>
  <si>
    <t>319</t>
  </si>
  <si>
    <t>Z-02</t>
  </si>
  <si>
    <t>D+M - oboustranné zábradlí dl. 7800mm - kompletní dodávka a montáž dle tabulky prvků ozn. Z02 a technické specifikace včetně povrchové úpravy, kotvení a všech doplňků</t>
  </si>
  <si>
    <t>-697306027</t>
  </si>
  <si>
    <t xml:space="preserve">D+M - oboustranné zábradlí dl. 7800mm - kompletní dodávka a montáž dle tabulky prvků ozn. Z02 a technické specifikace včetně povrchové úpravy, kotvení a všech doplňků
</t>
  </si>
  <si>
    <t>320</t>
  </si>
  <si>
    <t>Z-04</t>
  </si>
  <si>
    <t>D+M - žebřík na střechu dl. 3850mm - kompletní dodávka a montáž dle tabulky prvků ozn. Z04 a technické specifikace včetně povrchové úpravy, kotvení a všech doplňků</t>
  </si>
  <si>
    <t>-732269460</t>
  </si>
  <si>
    <t xml:space="preserve">D+M - žebřík na střechu dl. 3850mm - kompletní dodávka a montáž dle tabulky prvků ozn. Z04 a technické specifikace včetně povrchové úpravy, kotvení a všech doplňků
</t>
  </si>
  <si>
    <t>321</t>
  </si>
  <si>
    <t>Z-05</t>
  </si>
  <si>
    <t>D+M - vstup se schody - kompletní dodávka a montáž dle tabulky prvků ozn. Z05 a technické specifikace včetně povrchové úpravy, kotvení a všech doplňků</t>
  </si>
  <si>
    <t>857345422</t>
  </si>
  <si>
    <t xml:space="preserve">D+M - vstup se schody - kompletní dodávka a montáž dle tabulky prvků ozn. Z05 a technické specifikace včetně povrchové úpravy, kotvení a všech doplňků
</t>
  </si>
  <si>
    <t>322</t>
  </si>
  <si>
    <t>Z-11</t>
  </si>
  <si>
    <t>D+M - prororošt 1100/1390mm - kompletní dodávka a montáž dle tabulky prvků ozn. Z11 a technické specifikace včetně povrchové úpravy, kotvení a všech doplňků</t>
  </si>
  <si>
    <t>1962384785</t>
  </si>
  <si>
    <t xml:space="preserve">D+M - prororošt 1100/1390mm - kompletní dodávka a montáž dle tabulky prvků ozn. Z11 a technické specifikace včetně povrchové úpravy, kotvení a všech doplňků
</t>
  </si>
  <si>
    <t>323</t>
  </si>
  <si>
    <t>Z-12</t>
  </si>
  <si>
    <t>D+M - prororošt 550/950mm - kompletní dodávka a montáž dle tabulky prvků ozn. Z12 a technické specifikace včetně povrchové úpravy, kotvení a všech doplňků</t>
  </si>
  <si>
    <t>-1739358598</t>
  </si>
  <si>
    <t xml:space="preserve">D+M - prororošt 550/950mm - kompletní dodávka a montáž dle tabulky prvků ozn. Z12 a technické specifikace včetně povrchové úpravy, kotvení a všech doplňků
</t>
  </si>
  <si>
    <t>324</t>
  </si>
  <si>
    <t>Z-13</t>
  </si>
  <si>
    <t>D+M - prororošt 650/950mm - kompletní dodávka a montáž dle tabulky prvků ozn. Z13 a technické specifikace včetně povrchové úpravy, kotvení a všech doplňků</t>
  </si>
  <si>
    <t>-296260812</t>
  </si>
  <si>
    <t xml:space="preserve">D+M - prororošt 650/950mm - kompletní dodávka a montáž dle tabulky prvků ozn. Z13 a technické specifikace včetně povrchové úpravy, kotvení a všech doplňků
</t>
  </si>
  <si>
    <t>325</t>
  </si>
  <si>
    <t>Z-14</t>
  </si>
  <si>
    <t>D+M - prororošt 800/950mm - kompletní dodávka a montáž dle tabulky prvků ozn. Z14 a technické specifikace včetně povrchové úpravy, kotvení a všech doplňků</t>
  </si>
  <si>
    <t>-880716111</t>
  </si>
  <si>
    <t xml:space="preserve">D+M - prororošt 800/950mm - kompletní dodávka a montáž dle tabulky prvků ozn. Z14 a technické specifikace včetně povrchové úpravy, kotvení a všech doplňků
</t>
  </si>
  <si>
    <t>326</t>
  </si>
  <si>
    <t>Z-15</t>
  </si>
  <si>
    <t>D+M - prororošt 600/800mm - kompletní dodávka a montáž dle tabulky prvků ozn. Z15 a technické specifikace včetně povrchové úpravy, kotvení a všech doplňků</t>
  </si>
  <si>
    <t>-942538556</t>
  </si>
  <si>
    <t xml:space="preserve">D+M - prororošt 600/800mm - kompletní dodávka a montáž dle tabulky prvků ozn. Z15 a technické specifikace včetně povrchové úpravy, kotvení a všech doplňků
</t>
  </si>
  <si>
    <t>327</t>
  </si>
  <si>
    <t>Z-17</t>
  </si>
  <si>
    <t>D+M - ocelový nosník L100/50/8mm - kompletní dodávka a montáž dle tabulky prvků ozn. Z17 a technické specifikace včetně povrchové úpravy, kotvení a všech doplňků</t>
  </si>
  <si>
    <t>kg</t>
  </si>
  <si>
    <t>1648207181</t>
  </si>
  <si>
    <t xml:space="preserve">D+M - ocelový nosník L100/50/8mm - kompletní dodávka a montáž dle tabulky prvků ozn. Z17 a technické specifikace včetně povrchové úpravy, kotvení a všech doplňků
</t>
  </si>
  <si>
    <t>328</t>
  </si>
  <si>
    <t>998767211</t>
  </si>
  <si>
    <t>Přesun hmot procentní pro zámečnické konstrukce s omezením mechanizace v objektech v do 6 m</t>
  </si>
  <si>
    <t>334252890</t>
  </si>
  <si>
    <t>Přesun hmot pro zámečnické konstrukce stanovený procentní sazbou (%) z ceny vodorovná dopravní vzdálenost do 50 m s omezením mechanizace v objektech výšky do 6 m</t>
  </si>
  <si>
    <t>https://podminky.urs.cz/item/CS_URS_2024_01/998767211</t>
  </si>
  <si>
    <t>771</t>
  </si>
  <si>
    <t>Podlahy z dlaždic</t>
  </si>
  <si>
    <t>329</t>
  </si>
  <si>
    <t>771121011</t>
  </si>
  <si>
    <t>Nátěr penetrační na podlahu</t>
  </si>
  <si>
    <t>-383989374</t>
  </si>
  <si>
    <t>Příprava podkladu před provedením dlažby nátěr penetrační na podlahu</t>
  </si>
  <si>
    <t>https://podminky.urs.cz/item/CS_URS_2024_01/771121011</t>
  </si>
  <si>
    <t>"skladba P04" (8,29+1,62)+(2,90+3,20+1,60+1,37)*2*0,15</t>
  </si>
  <si>
    <t>330</t>
  </si>
  <si>
    <t>771151021</t>
  </si>
  <si>
    <t>Samonivelační stěrka podlah pevnosti 30 MPa tl 3 mm</t>
  </si>
  <si>
    <t>1956968445</t>
  </si>
  <si>
    <t>Příprava podkladu před provedením dlažby samonivelační stěrka min.pevnosti 30 MPa, tloušťky do 3 mm</t>
  </si>
  <si>
    <t>https://podminky.urs.cz/item/CS_URS_2024_01/771151021</t>
  </si>
  <si>
    <t>331</t>
  </si>
  <si>
    <t>771161011</t>
  </si>
  <si>
    <t>Montáž profilu dilatační spáry bez izolace v rovině dlažby</t>
  </si>
  <si>
    <t>705392095</t>
  </si>
  <si>
    <t>Příprava podkladu před provedením dlažby montáž profilu dilatační spáry v rovině dlažby</t>
  </si>
  <si>
    <t>https://podminky.urs.cz/item/CS_URS_2024_01/771161011</t>
  </si>
  <si>
    <t>"přelivový žlábek" 25,69*2</t>
  </si>
  <si>
    <t>332</t>
  </si>
  <si>
    <t>59054166</t>
  </si>
  <si>
    <t>profil dilatační s bočními díly z PVC/CPE tl 15mm</t>
  </si>
  <si>
    <t>673616679</t>
  </si>
  <si>
    <t>51,38*1,1 'Přepočtené koeficientem množství</t>
  </si>
  <si>
    <t>333</t>
  </si>
  <si>
    <t>771474114</t>
  </si>
  <si>
    <t>Montáž soklů z dlaždic keramických rovných lepených cementovým flexibilním lepidlem v přes 120 do 150 mm</t>
  </si>
  <si>
    <t>-1182390852</t>
  </si>
  <si>
    <t>Montáž soklů z dlaždic keramických lepených cementovým flexibilním lepidlem rovných, výšky přes 120 do 150 mm</t>
  </si>
  <si>
    <t>https://podminky.urs.cz/item/CS_URS_2024_01/771474114</t>
  </si>
  <si>
    <t>"skladba P04" (2,90+3,20+1,60+1,37)*2</t>
  </si>
  <si>
    <t>"skladba P07a" 7,35*2</t>
  </si>
  <si>
    <t>"skladba P07b" (4,55+3,775)*2</t>
  </si>
  <si>
    <t>334</t>
  </si>
  <si>
    <t>59761186.R</t>
  </si>
  <si>
    <t>sokl keramický mrazuvzdorný povrch hladký/lesklý tl do 10mm výšky přes 90 do 150mm</t>
  </si>
  <si>
    <t>830535402</t>
  </si>
  <si>
    <t>49,49*1,1 'Přepočtené koeficientem množství</t>
  </si>
  <si>
    <t>335</t>
  </si>
  <si>
    <t>771574400.R</t>
  </si>
  <si>
    <t xml:space="preserve">Montáž podlah keramických pro mechanické zatížení lepených cementovým flexibilním lepidlem </t>
  </si>
  <si>
    <t>-602198352</t>
  </si>
  <si>
    <t>Montáž podlah z dlaždic keramických lepených cementovým flexibilním lepidlem pro vysoké mechanické zatížení</t>
  </si>
  <si>
    <t>336</t>
  </si>
  <si>
    <t>59761147</t>
  </si>
  <si>
    <t>dlažba keramická - dodávka dle výběru architekta</t>
  </si>
  <si>
    <t>1943418915</t>
  </si>
  <si>
    <t>9,91*1,1 'Přepočtené koeficientem množství</t>
  </si>
  <si>
    <t>337</t>
  </si>
  <si>
    <t>771574410.R1</t>
  </si>
  <si>
    <t>Montáž podlah keramických hladkých lepených cementovým flexibilním lepidlem</t>
  </si>
  <si>
    <t>-1610536610</t>
  </si>
  <si>
    <t>Montáž podlah z dlaždic keramických lepených cementovým flexibilním lepidlem</t>
  </si>
  <si>
    <t>338</t>
  </si>
  <si>
    <t>59761120.R</t>
  </si>
  <si>
    <t>dlažba keramická slinutá - bazénová</t>
  </si>
  <si>
    <t>186228639</t>
  </si>
  <si>
    <t>287,7*1,1 'Přepočtené koeficientem množství</t>
  </si>
  <si>
    <t>339</t>
  </si>
  <si>
    <t>771574413.R1</t>
  </si>
  <si>
    <t>3221528</t>
  </si>
  <si>
    <t>340</t>
  </si>
  <si>
    <t>59761136.R1</t>
  </si>
  <si>
    <t>dlažba keramická - typ 1</t>
  </si>
  <si>
    <t>518458032</t>
  </si>
  <si>
    <t>56,016*1,15 'Přepočtené koeficientem množství</t>
  </si>
  <si>
    <t>341</t>
  </si>
  <si>
    <t>771574433.R3</t>
  </si>
  <si>
    <t xml:space="preserve">Montáž podlah keramických protiskluzných lepených cementovým flexibilním lepidlem </t>
  </si>
  <si>
    <t>157436068</t>
  </si>
  <si>
    <t>Montáž podlah keramických protiskluzných lepených cementovým flexibilním lepidlem</t>
  </si>
  <si>
    <t>342</t>
  </si>
  <si>
    <t>59761100.R3</t>
  </si>
  <si>
    <t>dlažba keramická - typ 3</t>
  </si>
  <si>
    <t>-711724348</t>
  </si>
  <si>
    <t>233,2*1,15 'Přepočtené koeficientem množství</t>
  </si>
  <si>
    <t>343</t>
  </si>
  <si>
    <t>771574433.R4</t>
  </si>
  <si>
    <t>2082529747</t>
  </si>
  <si>
    <t>344</t>
  </si>
  <si>
    <t>59761100.R4</t>
  </si>
  <si>
    <t>dlažba keramická - typ 4</t>
  </si>
  <si>
    <t>663531747</t>
  </si>
  <si>
    <t>587,74*1,15 'Přepočtené koeficientem množství</t>
  </si>
  <si>
    <t>345</t>
  </si>
  <si>
    <t>771575713</t>
  </si>
  <si>
    <t>Montáž keramických tvarovek bazénových přelivového žlábku lepených cemenovým flexibilním lepidlem</t>
  </si>
  <si>
    <t>-1346895935</t>
  </si>
  <si>
    <t>Montáž keramických bazénových tvarovek lepených cementovým flexibilním lepidlem přelivového žlábku</t>
  </si>
  <si>
    <t>https://podminky.urs.cz/item/CS_URS_2024_01/771575713</t>
  </si>
  <si>
    <t>346</t>
  </si>
  <si>
    <t>59761250</t>
  </si>
  <si>
    <t>tvarovka bazénová keramická přelivový žlábek 300x195x200</t>
  </si>
  <si>
    <t>-2007241417</t>
  </si>
  <si>
    <t>47,48*1,1 'Přepočtené koeficientem množství</t>
  </si>
  <si>
    <t>347</t>
  </si>
  <si>
    <t>59761239.R</t>
  </si>
  <si>
    <t>tvarovka bazénová keramická přelivový žlábek s otvorem 300x195x200mm</t>
  </si>
  <si>
    <t>1567878391</t>
  </si>
  <si>
    <t>348</t>
  </si>
  <si>
    <t>771591112</t>
  </si>
  <si>
    <t>Izolace pod dlažbu nátěrem nebo stěrkou ve dvou vrstvách</t>
  </si>
  <si>
    <t>-737736077</t>
  </si>
  <si>
    <t>Izolace podlahy pod dlažbu nátěrem nebo stěrkou ve dvou vrstvách</t>
  </si>
  <si>
    <t>https://podminky.urs.cz/item/CS_URS_2024_01/771591112</t>
  </si>
  <si>
    <t>349</t>
  </si>
  <si>
    <t>771591115</t>
  </si>
  <si>
    <t>Podlahy spárování silikonem</t>
  </si>
  <si>
    <t>358149889</t>
  </si>
  <si>
    <t>Podlahy - dokončovací práce spárování silikonem</t>
  </si>
  <si>
    <t>https://podminky.urs.cz/item/CS_URS_2024_01/771591115</t>
  </si>
  <si>
    <t>"mč. 009" (2,90+2*1,47)</t>
  </si>
  <si>
    <t>"skladba P06" (10,40*1,47+10,40*(1,50+0,20+0,60)+25,02*(1,47+2,13)/2*2)</t>
  </si>
  <si>
    <t>350</t>
  </si>
  <si>
    <t>771591232</t>
  </si>
  <si>
    <t>Izolace těsnícími pásy pružná přes dilatační spáry</t>
  </si>
  <si>
    <t>2042279474</t>
  </si>
  <si>
    <t>Izolace podlahy pod dlažbu těsnícími izolačními pásy pro styčné nebo dilatační spáry</t>
  </si>
  <si>
    <t>https://podminky.urs.cz/item/CS_URS_2024_01/771591232</t>
  </si>
  <si>
    <t>351</t>
  </si>
  <si>
    <t>771591241.R</t>
  </si>
  <si>
    <t>Izolace těsnícími pásy vnitřní kout</t>
  </si>
  <si>
    <t>1495832261</t>
  </si>
  <si>
    <t>Izolace podlahy pod dlažbu těsnícími izolačními pásy vnitřní kout</t>
  </si>
  <si>
    <t>"skladba P06" 2*(1,47+2,13)</t>
  </si>
  <si>
    <t>352</t>
  </si>
  <si>
    <t>771591264</t>
  </si>
  <si>
    <t>Izolace těsnícími pásy mezi podlahou a stěnou</t>
  </si>
  <si>
    <t>152188293</t>
  </si>
  <si>
    <t>Izolace podlahy pod dlažbu těsnícími izolačními pásy mezi podlahou a stěnu</t>
  </si>
  <si>
    <t>https://podminky.urs.cz/item/CS_URS_2024_01/771591264</t>
  </si>
  <si>
    <t>"skladba P06" (10,40+25,02)*2</t>
  </si>
  <si>
    <t>353</t>
  </si>
  <si>
    <t>77159197.R</t>
  </si>
  <si>
    <t>Příplatek k montáži podlah za spárování epoxidem</t>
  </si>
  <si>
    <t>1326213315</t>
  </si>
  <si>
    <t>354</t>
  </si>
  <si>
    <t>998771111</t>
  </si>
  <si>
    <t>Přesun hmot tonážní pro podlahy z dlaždic s omezením mechanizace v objektech v do 6 m</t>
  </si>
  <si>
    <t>-156290941</t>
  </si>
  <si>
    <t>Přesun hmot pro podlahy z dlaždic stanovený z hmotnosti přesunovaného materiálu vodorovná dopravní vzdálenost do 50 m s omezením mechanizace v objektech výšky do 6 m</t>
  </si>
  <si>
    <t>https://podminky.urs.cz/item/CS_URS_2024_01/998771111</t>
  </si>
  <si>
    <t>777</t>
  </si>
  <si>
    <t>Podlahy lité</t>
  </si>
  <si>
    <t>355</t>
  </si>
  <si>
    <t>777131101</t>
  </si>
  <si>
    <t>Penetrační epoxidový nátěr podlahy na suchý a vyzrálý podklad</t>
  </si>
  <si>
    <t>-1876054979</t>
  </si>
  <si>
    <t>Penetrační nátěr podlahy epoxidový na podklad suchý a vyzrálý</t>
  </si>
  <si>
    <t>https://podminky.urs.cz/item/CS_URS_2024_01/777131101</t>
  </si>
  <si>
    <t>"skladba P11" (74,71+4,50+(14,48+5,65+3,00+1,50)*2*0,15)</t>
  </si>
  <si>
    <t>356</t>
  </si>
  <si>
    <t>777131109</t>
  </si>
  <si>
    <t>Penetrační epoxidový nátěr podlahy na podklad znečištěný olejem</t>
  </si>
  <si>
    <t>1590270986</t>
  </si>
  <si>
    <t>Penetrační nátěr podlahy epoxidový odolný proti vzlínání olejů</t>
  </si>
  <si>
    <t>https://podminky.urs.cz/item/CS_URS_2024_01/777131109</t>
  </si>
  <si>
    <t>"skladba P02a" 26,24+((0,70+0,60)*2+3,575*2+1,65+0,15+5,85)*0,15</t>
  </si>
  <si>
    <t>"skladba P03" 59,36+(8,85+5,485+1,55)*2*0,15</t>
  </si>
  <si>
    <t>357</t>
  </si>
  <si>
    <t>7771311091.R</t>
  </si>
  <si>
    <t>Penetrační epoxidový nátěr podlahy na podklad - odolný chemickým látkám</t>
  </si>
  <si>
    <t>-1007132984</t>
  </si>
  <si>
    <t>"skladba P02b" (8,76+10,64)+(3,575+2,45+3,60+3,10)*2*0,15</t>
  </si>
  <si>
    <t>358</t>
  </si>
  <si>
    <t>777611101</t>
  </si>
  <si>
    <t>Krycí epoxidový dekorativní nátěr podlahy</t>
  </si>
  <si>
    <t>-1726701440</t>
  </si>
  <si>
    <t>Krycí nátěr podlahy dekorativní epoxidový</t>
  </si>
  <si>
    <t>https://podminky.urs.cz/item/CS_URS_2024_01/777611101</t>
  </si>
  <si>
    <t>359</t>
  </si>
  <si>
    <t>777611143</t>
  </si>
  <si>
    <t>Krycí epoxidový chemicky odolný nátěr podlahy</t>
  </si>
  <si>
    <t>191876625</t>
  </si>
  <si>
    <t>Krycí nátěr podlahy chemicky odolný epoxidový</t>
  </si>
  <si>
    <t>https://podminky.urs.cz/item/CS_URS_2024_01/777611143</t>
  </si>
  <si>
    <t>360</t>
  </si>
  <si>
    <t>777611161</t>
  </si>
  <si>
    <t>Protiskluzná úprava lité podlahy prosypem křemenným pískem</t>
  </si>
  <si>
    <t>-567442223</t>
  </si>
  <si>
    <t>Krycí nátěr podlahy protiskluzová úprava prosyp křemenným pískem</t>
  </si>
  <si>
    <t>https://podminky.urs.cz/item/CS_URS_2024_01/777611161</t>
  </si>
  <si>
    <t>361</t>
  </si>
  <si>
    <t>777612101</t>
  </si>
  <si>
    <t>Uzavírací epoxidový barevný nátěr podlahy</t>
  </si>
  <si>
    <t>1470993615</t>
  </si>
  <si>
    <t>Uzavírací nátěr podlahy epoxidový barevný</t>
  </si>
  <si>
    <t>https://podminky.urs.cz/item/CS_URS_2024_01/777612101</t>
  </si>
  <si>
    <t>362</t>
  </si>
  <si>
    <t>998777111</t>
  </si>
  <si>
    <t>Přesun hmot tonážní pro podlahy lité s omezením mechanizace v objektech v do 6 m</t>
  </si>
  <si>
    <t>-1836046742</t>
  </si>
  <si>
    <t>Přesun hmot pro podlahy lité stanovený z hmotnosti přesunovaného materiálu vodorovná dopravní vzdálenost do 50 m s omezením mechanizace v objektech výšky do 6 m</t>
  </si>
  <si>
    <t>https://podminky.urs.cz/item/CS_URS_2024_01/998777111</t>
  </si>
  <si>
    <t>781</t>
  </si>
  <si>
    <t>Dokončovací práce - obklady</t>
  </si>
  <si>
    <t>363</t>
  </si>
  <si>
    <t>781121011</t>
  </si>
  <si>
    <t>Nátěr penetrační na stěnu</t>
  </si>
  <si>
    <t>1121145571</t>
  </si>
  <si>
    <t>Příprava podkladu před provedením obkladu nátěr penetrační na stěnu</t>
  </si>
  <si>
    <t>https://podminky.urs.cz/item/CS_URS_2024_01/781121011</t>
  </si>
  <si>
    <t>"mč. 007" (2,45+3,575)*2*2,00-0,90*2,00</t>
  </si>
  <si>
    <t>"mč. 008" (3,10+3,60)*2*2,00-2,65*2,00</t>
  </si>
  <si>
    <t>"mč. 009" (2,90+2*1,47)*2,00</t>
  </si>
  <si>
    <t>"mč. 010" (1,60+1,37)*2*2,00-0,60*2,00</t>
  </si>
  <si>
    <t>"mč. 103" (2,20+1,50)*2*2,00-0,80*2,00</t>
  </si>
  <si>
    <t>"mč. 104" (1,375+3,20)*2*2,00-0,80*2,00</t>
  </si>
  <si>
    <t>"mč. 105" (1,375+3,20)*2*2,00-0,80*2,00</t>
  </si>
  <si>
    <t>"mč. 106" (6,05+0,70*2)*2,00</t>
  </si>
  <si>
    <t>"mč. 107" (0,50+3,55+0,85+1,65)*2,00</t>
  </si>
  <si>
    <t>"mč. 108" (1,35+6,05*2+0,80*2+0,15)*2,00-0,90*2,00</t>
  </si>
  <si>
    <t>"mč. 109" (3,30+2,95)*2*2,00-0,90*2,00</t>
  </si>
  <si>
    <t>"mč. 110" (2,30+2,00)*2*2,00-(1,50+1,25+0,70)*2,00</t>
  </si>
  <si>
    <t>"mč. 111" (2,675+5,70)*2*2,00-(0,80+1,25+1,45)*2,00</t>
  </si>
  <si>
    <t>"mč. 112" (2,675+3,90)*2*2,00-0,80*2,00</t>
  </si>
  <si>
    <t>"mč. 113" (3,65+1,65+0,50+0,85)*2,00</t>
  </si>
  <si>
    <t>"mč. 114" (3,40+8,35)*2*2,00-(2,10+0,90+1,25+1,425)*2,00</t>
  </si>
  <si>
    <t>"mč. 115" (3,30+2,95)*2*2,00-0,90*2,00</t>
  </si>
  <si>
    <t>"mč. 116" (2,60+2,00)*2*2,00-(0,70+1,25)*2,00</t>
  </si>
  <si>
    <t>"mč. 117" (5,15+1,50+2,25*2)*2*2,60-(0,95+0,925+1,50)*2,60</t>
  </si>
  <si>
    <t>"mč. 118" (1,825+4,40)*2*2,00-0,80*2,00</t>
  </si>
  <si>
    <t>"mč. 119" (1,425+2,00)*2*2,00-0,70*2,00*2</t>
  </si>
  <si>
    <t>"mč. 120" (7,15+3,60)*2*2,00-(1,50*2+2,45)*2,00</t>
  </si>
  <si>
    <t>"mč. 121" (3,75+3,45)*2*2,00-0,80*2,00</t>
  </si>
  <si>
    <t>"mč. 122" (12,325+1,50)*2*2,00-(1,00+0,90*4+1,50+1,225)*2,00</t>
  </si>
  <si>
    <t>"mč. 123" (2,20+1,80)*2*2,00-0,90*2,00*2</t>
  </si>
  <si>
    <t>"mč. 124" (2,20+2,675)*2*2,60-0,90*2,00*2</t>
  </si>
  <si>
    <t>"mč. 125" (2,20+3,525)*2*2,00-0,90*2,00</t>
  </si>
  <si>
    <t>"mč. 126" (2,20+3,675)*2*2,00-(0,90*2,00+1,20*1,10)</t>
  </si>
  <si>
    <t>"mč. 127" (4,225+13,775+32,75+0,61+0,91+0,61*2+0,66*2+0,81+0,61)*2*2,00-(2,45+1,55+1,20*5)*2,00</t>
  </si>
  <si>
    <t>364</t>
  </si>
  <si>
    <t>781131112.R</t>
  </si>
  <si>
    <t>Izolace pod obklad nátěrem nebo stěrkou ve dvou vrstvách vč.vyztužení koutů a rohů stěn a podlah</t>
  </si>
  <si>
    <t>-1710081042</t>
  </si>
  <si>
    <t>Izolace stěny pod obklad izolace nátěrem nebo stěrkou ve dvou vrstvách vč.vyztužení koutů a rohů stěn a podlah</t>
  </si>
  <si>
    <t>"mč. 007" ((2,45+3,575)*2-0,90)*0,20</t>
  </si>
  <si>
    <t>"mč. 008" ((3,10+3,60)*2-2,65)*0,20</t>
  </si>
  <si>
    <t>"mč. 009" (1,10+2*1,47)*2,00+1,80*0,20</t>
  </si>
  <si>
    <t>"mč. 010" ((1,60+1,37)*2-0,60)*0,20</t>
  </si>
  <si>
    <t>"skladba P06 - stěny bazén" (10,40*1,47+10,40*(1,50+0,20+0,60)+25,02*(1,47+2,13)/2*2)</t>
  </si>
  <si>
    <t>"mč. 103" ((2,20+1,50)*2-0,80)*0,20</t>
  </si>
  <si>
    <t>"mč. 104" ((1,375+3,20)*2-0,80)*0,20</t>
  </si>
  <si>
    <t>"mč. 105" ((1,375+3,20)*2-0,80)*0,20</t>
  </si>
  <si>
    <t>"mč. 106" (6,05+0,70*2)*0,20</t>
  </si>
  <si>
    <t>"mč. 107" (0,50+3,55+0,85+1,65)*0,20</t>
  </si>
  <si>
    <t>"mč. 108" ((1,35+6,05*2+0,80*2+0,15)-0,90)*0,20</t>
  </si>
  <si>
    <t>"mč. 109" ((3,30+2,95)*2-0,90)*0,20</t>
  </si>
  <si>
    <t>"mč. 110" ((2,30+2,00)*2-(1,50+1,25+0,70))*0,20</t>
  </si>
  <si>
    <t>"mč. 112" ((2,675+3,90)*2-0,80)*0,20</t>
  </si>
  <si>
    <t>"mč. 113" (3,65+1,65+0,50+0,85)*0,20</t>
  </si>
  <si>
    <t>"mč. 114" ((3,40+8,35)*2-(2,10+0,90+1,25+1,425))*0,20</t>
  </si>
  <si>
    <t>"mč. 115" ((3,30+2,95)*2-0,90)*0,20</t>
  </si>
  <si>
    <t>"mč. 116" ((2,60+2,00)*2-(0,70+1,25))*0,20</t>
  </si>
  <si>
    <t>"mč. 118" ((1,825+4,40)*2-0,80)*0,20</t>
  </si>
  <si>
    <t>"mč. 119" ((1,425+2,00)*2-0,70*2)*0,20</t>
  </si>
  <si>
    <t>"mč. 120" ((7,15+3,60)*2-(1,50*2+2,45))*0,20</t>
  </si>
  <si>
    <t>"mč. 122" ((12,325+1,50)*2-(1,00+0,90*4+1,50+1,225))*0,20</t>
  </si>
  <si>
    <t>"mč. 123" ((2,20+1,80)*2-0,90*2)*0,20</t>
  </si>
  <si>
    <t>"mč. 125" ((2,20+3,525)*2-0,90)*0,20</t>
  </si>
  <si>
    <t>"mč. 126" ((2,20+3,675)*2-0,90)*0,20</t>
  </si>
  <si>
    <t>365</t>
  </si>
  <si>
    <t>781291675.R</t>
  </si>
  <si>
    <t>D+M - zrcadlo 600/800mm s plastovou lištou - dodávka dle tabulky prvků a technické specifikace - lepené do keramického obkladu</t>
  </si>
  <si>
    <t>2069828045</t>
  </si>
  <si>
    <t>366</t>
  </si>
  <si>
    <t>781291676.R</t>
  </si>
  <si>
    <t>D+M - zrcadlo 600/800mm s nerezovou lištou - dodávka dle tabulky prvků a technické specifikace - lepené do keramického obkladu</t>
  </si>
  <si>
    <t>129300147</t>
  </si>
  <si>
    <t>367</t>
  </si>
  <si>
    <t>781291677.R</t>
  </si>
  <si>
    <t>D+M - zrcadlo 2800/800mm s nerezovou lištou - dodávka dle tabulky prvků a technické specifikace - lepené do keramického obkladu</t>
  </si>
  <si>
    <t>312054580</t>
  </si>
  <si>
    <t>368</t>
  </si>
  <si>
    <t>781291678.R</t>
  </si>
  <si>
    <t>D+M - zrcadlo 1400/800mm s nerezovou lištou - dodávka dle tabulky prvků a technické specifikace - lepené do keramického obkladu</t>
  </si>
  <si>
    <t>-640656419</t>
  </si>
  <si>
    <t>369</t>
  </si>
  <si>
    <t>781291679.R</t>
  </si>
  <si>
    <t>D+M - zrcadlo 1200/800mm s nerezovou lištou - dodávka dle tabulky prvků a technické specifikace - lepené do keramického obkladu</t>
  </si>
  <si>
    <t>-737897376</t>
  </si>
  <si>
    <t>370</t>
  </si>
  <si>
    <t>781472210.R</t>
  </si>
  <si>
    <t>Montáž obkladů keramických hladkých lepených cementovým flexibilním lepidlem</t>
  </si>
  <si>
    <t>1592422218</t>
  </si>
  <si>
    <t>Montáž keramických obkladů stěn lepených cementovým flexibilním lepidlem</t>
  </si>
  <si>
    <t>371</t>
  </si>
  <si>
    <t>59761721.R</t>
  </si>
  <si>
    <t>obklad keramický (bližší specifikace viz PD)</t>
  </si>
  <si>
    <t>-917294052</t>
  </si>
  <si>
    <t>777,415*1,15 'Přepočtené koeficientem množství</t>
  </si>
  <si>
    <t>372</t>
  </si>
  <si>
    <t>781472210.R1</t>
  </si>
  <si>
    <t>882196504</t>
  </si>
  <si>
    <t>373</t>
  </si>
  <si>
    <t>59761120.R1</t>
  </si>
  <si>
    <t>dlažba keramická - bazénová</t>
  </si>
  <si>
    <t>-1884614947</t>
  </si>
  <si>
    <t>129,28*1,15 'Přepočtené koeficientem množství</t>
  </si>
  <si>
    <t>374</t>
  </si>
  <si>
    <t>781484510.R</t>
  </si>
  <si>
    <t>Montáž obkladů stěn z keramické mozaiky nebo dekoru na síti lepených cementovým flexibilním rychletuhnoucím lepidlem</t>
  </si>
  <si>
    <t>-1762164979</t>
  </si>
  <si>
    <t>Montáž keramických obkladů stěn z mozaiky nebo dekoru lepených na síti lepené cementovým flexibilním rychletuhnoucím lepidlem</t>
  </si>
  <si>
    <t>375</t>
  </si>
  <si>
    <t>59761224.R1</t>
  </si>
  <si>
    <t xml:space="preserve">mozaika keramická </t>
  </si>
  <si>
    <t>1434249217</t>
  </si>
  <si>
    <t>27,2*1,1 'Přepočtené koeficientem množství</t>
  </si>
  <si>
    <t>376</t>
  </si>
  <si>
    <t>78149196.R</t>
  </si>
  <si>
    <t>Příplatek k montáži obkladů vnitřních za spárování epoxidem</t>
  </si>
  <si>
    <t>1959350701</t>
  </si>
  <si>
    <t>387</t>
  </si>
  <si>
    <t>781492211</t>
  </si>
  <si>
    <t>Montáž profilů rohových lepených flexibilním cementovým lepidlem</t>
  </si>
  <si>
    <t>336514753</t>
  </si>
  <si>
    <t>Obklad - dokončující práce montáž profilu lepeného flexibilním cementovým lepidlem rohového</t>
  </si>
  <si>
    <t>https://podminky.urs.cz/item/CS_URS_2024_01/781492211</t>
  </si>
  <si>
    <t>"mč. 106" (6,05+0,70*2)</t>
  </si>
  <si>
    <t>"mč. 107" (0,50+3,55+0,85+1,65)</t>
  </si>
  <si>
    <t>"mč. 108" (1,35+6,05*2+0,80*2+0,15)</t>
  </si>
  <si>
    <t>"mč. 113" (3,65+1,65+0,50+0,85)</t>
  </si>
  <si>
    <t>"mč. 114" (3,40+8,35)*2</t>
  </si>
  <si>
    <t>388</t>
  </si>
  <si>
    <t>59701</t>
  </si>
  <si>
    <t>Přechodová lišta nerez požlábková zaoblená mezi podlahou a stěnou</t>
  </si>
  <si>
    <t>-1859901296</t>
  </si>
  <si>
    <t>427,39*1,05 'Přepočtené koeficientem množství</t>
  </si>
  <si>
    <t>377</t>
  </si>
  <si>
    <t>998781111</t>
  </si>
  <si>
    <t>Přesun hmot tonážní pro obklady keramické s omezením mechanizace v objektech v do 6 m</t>
  </si>
  <si>
    <t>1181765209</t>
  </si>
  <si>
    <t>Přesun hmot pro obklady keramické stanovený z hmotnosti přesunovaného materiálu vodorovná dopravní vzdálenost do 50 m s omezením mechanizace v objektech výšky do 6 m</t>
  </si>
  <si>
    <t>https://podminky.urs.cz/item/CS_URS_2024_01/998781111</t>
  </si>
  <si>
    <t>784</t>
  </si>
  <si>
    <t>Dokončovací práce - malby a tapety</t>
  </si>
  <si>
    <t>378</t>
  </si>
  <si>
    <t>784111001</t>
  </si>
  <si>
    <t>Oprášení (ometení ) podkladu v místnostech v do 3,80 m</t>
  </si>
  <si>
    <t>-428131072</t>
  </si>
  <si>
    <t>Oprášení (ometení) podkladu v místnostech výšky do 3,80 m</t>
  </si>
  <si>
    <t>https://podminky.urs.cz/item/CS_URS_2024_01/784111001</t>
  </si>
  <si>
    <t>"omítky" 386,95+2801,725</t>
  </si>
  <si>
    <t>"SDK" 53,972+35,67+14,46+12,478</t>
  </si>
  <si>
    <t>"odečet obkladů" -933,895</t>
  </si>
  <si>
    <t>379</t>
  </si>
  <si>
    <t>784181101</t>
  </si>
  <si>
    <t>Základní akrylátová jednonásobná bezbarvá penetrace podkladu v místnostech v do 3,80 m</t>
  </si>
  <si>
    <t>-1134931762</t>
  </si>
  <si>
    <t>Penetrace podkladu jednonásobná základní akrylátová bezbarvá v místnostech výšky do 3,80 m</t>
  </si>
  <si>
    <t>https://podminky.urs.cz/item/CS_URS_2024_01/784181101</t>
  </si>
  <si>
    <t>380</t>
  </si>
  <si>
    <t>784321031</t>
  </si>
  <si>
    <t>Dvojnásobné silikátové bílé malby v místnosti v do 3,80 m</t>
  </si>
  <si>
    <t>-9306893</t>
  </si>
  <si>
    <t>Malby silikátové dvojnásobné, bílé v místnostech výšky do 3,80 m</t>
  </si>
  <si>
    <t>https://podminky.urs.cz/item/CS_URS_2024_01/784321031</t>
  </si>
  <si>
    <t>789</t>
  </si>
  <si>
    <t>Povrchové úpravy ocelových konstrukcí a technologických zařízení</t>
  </si>
  <si>
    <t>384</t>
  </si>
  <si>
    <t>789223.R01</t>
  </si>
  <si>
    <t xml:space="preserve">Otryskání povrchů ocelových konstrukcí suché abrazivní tryskání </t>
  </si>
  <si>
    <t>-1537037884</t>
  </si>
  <si>
    <t>"ocelové vazníky - stávající" (13*53,00+4*22,00)*(0,30+0,15)*2+2*22,00*(0,40+0,20*2)*2+23,00*(0,80+0,30*2)*2*8</t>
  </si>
  <si>
    <t>"ocelové trapézové plechy - stávající" 22,00*39,00</t>
  </si>
  <si>
    <t>385</t>
  </si>
  <si>
    <t>789325.R02</t>
  </si>
  <si>
    <t>Nátěr ocelových konstrukcí třídy - agresivita prostředín C4, životnost 15 let</t>
  </si>
  <si>
    <t>-391385908</t>
  </si>
  <si>
    <t>Práce a dodávky M</t>
  </si>
  <si>
    <t>33-M</t>
  </si>
  <si>
    <t>Montáže dopr.zaříz.,sklad. zař. a váh</t>
  </si>
  <si>
    <t>381</t>
  </si>
  <si>
    <t>9990101</t>
  </si>
  <si>
    <t>Demontáž stávajícího zdvihacího zařízení včetně odpojení od sítí a likvidace</t>
  </si>
  <si>
    <t>-1126585684</t>
  </si>
  <si>
    <t>382</t>
  </si>
  <si>
    <t>V-01</t>
  </si>
  <si>
    <t>D+M - spouštědlo pro zvedání/spouštění nákladu v prostorách č.m. 011 "strojovna bazénu" - kompletní dodávka a montáž dle tabulky prvků ozn. V01 a technické specifikace včetně povrchové úpravy, kotvení a všech doplňků</t>
  </si>
  <si>
    <t>-251933040</t>
  </si>
  <si>
    <t>383</t>
  </si>
  <si>
    <t>V-02</t>
  </si>
  <si>
    <t>D+M - zvedací plošina se stranovým-bočním závěsem č.m. 011a "zásobování" - kompletní dodávka a montáž dle tabulky prvků ozn. V02 a technické specifikace včetně povrchové úpravy, kotvení a všech doplňků</t>
  </si>
  <si>
    <t>1230833726</t>
  </si>
  <si>
    <t>D.1.2 - Stavebně konstrukční řešení</t>
  </si>
  <si>
    <t>273326341</t>
  </si>
  <si>
    <t>Základové desky ze ŽB pro konstrukce bílých van tř. C 30/37 - S3, XC4, XD2, XA1, Dmax 22</t>
  </si>
  <si>
    <t>1709093739</t>
  </si>
  <si>
    <t>Základy z betonu železového desky z betonu pro konstrukce bílých van tř. C 30/37 - S3, XC4, XD2, XA1, Dmax 22</t>
  </si>
  <si>
    <t>https://podminky.urs.cz/item/CS_URS_2024_01/273326341</t>
  </si>
  <si>
    <t>"deska bazénu" 25,96*11,10*0,35+0,55*10,50*0,107</t>
  </si>
  <si>
    <t>273356021</t>
  </si>
  <si>
    <t>Bednění základových desek ploch rovinných zřízení</t>
  </si>
  <si>
    <t>101242153</t>
  </si>
  <si>
    <t>Bednění základů z betonu prostého nebo železového desek pro plochy rovinné zřízení</t>
  </si>
  <si>
    <t>https://podminky.urs.cz/item/CS_URS_2024_01/273356021</t>
  </si>
  <si>
    <t>"deska bazénu" (25,96+11,10)*2*0,35</t>
  </si>
  <si>
    <t>273356022</t>
  </si>
  <si>
    <t>Bednění základových desek ploch rovinných odstranění</t>
  </si>
  <si>
    <t>1589491901</t>
  </si>
  <si>
    <t>Bednění základů z betonu prostého nebo železového desek pro plochy rovinné odstranění</t>
  </si>
  <si>
    <t>https://podminky.urs.cz/item/CS_URS_2024_01/273356022</t>
  </si>
  <si>
    <t>273366006</t>
  </si>
  <si>
    <t>Výztuž základových desek z betonářské oceli 10 505</t>
  </si>
  <si>
    <t>1007168231</t>
  </si>
  <si>
    <t>Výztuž základů desek z oceli 10 505 (R) nebo BSt 500</t>
  </si>
  <si>
    <t>https://podminky.urs.cz/item/CS_URS_2024_01/273366006</t>
  </si>
  <si>
    <t>"deska bazénu" (25,96*11,10*0,35+0,55*10,50*0,107)*0,18</t>
  </si>
  <si>
    <t>274313711</t>
  </si>
  <si>
    <t>Základové pásy z betonu tř. C 20/25 - XC1</t>
  </si>
  <si>
    <t>1418815960</t>
  </si>
  <si>
    <t>Základy z betonu prostého pasy betonu kamenem neprokládaného tř. C 20/25 - XC1</t>
  </si>
  <si>
    <t>https://podminky.urs.cz/item/CS_URS_2024_01/274313711</t>
  </si>
  <si>
    <t>"základ přístavby" (3,85*2+18,90+0,60)*0,40*1,00</t>
  </si>
  <si>
    <t>274351121</t>
  </si>
  <si>
    <t>Zřízení bednění základových pasů rovného</t>
  </si>
  <si>
    <t>850433292</t>
  </si>
  <si>
    <t>Bednění základů pasů rovné zřízení</t>
  </si>
  <si>
    <t>https://podminky.urs.cz/item/CS_URS_2024_01/274351121</t>
  </si>
  <si>
    <t>"základ přístavby" (3,85*2+18,90+0,60)*0,40*2</t>
  </si>
  <si>
    <t>274351122</t>
  </si>
  <si>
    <t>Odstranění bednění základových pasů rovného</t>
  </si>
  <si>
    <t>-95048719</t>
  </si>
  <si>
    <t>Bednění základů pasů rovné odstranění</t>
  </si>
  <si>
    <t>https://podminky.urs.cz/item/CS_URS_2024_01/274351122</t>
  </si>
  <si>
    <t>279321346</t>
  </si>
  <si>
    <t>Základová zeď ze ŽB bez zvýšených nároků na prostředí tř. C 20/25 - XC1 bez výztuže</t>
  </si>
  <si>
    <t>1874092188</t>
  </si>
  <si>
    <t>Základové zdi z betonu železového (bez výztuže) bez zvláštních nároků na prostředí tř. C 20/25 - XC1</t>
  </si>
  <si>
    <t>https://podminky.urs.cz/item/CS_URS_2024_01/279321346</t>
  </si>
  <si>
    <t>"základ přístavby" (3,85*2+18,90)*1,35*0,40</t>
  </si>
  <si>
    <t>-1713582011</t>
  </si>
  <si>
    <t>"základ přístavby" (3,85*2+18,90)*1,35*2</t>
  </si>
  <si>
    <t>-1523923824</t>
  </si>
  <si>
    <t>-1450499444</t>
  </si>
  <si>
    <t>"základ přístavby" (3,85*2+18,90)*1,35*0,40*0,16</t>
  </si>
  <si>
    <t>311237111</t>
  </si>
  <si>
    <t>Zdivo jednovrstvé tepelně izolační z cihel broušených na tenkovrstvou maltu U přes 0,26 do 0,30 W/m2K tl zdiva 300 mm</t>
  </si>
  <si>
    <t>-537361951</t>
  </si>
  <si>
    <t>Zdivo jednovrstvé tepelně izolační z cihel děrovaných broušených na tenkovrstvou maltu, součinitel prostupu tepla U přes 0,26 do 0,30, tl. zdiva 300 mm</t>
  </si>
  <si>
    <t>https://podminky.urs.cz/item/CS_URS_2024_01/311237111</t>
  </si>
  <si>
    <t>"přístavby" (3,25*2+18,90)*3,37-(0,90*2,10+2,45*0,50*2+1,225*0,50)</t>
  </si>
  <si>
    <t>311238937</t>
  </si>
  <si>
    <t>Založení zdiva z cihel děrovaných broušených na zakládací maltu tloušťky přes 250 do 300 mm</t>
  </si>
  <si>
    <t>1022606603</t>
  </si>
  <si>
    <t>Založení zdiva z broušených cihel na zakládací maltu, tlouštky zdiva přes 250 do 300 mm</t>
  </si>
  <si>
    <t>https://podminky.urs.cz/item/CS_URS_2024_01/311238937</t>
  </si>
  <si>
    <t>"přístavby" (3,25*2+18,90)</t>
  </si>
  <si>
    <t>334791111</t>
  </si>
  <si>
    <t>Prostup v betonových zdech z plastových trub DN do 50</t>
  </si>
  <si>
    <t>-248197</t>
  </si>
  <si>
    <t>Prostup v betonových zdech z plastových trub průměru do DN 50</t>
  </si>
  <si>
    <t>https://podminky.urs.cz/item/CS_URS_2024_01/334791111</t>
  </si>
  <si>
    <t>334791112</t>
  </si>
  <si>
    <t>Prostup v betonových zdech z plastových trub DN do 110</t>
  </si>
  <si>
    <t>-1705297031</t>
  </si>
  <si>
    <t>Prostup v betonových zdech z plastových trub průměru do DN 110</t>
  </si>
  <si>
    <t>https://podminky.urs.cz/item/CS_URS_2024_01/334791112</t>
  </si>
  <si>
    <t>334791113</t>
  </si>
  <si>
    <t>Prostup v betonových zdech z plastových trub DN do 160</t>
  </si>
  <si>
    <t>339403230</t>
  </si>
  <si>
    <t>Prostup v betonových zdech z plastových trub průměru do DN 160</t>
  </si>
  <si>
    <t>https://podminky.urs.cz/item/CS_URS_2024_01/334791113</t>
  </si>
  <si>
    <t>334791114</t>
  </si>
  <si>
    <t>Prostup v betonových zdech z plastových trub DN do 200</t>
  </si>
  <si>
    <t>1999780604</t>
  </si>
  <si>
    <t>Prostup v betonových zdech z plastových trub průměru do DN 200</t>
  </si>
  <si>
    <t>https://podminky.urs.cz/item/CS_URS_2024_01/334791114</t>
  </si>
  <si>
    <t>334791116</t>
  </si>
  <si>
    <t>Prostup v betonových zdech z plastových trub DN do 315</t>
  </si>
  <si>
    <t>-1681184886</t>
  </si>
  <si>
    <t>Prostup v betonových zdech z plastových trub průměru do DN 315</t>
  </si>
  <si>
    <t>https://podminky.urs.cz/item/CS_URS_2024_01/334791116</t>
  </si>
  <si>
    <t>380326341</t>
  </si>
  <si>
    <t>Kompletní konstrukce ČOV, nádrží, vodojemů, žlabů ze ŽB pro konstrukce bílých van tř. C 30/37 - S3, XC4, XD2, XA1 tl přes 80 do 150 mm</t>
  </si>
  <si>
    <t>-1316288615</t>
  </si>
  <si>
    <t>Kompletní konstrukce čistíren odpadních vod, nádrží, vodojemů, kanálů z betonu železového bez výztuže a bednění pro konstrukce bílých van tř. C 30/37 - S3, XC4, XD2, XA1, tl. přes 80 do 150 mm</t>
  </si>
  <si>
    <t>https://podminky.urs.cz/item/CS_URS_2024_01/380326341</t>
  </si>
  <si>
    <t>"stěny bazénu" 25,96*2*0,175*0,15</t>
  </si>
  <si>
    <t>380326342</t>
  </si>
  <si>
    <t>Kompletní konstrukce ČOV, nádrží, vodojemů, žlabů ze ŽB pro konstrukce bílých van tř. C 30/37 - S3, XC4, XD2, XA1 tl přes 150 do 300 mm</t>
  </si>
  <si>
    <t>-1968702624</t>
  </si>
  <si>
    <t>Kompletní konstrukce čistíren odpadních vod, nádrží, vodojemů, kanálů z betonu železového bez výztuže a bednění pro konstrukce bílých van tř. C 30/37 - S3, XC4, XD2, XA1, tl. přes 150 do 300 mm</t>
  </si>
  <si>
    <t>https://podminky.urs.cz/item/CS_URS_2024_01/380326342</t>
  </si>
  <si>
    <t>"stěny bazénu" 25,96*2*(1,036+1,73)/2*0,30</t>
  </si>
  <si>
    <t>"stěny bazénu" 11,10*(0,77*0,26+0,70*0,25)</t>
  </si>
  <si>
    <t>380326343</t>
  </si>
  <si>
    <t>Kompletní konstrukce ČOV, nádrží, vodojemů, žlabů ze ŽB pro konstrukce bílých van tř. C 30/37 - S3, XC4, XD2, XA1 tl přes 300 mm</t>
  </si>
  <si>
    <t>-2051551117</t>
  </si>
  <si>
    <t>Kompletní konstrukce čistíren odpadních vod, nádrží, vodojemů, kanálů z betonu železového bez výztuže a bednění pro konstrukce bílých van tř. C 30/37 - S3, XC4, XD2, XA1, tl. přes 300 mm</t>
  </si>
  <si>
    <t>https://podminky.urs.cz/item/CS_URS_2024_01/380326343</t>
  </si>
  <si>
    <t>"stěny bazénu" 11,10*(1,036*0,42+1,73*0,42)</t>
  </si>
  <si>
    <t>"stěny bazénu" ((11,18+1,40)*2+10,20)*0,60*0,57</t>
  </si>
  <si>
    <t>"stěny bazénu" 25,96*0,60*0,40*2</t>
  </si>
  <si>
    <t>"dělící příčka jímky" 3,11*3,41*0,40</t>
  </si>
  <si>
    <t>380356231</t>
  </si>
  <si>
    <t>Bednění kompletních konstrukcí ČOV, nádrží nebo vodojemů neomítaných ploch rovinných zřízení</t>
  </si>
  <si>
    <t>42723426</t>
  </si>
  <si>
    <t>Bednění kompletních konstrukcí čistíren odpadních vod, nádrží, vodojemů, kanálů konstrukcí neomítaných z betonu prostého nebo železového ploch rovinných zřízení</t>
  </si>
  <si>
    <t>https://podminky.urs.cz/item/CS_URS_2024_01/380356231</t>
  </si>
  <si>
    <t>"stěny bazénu" 25,96*2*0,175*2</t>
  </si>
  <si>
    <t>"stěny bazénu" 25,96*2*(1,036+1,73)/2*2</t>
  </si>
  <si>
    <t>"stěny bazénu" 11,10*(0,77+0,70)*2</t>
  </si>
  <si>
    <t>"stěny bazénu" 11,10*(1,036+1,73)*2</t>
  </si>
  <si>
    <t>"stěny bazénu" ((11,18+1,40)*2+10,20)*0,60*2</t>
  </si>
  <si>
    <t>"stěny bazénu" 25,96*0,60*2*2</t>
  </si>
  <si>
    <t>"dělící příčka jímky" 3,11*3,41*2</t>
  </si>
  <si>
    <t>380356232</t>
  </si>
  <si>
    <t>Bednění kompletních konstrukcí ČOV, nádrží nebo vodojemů neomítaných ploch rovinných odstranění</t>
  </si>
  <si>
    <t>1081947189</t>
  </si>
  <si>
    <t>Bednění kompletních konstrukcí čistíren odpadních vod, nádrží, vodojemů, kanálů konstrukcí neomítaných z betonu prostého nebo železového ploch rovinných odstranění</t>
  </si>
  <si>
    <t>https://podminky.urs.cz/item/CS_URS_2024_01/380356232</t>
  </si>
  <si>
    <t>380361006</t>
  </si>
  <si>
    <t>Výztuž kompletních konstrukcí ČOV, nádrží nebo vodojemů z betonářské oceli 10 505</t>
  </si>
  <si>
    <t>-1071172026</t>
  </si>
  <si>
    <t>Výztuž kompletních konstrukcí čistíren odpadních vod, nádrží, vodojemů, kanálů z oceli 10 505 (R) nebo BSt 500</t>
  </si>
  <si>
    <t>https://podminky.urs.cz/item/CS_URS_2024_01/380361006</t>
  </si>
  <si>
    <t>"stěny bazénu" (1,363+25,707+41,691)*0,18</t>
  </si>
  <si>
    <t>411121121</t>
  </si>
  <si>
    <t>Montáž prefabrikovaných ŽB stropů ze stropních panelů š 1200 mm dl do 3800 mm</t>
  </si>
  <si>
    <t>-1777753850</t>
  </si>
  <si>
    <t>Montáž prefabrikovaných železobetonových stropů se zalitím spár, včetně podpěrné konstrukce, na cementovou maltu ze stropních panelů šířky do 1200 mm a délky do 3800 mm</t>
  </si>
  <si>
    <t>https://podminky.urs.cz/item/CS_URS_2024_01/411121121</t>
  </si>
  <si>
    <t>59346871.R</t>
  </si>
  <si>
    <t>panel stropní předpjatý š 1200mm v 200mm</t>
  </si>
  <si>
    <t>2073804313</t>
  </si>
  <si>
    <t>"přístavba na západní straně" 15*3,70</t>
  </si>
  <si>
    <t>59346872.R</t>
  </si>
  <si>
    <t>panel stropní předpjatý š 320mm v 200mm</t>
  </si>
  <si>
    <t>-1530920076</t>
  </si>
  <si>
    <t>"přístavba na západní straně" 3,70</t>
  </si>
  <si>
    <t>Stropy deskové ze ŽB tř. C 30/37 - S3, XC4, XD2, XA1</t>
  </si>
  <si>
    <t>1104145831</t>
  </si>
  <si>
    <t>Stropy z betonu železového (bez výztuže) stropů deskových, plochých střech, desek balkonových, desek hřibových stropů včetně hlavic hřibových sloupů tř. C 30/37 - S3, XC4, XD2, XA1</t>
  </si>
  <si>
    <t>411324666.R</t>
  </si>
  <si>
    <t>Stropy deskové ze ŽB pro konstrukce bílých van tř. C 30/37 - S3, XC4, XD2, XA1</t>
  </si>
  <si>
    <t>1509927694</t>
  </si>
  <si>
    <t>"deska ochozu" (14,435*(3,34+3,845)*0,20+25,63*(1,505+1,54)*0,15)</t>
  </si>
  <si>
    <t>"strop - chodba 003" 2,50*1,80*0,20</t>
  </si>
  <si>
    <t>411351011</t>
  </si>
  <si>
    <t>Zřízení bednění stropů deskových tl přes 5 do 25 cm bez podpěrné kce</t>
  </si>
  <si>
    <t>1465205241</t>
  </si>
  <si>
    <t>Bednění stropních konstrukcí - bez podpěrné konstrukce desek tloušťky stropní desky přes 5 do 25 cm zřízení</t>
  </si>
  <si>
    <t>https://podminky.urs.cz/item/CS_URS_2024_01/411351011</t>
  </si>
  <si>
    <t>"deska ochozu" (14,435*(3,34+3,845)+25,63*(1,505+1,54))</t>
  </si>
  <si>
    <t>"strop - chodba 003" 2,50*1,80</t>
  </si>
  <si>
    <t>411351012</t>
  </si>
  <si>
    <t>Odstranění bednění stropů deskových tl přes 5 do 25 cm bez podpěrné kce</t>
  </si>
  <si>
    <t>-345082650</t>
  </si>
  <si>
    <t>Bednění stropních konstrukcí - bez podpěrné konstrukce desek tloušťky stropní desky přes 5 do 25 cm odstranění</t>
  </si>
  <si>
    <t>https://podminky.urs.cz/item/CS_URS_2024_01/411351012</t>
  </si>
  <si>
    <t>411354233</t>
  </si>
  <si>
    <t>Bednění stropů ztracené z hraněných trapézových vln v 40 mm plech pozinkovaný tl 0,75 mm</t>
  </si>
  <si>
    <t>-1322678236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</si>
  <si>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0,75 mm</t>
  </si>
  <si>
    <t>https://podminky.urs.cz/item/CS_URS_2024_01/411354233</t>
  </si>
  <si>
    <t>411354311</t>
  </si>
  <si>
    <t>Zřízení podpěrné konstrukce stropů výšky do 4 m tl přes 5 do 15 cm</t>
  </si>
  <si>
    <t>-1932196258</t>
  </si>
  <si>
    <t>Podpěrná konstrukce stropů - desek, kleneb a skořepin výška podepření do 4 m tloušťka stropu přes 5 do 15 cm zřízení</t>
  </si>
  <si>
    <t>https://podminky.urs.cz/item/CS_URS_2024_01/411354311</t>
  </si>
  <si>
    <t>"deska ochozu" (25,63*(1,505+1,54))</t>
  </si>
  <si>
    <t>411354312</t>
  </si>
  <si>
    <t>Odstranění podpěrné konstrukce stropů výšky do 4 m tl přes 5 do 15 cm</t>
  </si>
  <si>
    <t>-1712486137</t>
  </si>
  <si>
    <t>Podpěrná konstrukce stropů - desek, kleneb a skořepin výška podepření do 4 m tloušťka stropu přes 5 do 15 cm odstranění</t>
  </si>
  <si>
    <t>https://podminky.urs.cz/item/CS_URS_2024_01/411354312</t>
  </si>
  <si>
    <t>411354313</t>
  </si>
  <si>
    <t>Zřízení podpěrné konstrukce stropů výšky do 4 m tl přes 15 do 25 cm</t>
  </si>
  <si>
    <t>436216380</t>
  </si>
  <si>
    <t>Podpěrná konstrukce stropů - desek, kleneb a skořepin výška podepření do 4 m tloušťka stropu přes 15 do 25 cm zřízení</t>
  </si>
  <si>
    <t>https://podminky.urs.cz/item/CS_URS_2024_01/411354313</t>
  </si>
  <si>
    <t>"deska ochozu" (14,435*(3,34+3,845))</t>
  </si>
  <si>
    <t>411354314</t>
  </si>
  <si>
    <t>Odstranění podpěrné konstrukce stropů výšky do 4 m tl přes 15 do 25 cm</t>
  </si>
  <si>
    <t>-1717500234</t>
  </si>
  <si>
    <t>Podpěrná konstrukce stropů - desek, kleneb a skořepin výška podepření do 4 m tloušťka stropu přes 15 do 25 cm odstranění</t>
  </si>
  <si>
    <t>https://podminky.urs.cz/item/CS_URS_2024_01/411354314</t>
  </si>
  <si>
    <t>411361821</t>
  </si>
  <si>
    <t>Výztuž stropů betonářskou ocelí 10 505</t>
  </si>
  <si>
    <t>1502912416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</si>
  <si>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</si>
  <si>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</si>
  <si>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"deska ochozu" (14,435*(3,34+3,845)*0,20+25,63*(1,505+1,54)*0,15)*0,16</t>
  </si>
  <si>
    <t>"strop - chodba 003" 2,50*1,80*0,20*0,16</t>
  </si>
  <si>
    <t>809506803</t>
  </si>
  <si>
    <t>918547734</t>
  </si>
  <si>
    <t>"skladba S2" 3,25*3*14,40*0,001</t>
  </si>
  <si>
    <t>-1720480603</t>
  </si>
  <si>
    <t>413941126.R</t>
  </si>
  <si>
    <t>Osazování ocelových válcovaných nosníků stropů I, IE, U, UE nebo L č. 24 a výše nebo výšky přes 220 mm včetně ukotvení ke stávajícím sloupům</t>
  </si>
  <si>
    <t>-416953553</t>
  </si>
  <si>
    <t>Osazování ocelových válcovaných nosníků ve stropech I nebo IE nebo U nebo UE nebo L č. 24 a výše nebo výšky přes 220 mm včetně ukotvení ke stávajícím sloupům</t>
  </si>
  <si>
    <t>"IPE 330" 3*6,00*50,40*0,001</t>
  </si>
  <si>
    <t>13010762</t>
  </si>
  <si>
    <t>ocel profilová jakost S235JR (11 375) průřez IPE 330</t>
  </si>
  <si>
    <t>545653286</t>
  </si>
  <si>
    <t>0,907*1,05 'Přepočtené koeficientem množství</t>
  </si>
  <si>
    <t>417321414</t>
  </si>
  <si>
    <t>Ztužující pásy a věnce ze ŽB tř. C 20/25-XC1</t>
  </si>
  <si>
    <t>555476058</t>
  </si>
  <si>
    <t>Ztužující pásy a věnce z betonu železového (bez výztuže) tř. C 20/25-XC1</t>
  </si>
  <si>
    <t>https://podminky.urs.cz/item/CS_URS_2024_01/417321414</t>
  </si>
  <si>
    <t>"základ přístavby" (3,25*2+18,90)*0,25*0,30</t>
  </si>
  <si>
    <t>417351115</t>
  </si>
  <si>
    <t>Zřízení bednění ztužujících věnců</t>
  </si>
  <si>
    <t>1553015037</t>
  </si>
  <si>
    <t>Bednění bočnic ztužujících pásů a věnců včetně vzpěr zřízení</t>
  </si>
  <si>
    <t>https://podminky.urs.cz/item/CS_URS_2024_01/417351115</t>
  </si>
  <si>
    <t>"základ přístavby" (3,25*2+18,90)*0,30*2</t>
  </si>
  <si>
    <t>417351116</t>
  </si>
  <si>
    <t>Odstranění bednění ztužujících věnců</t>
  </si>
  <si>
    <t>-1651124405</t>
  </si>
  <si>
    <t>Bednění bočnic ztužujících pásů a věnců včetně vzpěr odstranění</t>
  </si>
  <si>
    <t>https://podminky.urs.cz/item/CS_URS_2024_01/417351116</t>
  </si>
  <si>
    <t>417361821</t>
  </si>
  <si>
    <t>Výztuž ztužujících pásů a věnců betonářskou ocelí 10 505</t>
  </si>
  <si>
    <t>1750711307</t>
  </si>
  <si>
    <t>Výztuž ztužujících pásů a věnců z betonářské oceli 10 505 (R) nebo BSt 500</t>
  </si>
  <si>
    <t>https://podminky.urs.cz/item/CS_URS_2024_01/417361821</t>
  </si>
  <si>
    <t>"základ přístavby" (3,25*2+18,90)*0,25*0,30*0,16</t>
  </si>
  <si>
    <t>998012101</t>
  </si>
  <si>
    <t>Přesun hmot pro budovy monolitické s vyzdívaným obvodovým pláštěm v do 6 m</t>
  </si>
  <si>
    <t>1669880256</t>
  </si>
  <si>
    <t>Přesun hmot pro budovy občanské výstavby, bydlení, výrobu a služby nosnou svislou konstrukcí tyčovou s vyzdívaným obvodovým pláštěm vodorovná dopravní vzdálenost do 100 m základní pro budovy výšky do 6 m</t>
  </si>
  <si>
    <t>https://podminky.urs.cz/item/CS_URS_2024_01/998012101</t>
  </si>
  <si>
    <t>D.1.4 - Technická zařízení budov</t>
  </si>
  <si>
    <t>Úroveň 3:</t>
  </si>
  <si>
    <t>D.1.4-ÚT - Vytápěni</t>
  </si>
  <si>
    <t>PSV - Práce a dodávky PSV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</si>
  <si>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</si>
  <si>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</si>
  <si>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</si>
  <si>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</si>
  <si>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</si>
  <si>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</si>
  <si>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23-M - Montáže potrubí</t>
  </si>
  <si>
    <t>HZS - Hodinové zúčtovací sazby</t>
  </si>
  <si>
    <t>Práce a dodávky PSV</t>
  </si>
  <si>
    <t>713311211</t>
  </si>
  <si>
    <t>Montáž izolace tepelné těles plocha rovná 1x pásy s Al fólií</t>
  </si>
  <si>
    <t>713463213</t>
  </si>
  <si>
    <t>Montáž izolace tepelné potrubí potrubními pouzdry s Al fólií staženými Al páskou 1x D do 150 mm</t>
  </si>
  <si>
    <t>63154574</t>
  </si>
  <si>
    <t>pouzdro izolační potrubní z minerální vlny s Al fólií max. 250/100°C 48/40mm</t>
  </si>
  <si>
    <t>63154018</t>
  </si>
  <si>
    <t>pouzdro izolační potrubní z minerální vlny s Al fólií max. 250/100°C 54/40mm</t>
  </si>
  <si>
    <t>63154033</t>
  </si>
  <si>
    <t>pouzdro izolační potrubní z minerální vlny s Al fólií max. 250/100°C 89/60mm</t>
  </si>
  <si>
    <t>63154050</t>
  </si>
  <si>
    <t>pouzdro izolační potrubní z minerální vlny s Al fólií max. 250/100°C 108/80mm</t>
  </si>
  <si>
    <t>63154052</t>
  </si>
  <si>
    <t>pouzdro izolační potrubní z minerální vlny s Al fólií max. 250/100°C 133/80mm</t>
  </si>
  <si>
    <t>631546200</t>
  </si>
  <si>
    <t>páska samolepící ALS šířka 50 mm, délka 50 m</t>
  </si>
  <si>
    <t>63150982</t>
  </si>
  <si>
    <t>rohož izolační z minerální vlny lamelová s Al fólií 25-40kg/m3 tl 40mm</t>
  </si>
  <si>
    <t>998713101</t>
  </si>
  <si>
    <t>Přesun hmot tonážní pro izolace tepelné v objektech v do 6 m</t>
  </si>
  <si>
    <t>998713192</t>
  </si>
  <si>
    <t>Příplatek k přesunu hmot tonážní 713 za zvětšený přesun do 100 m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</si>
  <si>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</si>
  <si>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</si>
  <si>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</si>
  <si>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</si>
  <si>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727111007</t>
  </si>
  <si>
    <t>Trubní ucpávka ocelového potrubí bez izolace DN 125 stěnou tl 100 mm požární odolnost EI 120</t>
  </si>
  <si>
    <t>732</t>
  </si>
  <si>
    <t>Ústřední vytápění - strojovny</t>
  </si>
  <si>
    <t>1001</t>
  </si>
  <si>
    <t>Montáž deskového výměníku</t>
  </si>
  <si>
    <t>ks</t>
  </si>
  <si>
    <t>732110812</t>
  </si>
  <si>
    <t>Demontáž rozdělovače nebo sběrače DN přes 100 do 200</t>
  </si>
  <si>
    <t>732111139</t>
  </si>
  <si>
    <t>Tělesa rozdělovačů a sběračů DN 200 z trub ocelových bezešvých</t>
  </si>
  <si>
    <t>732111239</t>
  </si>
  <si>
    <t>Příplatek k rozdělovačům a sběračům za každých dalších 0,5 m tělesa DN 200</t>
  </si>
  <si>
    <t>732111315</t>
  </si>
  <si>
    <t>Trubková hrdla rozdělovačů a sběračů bez přírub DN 32</t>
  </si>
  <si>
    <t>732111316</t>
  </si>
  <si>
    <t>Trubková hrdla rozdělovačů a sběračů bez přírub DN 40</t>
  </si>
  <si>
    <t>732111318</t>
  </si>
  <si>
    <t>Trubková hrdla rozdělovačů a sběračů bez přírub DN 50</t>
  </si>
  <si>
    <t>732111332</t>
  </si>
  <si>
    <t>Trubková hrdla rozdělovačů a sběračů bez přírub DN 125</t>
  </si>
  <si>
    <t>732199100</t>
  </si>
  <si>
    <t>Montáž a dodávka orientačních štítků</t>
  </si>
  <si>
    <t>732212815</t>
  </si>
  <si>
    <t>Demontáž ohříváku zásobníkového stojatého obsah do 1600 l</t>
  </si>
  <si>
    <t>732420811</t>
  </si>
  <si>
    <t>Demontáž čerpadla oběhového spirálního DN 25</t>
  </si>
  <si>
    <t>732421404</t>
  </si>
  <si>
    <t>Čerpadlo teplovodní mokroběžné závitové oběhové DN 25 výtlak do 4,0 m průtok 2,7 m3/h PN 10 pro vytápění 230V 50W</t>
  </si>
  <si>
    <t>732421419</t>
  </si>
  <si>
    <t>Čerpadlo teplovodní mokroběžné závitové oběhové DN 25 výtlak do 8,0 m průtok 4,0 m3/h PN 10 pro vytápění 230V 75 W</t>
  </si>
  <si>
    <t>732421472</t>
  </si>
  <si>
    <t>Čerpadlo teplovodní mokroběžné závitové oběhové DN 32 výtlak do 8,0 m průtok 5,0 m3/h PN 10 pro vytápění 230V 100W</t>
  </si>
  <si>
    <t>732422531</t>
  </si>
  <si>
    <t>Čerpadlo teplovodní mokroběžné přírubové DN 65 výtlak do 6 m průtok 23,5 m3/h jednodílné pro vytápění 230V 600W</t>
  </si>
  <si>
    <t>732422532</t>
  </si>
  <si>
    <t>Čerpadlo teplovodní mokroběžné přírubové DN 65 výtlak do 9 m průtok 26,5 m3/h jednodílné pro vytápění 230V 600W</t>
  </si>
  <si>
    <t>732429212</t>
  </si>
  <si>
    <t>Montáž čerpadla oběhového mokroběžného závitového DN 25</t>
  </si>
  <si>
    <t>732429215</t>
  </si>
  <si>
    <t>Montáž čerpadla oběhového mokroběžného závitového DN 32</t>
  </si>
  <si>
    <t>732429227</t>
  </si>
  <si>
    <t>Montáž čerpadla oběhového mokroběžného přírubového DN 65 jednodílné</t>
  </si>
  <si>
    <t>1000</t>
  </si>
  <si>
    <t>deskový nerezový výměník pájený pro TeV 70kW Út 70/50°C vnější závit vč izolace</t>
  </si>
  <si>
    <t>998732101</t>
  </si>
  <si>
    <t>Přesun hmot tonážní pro strojovny v objektech v do 6 m</t>
  </si>
  <si>
    <t>998732193</t>
  </si>
  <si>
    <t>Příplatek k přesunu hmot tonážnímu pro strojovny za zvětšený přesun do 500 m</t>
  </si>
  <si>
    <t>733</t>
  </si>
  <si>
    <t>Ústřední vytápění - rozvodné potrubí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</si>
  <si>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</si>
  <si>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</si>
  <si>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</si>
  <si>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</si>
  <si>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</si>
  <si>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</si>
  <si>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733111103</t>
  </si>
  <si>
    <t>Potrubí ocelové závitové černé bezešvé běžné nízkotlaké DN 15</t>
  </si>
  <si>
    <t>733111104</t>
  </si>
  <si>
    <t>Potrubí ocelové závitové černé bezešvé běžné nízkotlaké DN 20</t>
  </si>
  <si>
    <t>733111105</t>
  </si>
  <si>
    <t>Potrubí ocelové závitové černé bezešvé běžné nízkotlaké DN 25</t>
  </si>
  <si>
    <t>733111106</t>
  </si>
  <si>
    <t>Potrubí ocelové závitové černé bezešvé běžné nízkotlaké DN 32</t>
  </si>
  <si>
    <t>733111107</t>
  </si>
  <si>
    <t>Potrubí ocelové závitové černé bezešvé běžné nízkotlaké DN 40</t>
  </si>
  <si>
    <t>733111108</t>
  </si>
  <si>
    <t>Potrubí ocelové závitové černé bezešvé běžné nízkotlaké DN 50</t>
  </si>
  <si>
    <t>733113113</t>
  </si>
  <si>
    <t>Příplatek k potrubí z trubek ocelových černých závitových za zhotovení závitové ocelové přípojky DN 15</t>
  </si>
  <si>
    <t>733113115</t>
  </si>
  <si>
    <t>Příplatek k potrubí z trubek ocelových černých závitových za zhotovení závitové ocelové přípojky DN 25</t>
  </si>
  <si>
    <t>733120832</t>
  </si>
  <si>
    <t>Demontáž potrubí ocelového hladkého D přes 89 do 133</t>
  </si>
  <si>
    <t>733121125</t>
  </si>
  <si>
    <t>Potrubí ocelové hladké bezešvé nízkotlaké spojované svařováním D 89x3,6 mm</t>
  </si>
  <si>
    <t>733121128</t>
  </si>
  <si>
    <t>Potrubí ocelové hladké bezešvé nízkotlaké spojované svařováním D 108x4,0 mm</t>
  </si>
  <si>
    <t>733121133</t>
  </si>
  <si>
    <t>Potrubí ocelové hladké bezešvé nízkotlaké spojované svařováním D 133x4,0 mm</t>
  </si>
  <si>
    <t>733123132</t>
  </si>
  <si>
    <t>Příplatek k potrubí ocelovému hladkému za zhotovení přípojky z trubek ocelových hladkých D 133x4,0 mm</t>
  </si>
  <si>
    <t>733131104</t>
  </si>
  <si>
    <t>Kompenzátor pro ocelové potrubí pryžový G 1 PN 16 do 100°C závitový</t>
  </si>
  <si>
    <t>733131105</t>
  </si>
  <si>
    <t>Kompenzátor pro ocelové potrubí pryžový G 5/4 PN 16 do 100°C závitový</t>
  </si>
  <si>
    <t>733131106</t>
  </si>
  <si>
    <t>Kompenzátor pro ocelové potrubí pryžový G 6/4 PN 16 do 100°C závitový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</si>
  <si>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</si>
  <si>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</si>
  <si>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</si>
  <si>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</si>
  <si>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</si>
  <si>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</si>
  <si>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733190232</t>
  </si>
  <si>
    <t>Zkouška těsnosti potrubí ocelové hladké D přes 89x5,0 do 133x5,0</t>
  </si>
  <si>
    <t>733191823</t>
  </si>
  <si>
    <t>Odřezání držáku potrubí třmenového D přes 44,5 do 76 bez demontáže podpěr, konzol nebo výložníků</t>
  </si>
  <si>
    <t>733191828</t>
  </si>
  <si>
    <t>Odřezání držáku potrubí třmenového D přes 76 do 108 bez demontáže podpěr, konzol nebo výložníků</t>
  </si>
  <si>
    <t>733193810</t>
  </si>
  <si>
    <t>Rozřezání konzoly, podpěry nebo výložníku pro potrubí z L profilu do 50x50x5 mm</t>
  </si>
  <si>
    <t>733222302</t>
  </si>
  <si>
    <t>Potrubí měděné polotvrdé spojované lisováním D 15x1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</si>
  <si>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</si>
  <si>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</si>
  <si>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</si>
  <si>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</si>
  <si>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733223305</t>
  </si>
  <si>
    <t>Potrubí měděné tvrdé spojované lisováním D 35x1,5 mm</t>
  </si>
  <si>
    <t>733223306</t>
  </si>
  <si>
    <t>Potrubí měděné tvrdé spojované lisováním D 42x1,5 mm</t>
  </si>
  <si>
    <t>733291101</t>
  </si>
  <si>
    <t>Zkouška těsnosti potrubí měděné D do 35x1,5</t>
  </si>
  <si>
    <t>733291102</t>
  </si>
  <si>
    <t>Zkouška těsnosti potrubí měděné D přes 35x1,5 do 64x2</t>
  </si>
  <si>
    <t>733322102</t>
  </si>
  <si>
    <t>Potrubí plastové z PE-X AL spojované násuvnou plastovou objímkou D 16x2</t>
  </si>
  <si>
    <t>733322103</t>
  </si>
  <si>
    <t>Potrubí plastové z PE-X AL spojované násuvnou plastovou objímkou D22x2</t>
  </si>
  <si>
    <t>733322105</t>
  </si>
  <si>
    <t>Potrubí plastové z PE-X AL spojované násuvnou plastovou objímkou D 26x3</t>
  </si>
  <si>
    <t>733322106</t>
  </si>
  <si>
    <t>Potrubí plastové z PE-X AL spojované násuvnou plastovou objímkou D 32x3</t>
  </si>
  <si>
    <t>733391101</t>
  </si>
  <si>
    <t>Zkouška těsnosti potrubí plastové D do 32x3,0</t>
  </si>
  <si>
    <t>733811241</t>
  </si>
  <si>
    <t>Ochrana potrubí ústředního vytápění termoizolačními trubicemi z PE tl přes 13 do 20 mm DN do 22 mm</t>
  </si>
  <si>
    <t>733811252</t>
  </si>
  <si>
    <t>Ochrana potrubí ústředního vytápění termoizolačními trubicemi z PE tl přes 20 do 25 mm DN přes 22 do 45 mm</t>
  </si>
  <si>
    <t>998733101</t>
  </si>
  <si>
    <t>Přesun hmot tonážní pro rozvody potrubí v objektech v do 6 m</t>
  </si>
  <si>
    <t>998733193</t>
  </si>
  <si>
    <t>Příplatek k přesunu hmot tonážnímu pro rozvody potrubí za zvětšený přesun do 500 m</t>
  </si>
  <si>
    <t>734</t>
  </si>
  <si>
    <t>Ústřední vytápění - armatury</t>
  </si>
  <si>
    <t>R40007</t>
  </si>
  <si>
    <t>Tlakově chráněný regulační ventil DN50 motorický pohon</t>
  </si>
  <si>
    <t>R40005</t>
  </si>
  <si>
    <t>Tlakově chráněný regulační ventil DN32 motorický pohon</t>
  </si>
  <si>
    <t>R40007a</t>
  </si>
  <si>
    <t>Tlakově chráněný regulační ventil DN50</t>
  </si>
  <si>
    <t>R40008</t>
  </si>
  <si>
    <t>Tlakově chráněný regulační ventil DN80</t>
  </si>
  <si>
    <t>R40008a</t>
  </si>
  <si>
    <t>Tlakově chráněný regulační ventil DN80 motorický pohon</t>
  </si>
  <si>
    <t>R40007R</t>
  </si>
  <si>
    <t>Seřízení balančního ventilu</t>
  </si>
  <si>
    <t>734100812</t>
  </si>
  <si>
    <t>Demontáž armatury přírubové se dvěma přírubami DN přes 50 do 100</t>
  </si>
  <si>
    <t>734109216</t>
  </si>
  <si>
    <t>Montáž armatury přírubové se dvěma přírubami PN 16 DN 80</t>
  </si>
  <si>
    <t>734109217</t>
  </si>
  <si>
    <t>Montáž armatury přírubové se dvěma přírubami PN 16 DN 100</t>
  </si>
  <si>
    <t>734109218</t>
  </si>
  <si>
    <t>Montáž armatury přírubové se dvěma přírubami PN 16 DN 125</t>
  </si>
  <si>
    <t>734163430</t>
  </si>
  <si>
    <t>Filtr DN 125 PN 16 do 300°C z uhlíkové oceli s vypouštěcí zátkou</t>
  </si>
  <si>
    <t>734192321</t>
  </si>
  <si>
    <t>Klapka přírubová zpětná DN 125 PN 16 do 100°C samočinná</t>
  </si>
  <si>
    <t>734193117</t>
  </si>
  <si>
    <t>Klapka mezipřírubová uzavírací DN 100 PN 16 do 120°C disk tvárná litina</t>
  </si>
  <si>
    <t>734193118</t>
  </si>
  <si>
    <t>Klapka mezipřírubová uzavírací DN 125 PN 16 do 120°C disk tvárná litina</t>
  </si>
  <si>
    <t>734200821</t>
  </si>
  <si>
    <t>Demontáž armatury závitové se dvěma závity přes G 1/2 do G 1/2</t>
  </si>
  <si>
    <t>734200823</t>
  </si>
  <si>
    <t>Demontáž armatury závitové se dvěma závity přes G 1 přes G 1 do G 6/4</t>
  </si>
  <si>
    <t>734209103</t>
  </si>
  <si>
    <t>Montáž armatury závitové s jedním závitem G 1/2</t>
  </si>
  <si>
    <t>734209113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</si>
  <si>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</si>
  <si>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</si>
  <si>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</si>
  <si>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</si>
  <si>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</si>
  <si>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</si>
  <si>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</si>
  <si>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734209117</t>
  </si>
  <si>
    <t>Montáž armatury závitové s dvěma závity G 6/4</t>
  </si>
  <si>
    <t>734209118</t>
  </si>
  <si>
    <t>Montáž armatury závitové s dvěma závity G 2</t>
  </si>
  <si>
    <t>734211127</t>
  </si>
  <si>
    <t>Ventil závitový odvzdušňovací G 1/2 PN 14 do 120°C automatický se zpětnou klapkou otopných těles</t>
  </si>
  <si>
    <t>734220112</t>
  </si>
  <si>
    <t>Ventil závitový regulační přímý G 1/2 PN 25 do 120°C vyvažovací bez vypouštění</t>
  </si>
  <si>
    <t>734220113</t>
  </si>
  <si>
    <t>Ventil závitový regulační přímý G 3/4 PN 25 do 120°C vyvažovací bez vypouštění</t>
  </si>
  <si>
    <t>734220114</t>
  </si>
  <si>
    <t>Ventil závitový regulační přímý G 1 PN 25 do 120°C vyvažovací bez vypouštění</t>
  </si>
  <si>
    <t>734220115</t>
  </si>
  <si>
    <t>Ventil závitový regulační přímý G 5/4 PN 25 do 120°C vyvažovací bez vypouštění</t>
  </si>
  <si>
    <t>734221682</t>
  </si>
  <si>
    <t>Termostatická hlavice kapalinová PN 10 do 110°C otopných těles VK</t>
  </si>
  <si>
    <t>734242412</t>
  </si>
  <si>
    <t>Ventil závitový zpětný přímý G 1/2 PN 16 do 110°C</t>
  </si>
  <si>
    <t>734242413</t>
  </si>
  <si>
    <t>Ventil závitový zpětný přímý G 3/4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</si>
  <si>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</si>
  <si>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</si>
  <si>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</si>
  <si>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</si>
  <si>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</si>
  <si>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</si>
  <si>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734261403</t>
  </si>
  <si>
    <t>Armatura připojovací rohová G 3/4x18 PN 10 do 110°C radiátorů typu VK</t>
  </si>
  <si>
    <t>734291254</t>
  </si>
  <si>
    <t>Filtr závitový pro topné a chladicí systémy přímý G 3/4 PN 16 do 160°C s vnitřními závity</t>
  </si>
  <si>
    <t>734291256</t>
  </si>
  <si>
    <t>Filtr závitový pro topné a chladicí systémy přímý G 1 1/4 PN 16 do 160°C s vnitřními závity</t>
  </si>
  <si>
    <t>734291257</t>
  </si>
  <si>
    <t>Filtr závitový pro topné a chladicí systémy přímý G 1 1/2 PN 16 do 160°C s vnitřními závity</t>
  </si>
  <si>
    <t>734291258</t>
  </si>
  <si>
    <t>Filtr závitový pro topné a chladicí systémy přímý G 2 PN 16 do 160°C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</si>
  <si>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</si>
  <si>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</si>
  <si>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</si>
  <si>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</si>
  <si>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</si>
  <si>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</si>
  <si>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</si>
  <si>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</si>
  <si>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</si>
  <si>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</si>
  <si>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</si>
  <si>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</si>
  <si>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734295021</t>
  </si>
  <si>
    <t>Směšovací ventil otopných a chladicích systémů závitový třícestný G 1/2" se servomotorem kv1,6</t>
  </si>
  <si>
    <t>734295022</t>
  </si>
  <si>
    <t>Směšovací ventil otopných a chladicích systémů závitový třícestný G 1" se servomotorem KV 6,3</t>
  </si>
  <si>
    <t>734411103</t>
  </si>
  <si>
    <t>Teploměr technický s pevným stonkem a jímkou zadní připojení průměr 63 mm délky 100 mm</t>
  </si>
  <si>
    <t>734411131</t>
  </si>
  <si>
    <t>Teploměr technický s pevným stonkem a jímkou spodní připojení průměr 80 mm délky 50 mm</t>
  </si>
  <si>
    <t>734421101</t>
  </si>
  <si>
    <t>Tlakoměr s pevným stonkem a zpětnou klapkou tlak 0-16 bar průměr 50 mm spodní připojení</t>
  </si>
  <si>
    <t>734424101</t>
  </si>
  <si>
    <t>Kondenzační smyčka k přivaření zahnutá PN 250 do 300°C</t>
  </si>
  <si>
    <t>734499211</t>
  </si>
  <si>
    <t>Montáž návarku M 20x1,5</t>
  </si>
  <si>
    <t>998734101</t>
  </si>
  <si>
    <t>Přesun hmot tonážní pro armatury v objektech v do 6 m</t>
  </si>
  <si>
    <t>998734193</t>
  </si>
  <si>
    <t>Příplatek k přesunu hmot tonážnímu pro armatury za zvětšený přesun do 500 m</t>
  </si>
  <si>
    <t>R734261403</t>
  </si>
  <si>
    <t>Armatura připojovací rohová G 3/4x18 PN 10 do 110°C radiátorů typu MM</t>
  </si>
  <si>
    <t>734291123</t>
  </si>
  <si>
    <t>Kohout plnící a vypouštěcí G 1/2 PN 10 do 90°C závitový</t>
  </si>
  <si>
    <t>735</t>
  </si>
  <si>
    <t>Ústřední vytápění - otopná tělesa</t>
  </si>
  <si>
    <t>735000911</t>
  </si>
  <si>
    <t>Vyregulování ventilu nebo kohoutu dvojregulačního s ručním ovládáním</t>
  </si>
  <si>
    <t>735000912</t>
  </si>
  <si>
    <t>Vyregulování ventilu nebo kohoutu dvojregulačního s termostatickým ovládáním</t>
  </si>
  <si>
    <t>735111810</t>
  </si>
  <si>
    <t>Demontáž otopného tělesa litinového článkového</t>
  </si>
  <si>
    <t>735152671</t>
  </si>
  <si>
    <t>Otopné těleso panelové VKM8 třídeskové 3 přídavné přestupní plochy výška/délka 600/400 mm výkon 962 W</t>
  </si>
  <si>
    <t>735152674</t>
  </si>
  <si>
    <t>Otopné těleso panelové VKM8 třídeskové 3 přídavné přestupní plochy výška/délka 600/700 mm výkon 1684 W</t>
  </si>
  <si>
    <t>735152675</t>
  </si>
  <si>
    <t>Otopné těleso panelové VKM8 třídeskové 3 přídavné přestupní plochy výška/délka 600/800 mm výkon 1925 W</t>
  </si>
  <si>
    <t>735152676</t>
  </si>
  <si>
    <t>Otopné těleso panelové VKM8 třídeskové 3 přídavné přestupní plochy výška/délka 600/900 mm výkon 2165 W</t>
  </si>
  <si>
    <t>735152680</t>
  </si>
  <si>
    <t>Otopné těleso panelové VKM8 třídeskové 3 přídavné přestupní plochy výška/délka 600/1400 mm výkon 3368 W</t>
  </si>
  <si>
    <t>735152683</t>
  </si>
  <si>
    <t>Otopné těleso panelové VKM8 třídeskové 3 přídavné přestupní plochy výška/délka 600/2000 mm výkon 4812 W</t>
  </si>
  <si>
    <t>735159330</t>
  </si>
  <si>
    <t>Montáž otopných těles panelových třířadých dl přes 1500 do 1980 mm</t>
  </si>
  <si>
    <t>735160121</t>
  </si>
  <si>
    <t>Otopné těleso trubkové teplovodní výška/délka 1 220/450 mm</t>
  </si>
  <si>
    <t>735160123</t>
  </si>
  <si>
    <t>Otopné těleso trubkové teplovodní výška/délka 1 220/600 mm</t>
  </si>
  <si>
    <t>735160142</t>
  </si>
  <si>
    <t>Otopné těleso trubkové teplovodní výška/délka 1 820/500 mm</t>
  </si>
  <si>
    <t>735160144</t>
  </si>
  <si>
    <t>Otopné těleso trubkové teplovodní výška/délka 1 820/750 mm</t>
  </si>
  <si>
    <t>735164511</t>
  </si>
  <si>
    <t>Montáž otopného tělesa trubkového na stěnu výšky tělesa do 1500 mm</t>
  </si>
  <si>
    <t>735164512</t>
  </si>
  <si>
    <t>Montáž otopného tělesa trubkového na stěnu výšky tělesa přes 1500 mm</t>
  </si>
  <si>
    <t>735191903</t>
  </si>
  <si>
    <t>Vyčištění otopných těles ocelových nebo hliníkových proplachem vodou</t>
  </si>
  <si>
    <t>735191910</t>
  </si>
  <si>
    <t>Napuštění vody do otopných těles</t>
  </si>
  <si>
    <t>735291800</t>
  </si>
  <si>
    <t>Demontáž konzoly nebo držáku otopných těles, registrů nebo konvektorů do odpadu</t>
  </si>
  <si>
    <t>735494811</t>
  </si>
  <si>
    <t>Vypuštění vody z otopných těles</t>
  </si>
  <si>
    <t>735511010</t>
  </si>
  <si>
    <t>Podlahové vytápění - rozvodné potrubí polyethylen PE-Xa 17x2,0 mm pro systémovou desku rozteč 150 mm</t>
  </si>
  <si>
    <t>735511033</t>
  </si>
  <si>
    <t>Podlahové vytápění - rozvodné potrubí polyethylen PE-Xa 20x2,0 mm pro kari síť rozteč 150 mm</t>
  </si>
  <si>
    <t>735511061</t>
  </si>
  <si>
    <t>Podlahové vytápění - krycí a separační PE fólie</t>
  </si>
  <si>
    <t>735511062</t>
  </si>
  <si>
    <t>Podlahové vytápění - obvodový dilatační pás samolepící s folií</t>
  </si>
  <si>
    <t>735511063</t>
  </si>
  <si>
    <t>Podlahové vytápění - ochranná trubka potrubí podlahového topení</t>
  </si>
  <si>
    <t>735511064</t>
  </si>
  <si>
    <t>Podlahové vytápění - středový (spárový) dilatační profil</t>
  </si>
  <si>
    <t>735511083</t>
  </si>
  <si>
    <t>Podlahové vytápění - rozdělovač mosazný s průtokoměry čtyřokruhový</t>
  </si>
  <si>
    <t>735511086</t>
  </si>
  <si>
    <t>Podlahové vytápění - rozdělovač mosazný s průtokoměry sedmiokruhový</t>
  </si>
  <si>
    <t>735511087</t>
  </si>
  <si>
    <t>Podlahové vytápění - rozdělovač mosazný s průtokoměry osmiokruhový</t>
  </si>
  <si>
    <t>735511090</t>
  </si>
  <si>
    <t>Podlahové vytápění - rozdělovač mosazný s průtokoměry jedenáctiokruhový</t>
  </si>
  <si>
    <t>735511091</t>
  </si>
  <si>
    <t>Podlahové vytápění - rozdělovač mosazný s průtokoměry dvanáctiokruhový</t>
  </si>
  <si>
    <t>735511101</t>
  </si>
  <si>
    <t>Podlahové vytápění - skříň podomítková pro rozdělovač s 2-5 okruhy</t>
  </si>
  <si>
    <t>735511103</t>
  </si>
  <si>
    <t>Podlahové vytápění - skříň podomítková pro rozdělovač s 6-9 okruhy</t>
  </si>
  <si>
    <t>735511105</t>
  </si>
  <si>
    <t>Podlahové vytápění - skříň podomítková pro rozdělovač s 8-12 okruhy</t>
  </si>
  <si>
    <t>735531002</t>
  </si>
  <si>
    <t>Montáž podlahového vytápění elektrického položení topné rohože 100 W/m2</t>
  </si>
  <si>
    <t>735531007</t>
  </si>
  <si>
    <t>Montáž podlahového vytápění elektrického kontrolní měření odporu vyhřívacích rohoží</t>
  </si>
  <si>
    <t>735531008</t>
  </si>
  <si>
    <t>Montáž podlahového vytápění elektrického napojení topné rohože na síť</t>
  </si>
  <si>
    <t>2000</t>
  </si>
  <si>
    <t>Topná rohož do podlahové konstrukce</t>
  </si>
  <si>
    <t>20001</t>
  </si>
  <si>
    <t>Sálavý panel stropní plochý 800W včetně závěsů</t>
  </si>
  <si>
    <t>998735101</t>
  </si>
  <si>
    <t>Přesun hmot tonážní pro otopná tělesa v objektech v do 6 m</t>
  </si>
  <si>
    <t>998735193</t>
  </si>
  <si>
    <t>Příplatek k přesunu hmot tonážnímu pro otopná tělesa za zvětšený přesun do 500 m</t>
  </si>
  <si>
    <t>783</t>
  </si>
  <si>
    <t>Dokončovací práce - nátěry</t>
  </si>
  <si>
    <t>783314101</t>
  </si>
  <si>
    <t>Základní jednonásobný syntetický nátěr zámečnických konstrukcí</t>
  </si>
  <si>
    <t>783315101</t>
  </si>
  <si>
    <t>Mezinátěr jednonásobný syntetický standardní zámečnických konstrukcí</t>
  </si>
  <si>
    <t>783417101</t>
  </si>
  <si>
    <t>Krycí jednonásobný syntetický nátěr klempířských konstrukcí</t>
  </si>
  <si>
    <t>783614551</t>
  </si>
  <si>
    <t>Základní jednonásobný syntetický nátěr potrubí DN do 50 mm</t>
  </si>
  <si>
    <t>783614561</t>
  </si>
  <si>
    <t>Základní jednonásobný syntetický nátěr potrubí DN do 100 mm</t>
  </si>
  <si>
    <t>783614571</t>
  </si>
  <si>
    <t>Základní jednonásobný syntetický nátěr potrubí přes DN 100 do DN 150 mm</t>
  </si>
  <si>
    <t>783615551</t>
  </si>
  <si>
    <t>Mezinátěr jednonásobný syntetický nátěr potrubí DN do 50 mm</t>
  </si>
  <si>
    <t>783617601</t>
  </si>
  <si>
    <t>Krycí jednonásobný syntetický nátěr potrubí DN do 50 mm</t>
  </si>
  <si>
    <t>23-M</t>
  </si>
  <si>
    <t>Montáže potrubí</t>
  </si>
  <si>
    <t>230120043</t>
  </si>
  <si>
    <t>Čištění potrubí profukováním nebo proplachováním DN 50</t>
  </si>
  <si>
    <t>HZS</t>
  </si>
  <si>
    <t>Hodinové zúčtovací sazby</t>
  </si>
  <si>
    <t>HZS2161</t>
  </si>
  <si>
    <t>Hodinová zúčtovací sazba izolatér-oprava tepelné izolace po odkrytí stoupacích vedení v konzole</t>
  </si>
  <si>
    <t>hod</t>
  </si>
  <si>
    <t>262144</t>
  </si>
  <si>
    <t>HZS2221</t>
  </si>
  <si>
    <t>Hodinová zúčtovací sazba topenář-zjištění polohy stoupacích potrubí navazujících podlaží v konzole</t>
  </si>
  <si>
    <t>HZS4111</t>
  </si>
  <si>
    <t>Hodinová zúčtovací sazba řidič odvoz demontovaného materiálu</t>
  </si>
  <si>
    <t>HZS4211</t>
  </si>
  <si>
    <t>Hodinová zúčtovací sazba revizní technik topná zkouška</t>
  </si>
  <si>
    <t>D.1.4-EL - Elektroinstalace</t>
  </si>
  <si>
    <t>D1 - Kabely  (dodávka, montáž, ukončení)</t>
  </si>
  <si>
    <t xml:space="preserve">D2 - Kabelové trasy (dodávka, montáž) </t>
  </si>
  <si>
    <t>D3 - Přístroje, krabice, ovládače</t>
  </si>
  <si>
    <t>D4 - Rozvaděče (dodávka+montáž)</t>
  </si>
  <si>
    <t>D5 - Svítidla vč. recyklačních poplatků (dodávka+montáž)</t>
  </si>
  <si>
    <t>D6 - Uzemňovací soustava a ochranné pospojování, hromsovod</t>
  </si>
  <si>
    <t xml:space="preserve">D7 - Vyhřívání lavic </t>
  </si>
  <si>
    <t>D8 - Ostatní</t>
  </si>
  <si>
    <t>D1</t>
  </si>
  <si>
    <t>Kabely  (dodávka, montáž, ukončení)</t>
  </si>
  <si>
    <t>1.1</t>
  </si>
  <si>
    <t>Kabel CXKE(H)-R-J 1x120mm2</t>
  </si>
  <si>
    <t>bm</t>
  </si>
  <si>
    <t>1851899627</t>
  </si>
  <si>
    <t>1.2</t>
  </si>
  <si>
    <t>Kabel CXKE(H)-R-J 5x25mm2</t>
  </si>
  <si>
    <t>-535168669</t>
  </si>
  <si>
    <t>1.3</t>
  </si>
  <si>
    <t>Kabel CXKE(H)-R-J 5x16mm2</t>
  </si>
  <si>
    <t>876695153</t>
  </si>
  <si>
    <t>1.4</t>
  </si>
  <si>
    <t>Kabel CXKE(H)-R-J 5x10mm2</t>
  </si>
  <si>
    <t>1676458285</t>
  </si>
  <si>
    <t>1.5</t>
  </si>
  <si>
    <t>Kabel CXKE(H)-R-J 5x6mm2</t>
  </si>
  <si>
    <t>-890008091</t>
  </si>
  <si>
    <t>1.6</t>
  </si>
  <si>
    <t>Kabel CXKH-R 5x4mm2</t>
  </si>
  <si>
    <t>331577891</t>
  </si>
  <si>
    <t>1.7</t>
  </si>
  <si>
    <t>Kabel CXKH-R 5x2,5mm2</t>
  </si>
  <si>
    <t>50621724</t>
  </si>
  <si>
    <t>1.8</t>
  </si>
  <si>
    <t>Kabel CXKE(H)-R-J 3x4mm2</t>
  </si>
  <si>
    <t>743705283</t>
  </si>
  <si>
    <t>1.9</t>
  </si>
  <si>
    <t>Kabel CXKE(H)-R-J 2x2,5mm2</t>
  </si>
  <si>
    <t>-251421669</t>
  </si>
  <si>
    <t>1.10</t>
  </si>
  <si>
    <t>Kabel CXKE(H)-R-J 3x2,5mm2</t>
  </si>
  <si>
    <t>1051477276</t>
  </si>
  <si>
    <t>1.11</t>
  </si>
  <si>
    <t>Kabel CXKE(H)-R-J 3x1,5mm2</t>
  </si>
  <si>
    <t>-1457191992</t>
  </si>
  <si>
    <t>1.12</t>
  </si>
  <si>
    <t>Kabel CXKH-R-O 3x1,5mm2</t>
  </si>
  <si>
    <t>-581057523</t>
  </si>
  <si>
    <t>1.13</t>
  </si>
  <si>
    <t>Kabel CXKE(H)-R-J 5x1,5mm2</t>
  </si>
  <si>
    <t>324956460</t>
  </si>
  <si>
    <t>1.14</t>
  </si>
  <si>
    <t>Kabel H07RN-F 3Gx1,5mm2</t>
  </si>
  <si>
    <t>-1197354484</t>
  </si>
  <si>
    <t>1.15</t>
  </si>
  <si>
    <t>Kabel H05RR-F 5Gx1,5mm2</t>
  </si>
  <si>
    <t>1017283658</t>
  </si>
  <si>
    <t>1.16</t>
  </si>
  <si>
    <t>Kabel CYA120 mm2 žl./zel.</t>
  </si>
  <si>
    <t>-552703034</t>
  </si>
  <si>
    <t>1.17</t>
  </si>
  <si>
    <t>Kabel CYA25 mm2 žl./zel.</t>
  </si>
  <si>
    <t>-1391792646</t>
  </si>
  <si>
    <t>1.18</t>
  </si>
  <si>
    <t>Kabel CYA16 mm2 žl./zel.</t>
  </si>
  <si>
    <t>403618251</t>
  </si>
  <si>
    <t>1.19</t>
  </si>
  <si>
    <t>Kabel CYA6 mm2 žl./zel.</t>
  </si>
  <si>
    <t>-1487692977</t>
  </si>
  <si>
    <t>D2</t>
  </si>
  <si>
    <t xml:space="preserve">Kabelové trasy (dodávka, montáž) </t>
  </si>
  <si>
    <t>2.1</t>
  </si>
  <si>
    <t>Mřížový žlab šířka 50mm, výška bočnice 60mm, komplet včetně výložníků a závěsů po 1,5m</t>
  </si>
  <si>
    <t>-177897532</t>
  </si>
  <si>
    <t>2.2</t>
  </si>
  <si>
    <t>Mřížový žlab šířka 100mm, výška bočnice 60mm, komplet včetně výložníků a závěsů po 1,5m</t>
  </si>
  <si>
    <t>-2076228935</t>
  </si>
  <si>
    <t>2.3</t>
  </si>
  <si>
    <t>Mřížový žlab šířka 200mm, výška bočnice 50mm, komplet včetně výložníků a závěsů po 1,5m</t>
  </si>
  <si>
    <t>-467605017</t>
  </si>
  <si>
    <t>2.4</t>
  </si>
  <si>
    <t>Mřížový žlab šířka 300mm, výška bočnice 110mm, komplet včetně výložníků a závěsů po 1,0m</t>
  </si>
  <si>
    <t>1027013260</t>
  </si>
  <si>
    <t>2.5</t>
  </si>
  <si>
    <t>Stoupací kabelový žebřík pozinkovaný šířka 300mm, výška bočnice 110mm, středně těžký, včetně upevňovacího materiálu</t>
  </si>
  <si>
    <t>-1324213481</t>
  </si>
  <si>
    <t>2.6</t>
  </si>
  <si>
    <t>Plechový zákryt do výšky 2,5m od podlahy pro stoupací kabelový žebřík pozinkovaný š=300mm, středně těžký, včetně upevňovacího materiálu</t>
  </si>
  <si>
    <t>2007122632</t>
  </si>
  <si>
    <t>2.7</t>
  </si>
  <si>
    <t>Závitová tyč d=12mm, délka 1m</t>
  </si>
  <si>
    <t>1471323825</t>
  </si>
  <si>
    <t>2.8</t>
  </si>
  <si>
    <t>Žárově pozinkovaná podpěra nosníků vysoká 21 mm pro lehké zatížení, délka 3m</t>
  </si>
  <si>
    <t>-871648817</t>
  </si>
  <si>
    <t>2.9</t>
  </si>
  <si>
    <t>Přepážka žlabu s výškou dělicí příčky 94mm, délky 2m, profil tvaru L, šroubovací upevnění, povrchová úprava zinkování Sendzimir</t>
  </si>
  <si>
    <t>846927340</t>
  </si>
  <si>
    <t>2.10</t>
  </si>
  <si>
    <t>Nosná ocelová konstrukce pro kabelové trasy, povrchová úprava - žárově pozinkovaná</t>
  </si>
  <si>
    <t>-1238498507</t>
  </si>
  <si>
    <t>2.11</t>
  </si>
  <si>
    <t>Třmenová příchytka pro kabelové žebříky, rozsah upínání 16 až 22mm</t>
  </si>
  <si>
    <t>1892469346</t>
  </si>
  <si>
    <t>2.12</t>
  </si>
  <si>
    <t>Třmenová příchytka pro kabelové žebříky, rozsah upínání 28 až 34mm</t>
  </si>
  <si>
    <t>-285630912</t>
  </si>
  <si>
    <t>2.13</t>
  </si>
  <si>
    <t>Kabelová příchytka svazkový držák kabelů nad podhledy, velikost 20</t>
  </si>
  <si>
    <t>42759229</t>
  </si>
  <si>
    <t>2.14</t>
  </si>
  <si>
    <t>Kabelová příchytka svazkový držák kabelů nad podhledy, velikost 40</t>
  </si>
  <si>
    <t>-524042196</t>
  </si>
  <si>
    <t>2.15</t>
  </si>
  <si>
    <t>Kabelová příchytka kovová, velikost 30</t>
  </si>
  <si>
    <t>-974350151</t>
  </si>
  <si>
    <t>2.16</t>
  </si>
  <si>
    <t>Ocelová el. instalační trubka D=50mm včetně držáků</t>
  </si>
  <si>
    <t>-1712759175</t>
  </si>
  <si>
    <t>2.17</t>
  </si>
  <si>
    <t>PVC elektroinstalační trubka ohebná, bezhalogenová D=32mm včetně držáků</t>
  </si>
  <si>
    <t>-149651301</t>
  </si>
  <si>
    <t>2.18</t>
  </si>
  <si>
    <t>PVC elektroinstalační trubka ohebná, bezhalogenová D=25mm včetně držáků</t>
  </si>
  <si>
    <t>278992831</t>
  </si>
  <si>
    <t>2.19</t>
  </si>
  <si>
    <t>PVC elektroinstalační trubka ohebná, bezhalogenová D=20mm včetně držáků</t>
  </si>
  <si>
    <t>1750096600</t>
  </si>
  <si>
    <t>2.20</t>
  </si>
  <si>
    <t>PVC elektroinstalační trubka tuhá, bezhalogenová D=25mm včetně držáků</t>
  </si>
  <si>
    <t>-2062603632</t>
  </si>
  <si>
    <t>2.21</t>
  </si>
  <si>
    <t>PVC elektroinstalační trubka tuhá, UV odolná D=25mm včetně držáků</t>
  </si>
  <si>
    <t>1844183613</t>
  </si>
  <si>
    <t>2.22</t>
  </si>
  <si>
    <t>Lišta vkládací 40x20</t>
  </si>
  <si>
    <t>-1208604038</t>
  </si>
  <si>
    <t>2.23</t>
  </si>
  <si>
    <t>Protipožární přepážka ve stěně nebo stropu do průměru 150mm</t>
  </si>
  <si>
    <t>231464484</t>
  </si>
  <si>
    <t>D3</t>
  </si>
  <si>
    <t>Přístroje, krabice, ovládače</t>
  </si>
  <si>
    <t>3.1</t>
  </si>
  <si>
    <t>Zásuvka 230V/16A, pod omítku IP20, bílá</t>
  </si>
  <si>
    <t>-1453259867</t>
  </si>
  <si>
    <t>3.2</t>
  </si>
  <si>
    <t>Zásuvka 230V/16A, pod omítku IP20, červená, s přep. ochranou "D"</t>
  </si>
  <si>
    <t>305263109</t>
  </si>
  <si>
    <t>3.3</t>
  </si>
  <si>
    <t>Zásuvka 230V/16A, na povrch IP44, šedá</t>
  </si>
  <si>
    <t>949371630</t>
  </si>
  <si>
    <t>3.4</t>
  </si>
  <si>
    <t>Zásuvka průmyslová pro přenosné osvětelní 12VAC SELV, nezáměnná</t>
  </si>
  <si>
    <t>-1042863289</t>
  </si>
  <si>
    <t>3.5</t>
  </si>
  <si>
    <t>Zásuvka průmyslová 5P 400V/16A</t>
  </si>
  <si>
    <t>696721548</t>
  </si>
  <si>
    <t>3.6</t>
  </si>
  <si>
    <t>Zásuvková skříň s proudovým chráničem; vývody chráněny jističi; zásuvky: 1x400V/32A; 2x400V/16A; 2x230V/16A; IP54</t>
  </si>
  <si>
    <t>1032038491</t>
  </si>
  <si>
    <t>3.7</t>
  </si>
  <si>
    <t>Trojpólový vypínač (IP54) 25A</t>
  </si>
  <si>
    <t>-219198512</t>
  </si>
  <si>
    <t>3.8</t>
  </si>
  <si>
    <t>Vypínač jednopólový 230V/10A IP20 pod omítku</t>
  </si>
  <si>
    <t>347528535</t>
  </si>
  <si>
    <t>3.9</t>
  </si>
  <si>
    <t>Vypínač jednopólový 230V/10A IP44 na povrch</t>
  </si>
  <si>
    <t>-157626662</t>
  </si>
  <si>
    <t>3.10</t>
  </si>
  <si>
    <t>Vypínač sériový 230V/10A IP20 pod omítku</t>
  </si>
  <si>
    <t>-1559602916</t>
  </si>
  <si>
    <t>3.11</t>
  </si>
  <si>
    <t>Vypínač střídavý 230V/10A IP44 na povrch</t>
  </si>
  <si>
    <t>1892865024</t>
  </si>
  <si>
    <t>3.12</t>
  </si>
  <si>
    <t>Tlačítko ovládací 230V/10A IP20 pod omítku</t>
  </si>
  <si>
    <t>1758694640</t>
  </si>
  <si>
    <t>3.13</t>
  </si>
  <si>
    <t>Tlačítko ovládací 230V/10A IP44 na povrch</t>
  </si>
  <si>
    <t>-571553288</t>
  </si>
  <si>
    <t>3.14</t>
  </si>
  <si>
    <t>Instal.a přístrojové krabice bezhalogenová (IP54) velká, na povrch</t>
  </si>
  <si>
    <t>2073617944</t>
  </si>
  <si>
    <t>3.15</t>
  </si>
  <si>
    <t>Instal.a přístrojové krabice bezhalogenová (IP54) malá na povrch</t>
  </si>
  <si>
    <t>1178510340</t>
  </si>
  <si>
    <t>3.16</t>
  </si>
  <si>
    <t>Krabice rozvodná kruhová s víčkem a svorkovnicí, průměr 73mm, hloubka 43mm, bezhalogenová</t>
  </si>
  <si>
    <t>-16084426</t>
  </si>
  <si>
    <t>3.17</t>
  </si>
  <si>
    <t>Krabice univerzální kruhová, průměr 73mm, hloubka 43mm, materál PVC</t>
  </si>
  <si>
    <t>2061608851</t>
  </si>
  <si>
    <t>3.18</t>
  </si>
  <si>
    <t>Krabice přístrojová kruhová, průměr vč. spojovacích pacek 89mm, hloubka 45mm, bezhalogenová</t>
  </si>
  <si>
    <t>-1206068652</t>
  </si>
  <si>
    <t>3.19</t>
  </si>
  <si>
    <t>Krabice rozvodná kruhová s víčkem a svorkovnicí, průměr 103mm, hloubka 50mm, bezhalogenová</t>
  </si>
  <si>
    <t>-247659184</t>
  </si>
  <si>
    <t>3.20</t>
  </si>
  <si>
    <t>Krabice univerzální  kruhová do SDK, průměr 73mm, hloubka 45mm, třída reakce na oheň A1 - F,  bezhalogenová</t>
  </si>
  <si>
    <t>-589831631</t>
  </si>
  <si>
    <t>Krabice univerzální kruhová do SDK, průměr 73mm, hloubka 45mm, třída reakce na oheň A1 - F, bezhalogenová</t>
  </si>
  <si>
    <t>3.21</t>
  </si>
  <si>
    <t>Detektor pohybu IP44, stropní montáž, 360°, bílý, 106x106x53mm (šxdxv)</t>
  </si>
  <si>
    <t>301306952</t>
  </si>
  <si>
    <t>3.22</t>
  </si>
  <si>
    <t>Doběhové relé pod vypínač</t>
  </si>
  <si>
    <t>784986489</t>
  </si>
  <si>
    <t>3.23</t>
  </si>
  <si>
    <t>Drobný pomocný a popisovací materiál</t>
  </si>
  <si>
    <t>-2055234537</t>
  </si>
  <si>
    <t>D4</t>
  </si>
  <si>
    <t>Rozvaděče (dodávka+montáž)</t>
  </si>
  <si>
    <t>4.1</t>
  </si>
  <si>
    <t>Rozvaděč RH-B</t>
  </si>
  <si>
    <t>453790834</t>
  </si>
  <si>
    <t>Poznámka k položce:_x000D_
přístrojová náplň dle výkresu číslo 05</t>
  </si>
  <si>
    <t>4.2</t>
  </si>
  <si>
    <t>Rozváděč RS1</t>
  </si>
  <si>
    <t>2083594820</t>
  </si>
  <si>
    <t>Poznámka k položce:_x000D_
přístrojová náplň dle výkresu číslo 06</t>
  </si>
  <si>
    <t>4.3</t>
  </si>
  <si>
    <t>Rozváděč RS2</t>
  </si>
  <si>
    <t>489289225</t>
  </si>
  <si>
    <t>Poznámka k položce:_x000D_
přístrojová náplň dle výkresu číslo 07</t>
  </si>
  <si>
    <t>4.4</t>
  </si>
  <si>
    <t>Doplnění stávajícího rozvaděče  : Doplnění 1x jistič o velikosti 3x250A, Ir=200A, nastavitelný Ir=0,5-1xIn vč. potřebného materiálu a příslušenství</t>
  </si>
  <si>
    <t>-736157142</t>
  </si>
  <si>
    <t>Doplnění stávajícího rozvaděče : Doplnění 1x jistič o velikosti 3x250A, Ir=200A, nastavitelný Ir=0,5-1xIn vč. potřebného materiálu a příslušenství</t>
  </si>
  <si>
    <t>4.5</t>
  </si>
  <si>
    <t>Dílenská dokumentace rozvaděčů</t>
  </si>
  <si>
    <t>-688992212</t>
  </si>
  <si>
    <t>D5</t>
  </si>
  <si>
    <t>Svítidla vč. recyklačních poplatků (dodávka+montáž)</t>
  </si>
  <si>
    <t>5.1</t>
  </si>
  <si>
    <t>Typ A1 - Svítidlo průmyslopvé liniové pro přisazenou nebo zavěšenou montáž, 52,7W, 6630lm, 126lm/w, 4000K, min. IP65</t>
  </si>
  <si>
    <t>1733670279</t>
  </si>
  <si>
    <t>5.2</t>
  </si>
  <si>
    <t>Typ A1N - Svítidlo průmyslopvé liniové pro přisazenou nebo zavěšenou montáž, 52,7W, 6630lm, 126lm/w, 4000K, min. IP65 včtně nouzového modulu na 60min. Provozu</t>
  </si>
  <si>
    <t>2051951843</t>
  </si>
  <si>
    <t>5.3</t>
  </si>
  <si>
    <t>Typ D1 - Svítidlo interiérové typ downlight pro montáž do podhledu, 16,3W, 1950lm, 120lm/w, 4000K, min. IP65</t>
  </si>
  <si>
    <t>127992206</t>
  </si>
  <si>
    <t>5.4</t>
  </si>
  <si>
    <t>Typ E1 - Svítidlo interiérové typ panel 600mm x 600mm pro montáž do podhledu, 40W, 4404lm, 110lm/w, 3000K / 3500K / 4000K s nasatevním pomocí spínače, min. IP44</t>
  </si>
  <si>
    <t>1494097962</t>
  </si>
  <si>
    <t>5.5</t>
  </si>
  <si>
    <t>Typ F1 - Svítidlo interiérové typ panel 600mm x 600mm pro montáž do podhledu, 36,9W, 4590lm, 124lm/w, 4000K, min. IP50 horní strana, min. IP65 spodní strana, ocelový plech bílé barvy s práškovým nástřikem odolné půsoebním chlóru, kryt vyroben ze 4mm skla</t>
  </si>
  <si>
    <t>133702932</t>
  </si>
  <si>
    <t>Typ F1 - Svítidlo interiérové typ panel 600mm x 600mm pro montáž do podhledu, 36,9W, 4590lm, 124lm/w, 4000K, min. IP50 horní strana, min. IP65 spodní strana, ocelový plech bílé barvy s práškovým nástřikem odolné půsoebním chlóru, kryt vyroben ze 4mm tepelně zpracovaného bezpečnostního skla</t>
  </si>
  <si>
    <t>5.6</t>
  </si>
  <si>
    <t>Typ G - Svítidlo interiérové typ downlight pro montáž do podhledu, 15,5W, 2048lm, 132lm/w, 4000K, min. IP44</t>
  </si>
  <si>
    <t>1981601796</t>
  </si>
  <si>
    <t>5.7</t>
  </si>
  <si>
    <t>Typ H - Svítidlo interiérové typ downlight pro montáž do podhledu, 6,6W, 600lm, 91lm/w, 4000K, min. IP65</t>
  </si>
  <si>
    <t>1818400392</t>
  </si>
  <si>
    <t>5.8</t>
  </si>
  <si>
    <t>Nouzové svítidlo s vlastním zdrojem na dobu provozu min. 60minut a piktogramem označující směr úniku</t>
  </si>
  <si>
    <t>164947417</t>
  </si>
  <si>
    <t>5.9</t>
  </si>
  <si>
    <t>Nouzové svítidlo s vlastním zdrojem na dobu provozu min. 60minut s prostorovou optikou pro protipanické osvětlení</t>
  </si>
  <si>
    <t>-563271907</t>
  </si>
  <si>
    <t>5.10</t>
  </si>
  <si>
    <t>Montážní, kotvící a ostatní materiál pro svítidla</t>
  </si>
  <si>
    <t>-337286732</t>
  </si>
  <si>
    <t>Nouzové svítidlo s vlastním zdrojem na dobu provozu min. 60minut a piktogramem označující hasící přístroj</t>
  </si>
  <si>
    <t>5.11</t>
  </si>
  <si>
    <t>-90727290</t>
  </si>
  <si>
    <t>D6</t>
  </si>
  <si>
    <t>Uzemňovací soustava a ochranné pospojování, hromsovod</t>
  </si>
  <si>
    <t>6.1</t>
  </si>
  <si>
    <t>Zemnící pásek FeZn 30x4</t>
  </si>
  <si>
    <t>-1105228899</t>
  </si>
  <si>
    <t>6.2</t>
  </si>
  <si>
    <t>Zemnící drát  FeZn 10</t>
  </si>
  <si>
    <t>1972784615</t>
  </si>
  <si>
    <t>Zemnící drát FeZn 10</t>
  </si>
  <si>
    <t>6.3</t>
  </si>
  <si>
    <t>Zemnící tyč délky 1m</t>
  </si>
  <si>
    <t>352629527</t>
  </si>
  <si>
    <t>6.4</t>
  </si>
  <si>
    <t>Přeložení sátvajících svodů hromosvodu</t>
  </si>
  <si>
    <t>-1635795513</t>
  </si>
  <si>
    <t>6.5</t>
  </si>
  <si>
    <t>Svorka páska-páska</t>
  </si>
  <si>
    <t>1659083055</t>
  </si>
  <si>
    <t>6.6</t>
  </si>
  <si>
    <t>Svorka páska-drát</t>
  </si>
  <si>
    <t>368147448</t>
  </si>
  <si>
    <t>6.7</t>
  </si>
  <si>
    <t>Svorkovnice halvního pospojování MET/HOP</t>
  </si>
  <si>
    <t>1069553023</t>
  </si>
  <si>
    <t>6.8</t>
  </si>
  <si>
    <t>Ekvipotencionální přípojnice EP</t>
  </si>
  <si>
    <t>1206523194</t>
  </si>
  <si>
    <t>6.9</t>
  </si>
  <si>
    <t>Gumosfalt-černý SA12-5kg (301201)</t>
  </si>
  <si>
    <t>-1819715221</t>
  </si>
  <si>
    <t>6.10</t>
  </si>
  <si>
    <t>CUI zaváděcí vývod, délky 3,5m</t>
  </si>
  <si>
    <t>861785232</t>
  </si>
  <si>
    <t>6.11</t>
  </si>
  <si>
    <t>Jimací vedení AlMgSi 8mm</t>
  </si>
  <si>
    <t>1128587276</t>
  </si>
  <si>
    <t>6.12</t>
  </si>
  <si>
    <t>Podpěra vedení PV21</t>
  </si>
  <si>
    <t>931013111</t>
  </si>
  <si>
    <t>6.13</t>
  </si>
  <si>
    <t>Svorka spojovací SS</t>
  </si>
  <si>
    <t>750047943</t>
  </si>
  <si>
    <t>6.14</t>
  </si>
  <si>
    <t>Svorka připojovací SP</t>
  </si>
  <si>
    <t>-1693316777</t>
  </si>
  <si>
    <t>6.15</t>
  </si>
  <si>
    <t>Svorka zksušební SZ</t>
  </si>
  <si>
    <t>749449121</t>
  </si>
  <si>
    <t>D7</t>
  </si>
  <si>
    <t xml:space="preserve">Vyhřívání lavic </t>
  </si>
  <si>
    <t>7.1</t>
  </si>
  <si>
    <t>Elektrická topná rohož 150w/m2</t>
  </si>
  <si>
    <t>783719464</t>
  </si>
  <si>
    <t>7.2</t>
  </si>
  <si>
    <t>Termostat na DIN, teplotní rozsah -10…+50°C, napájení AC 230V ±10 %, 50...60 Hz, výstup 10A, diference 0,3…6°K, vlastní spotřeba 3VA, teplotní senzor NTC termistor, IP20 (čelní panel)/II, provozní teplota prostředí 0…+50°C, rozměry 86x36x58mm (2 moduly)</t>
  </si>
  <si>
    <t>1000036700</t>
  </si>
  <si>
    <t>Termostat na DIN, teplotní rozsah -10…+50°C, napájení AC 230V ±10 %, 50...60 Hz, výstup 10A, diference 0,3…6°K, vlastní spotřeba 3VA, teplotní senzor NTC termistor, IP20 (čelní panel)/II, provozní teplota prostředí 0…+50°C, rozměry 86x36x58mm (2 moduly), hmotnost 170g</t>
  </si>
  <si>
    <t>7.3</t>
  </si>
  <si>
    <t>Kabelový teplotní senzor NTC 12 kohm/+25°C; teplotní rozsah -20...+70°C, přívod 10 m, PVC</t>
  </si>
  <si>
    <t>503859672</t>
  </si>
  <si>
    <t>7.4</t>
  </si>
  <si>
    <t>Sklotextilní páska pro připevnění topné rohože, teplotní odolnost 80°C, vysoká mechanická odolnost</t>
  </si>
  <si>
    <t>-75673153</t>
  </si>
  <si>
    <t>7.5</t>
  </si>
  <si>
    <t>Souprava pro napojení topné rohože do instalační krabice</t>
  </si>
  <si>
    <t>-1189326171</t>
  </si>
  <si>
    <t>D8</t>
  </si>
  <si>
    <t>8.4</t>
  </si>
  <si>
    <t>Výchozí revize</t>
  </si>
  <si>
    <t>-1180665848</t>
  </si>
  <si>
    <t>8.5</t>
  </si>
  <si>
    <t>Kabelové štítky</t>
  </si>
  <si>
    <t>-1225554663</t>
  </si>
  <si>
    <t>8.6</t>
  </si>
  <si>
    <t>Upevňovací a ostatní drobný materiál (šrouby, vruty)</t>
  </si>
  <si>
    <t>1215294360</t>
  </si>
  <si>
    <t>8.8</t>
  </si>
  <si>
    <t>1447780186</t>
  </si>
  <si>
    <t>Měření intenzity umělého osvětlení</t>
  </si>
  <si>
    <t>8.9</t>
  </si>
  <si>
    <t>523574976</t>
  </si>
  <si>
    <t>Kontrola TIČR</t>
  </si>
  <si>
    <t>8.7</t>
  </si>
  <si>
    <t>Demontáže stávajícíh zařízení elektro</t>
  </si>
  <si>
    <t>1485725925</t>
  </si>
  <si>
    <t>D.1.4-MaR - Měření a regulace</t>
  </si>
  <si>
    <t>D1 - Polní přístroje</t>
  </si>
  <si>
    <t>D2 - Řídicí systém</t>
  </si>
  <si>
    <t xml:space="preserve">D3 - Rozváděče </t>
  </si>
  <si>
    <t>D4 - Kabely</t>
  </si>
  <si>
    <t>D5 - Nosný a montážní materiál</t>
  </si>
  <si>
    <t>D6 - V04: Inženýrská činnost</t>
  </si>
  <si>
    <t>Polní přístroje</t>
  </si>
  <si>
    <t>X01</t>
  </si>
  <si>
    <t>Prostorové čidlo teploty a vlhkosti, napájení 24V st/ss, výstup 0..10V,  IP65, rozsah měření - 35 ...+75 °C,  vlhkost 0...100% rH, pouzdro -p olyamid posílený skelným vláknem</t>
  </si>
  <si>
    <t>-1298944830</t>
  </si>
  <si>
    <t>Prostorové čidlo teploty a vlhkosti, napájení 24V st/ss, výstup 0..10V, IP65, rozsah měření - 35 ...+75 °C, vlhkost 0...100% rH, pouzdro -p olyamid posílený skelným vláknem</t>
  </si>
  <si>
    <t>X02</t>
  </si>
  <si>
    <t>Prostorové čidlo teploty, měřící článek Ni1000/5000 (6180) ppm, Pt1000,  IP65, rozsah měření -40°C až +50°C,pouzdro -polyamid posílený skelným vláknem</t>
  </si>
  <si>
    <t>-1649846312</t>
  </si>
  <si>
    <t>Prostorové čidlo teploty, měřící článek Ni1000/5000 (6180) ppm, Pt1000, IP65, rozsah měření -40°C až +50°C,pouzdro -polyamid posílený skelným vláknem</t>
  </si>
  <si>
    <t>X03</t>
  </si>
  <si>
    <t>Stonkové čidlo teploty, měřící článek Ni1000/5000 (6180) ppm, IP65, rozsah měření -30°C až +150°C, pouzdro - polykarbonát, délka stonku 150 mm, návarek G1/2"*50, jímka nerez délka 100 mm</t>
  </si>
  <si>
    <t>-1872381666</t>
  </si>
  <si>
    <t>X04</t>
  </si>
  <si>
    <t>Kabelové čidlo teploty, měřící článek Ni1000/5000 (6180) ppm, Pt1000, IP65, rozsah měření -30°C až +150°C</t>
  </si>
  <si>
    <t>9848639</t>
  </si>
  <si>
    <t>X05</t>
  </si>
  <si>
    <t>Kanálové čidlo teploty do VZT potruvbí, měřící článek Ni1000/5000 (6180) ppm, IP65, rozsah měření -30°C až +150°C, pouzdro - polykarbonát, délka stonku 240 mm</t>
  </si>
  <si>
    <t>-1877119104</t>
  </si>
  <si>
    <t>X06</t>
  </si>
  <si>
    <t>Příložné čidlo teploty, měřící článek Ni1000/5000 (6180) ppm, IP65, rozsah měření -30°C až +80°C, pouzdro - polykarbonát</t>
  </si>
  <si>
    <t>-778061708</t>
  </si>
  <si>
    <t>X07</t>
  </si>
  <si>
    <t>Snímač relativního tlaku, měřící membrána - médium voda, IP65, rozsah 0-600 kPa, výstupní signál 0-10V, napájení 24VAC/DC, konektor, napojení G1/2"</t>
  </si>
  <si>
    <t>-616006357</t>
  </si>
  <si>
    <t>X08</t>
  </si>
  <si>
    <t>Kondenzační smyčka stočená přivařovací M20x1.5, max.pracovní teplota 300°C, uhlíková ocel</t>
  </si>
  <si>
    <t>480175546</t>
  </si>
  <si>
    <t>X09</t>
  </si>
  <si>
    <t>Tlakoměrový kohout uzavírací s čepem M20x1.5/M20x1.5, max.pracovní teplota 50°C</t>
  </si>
  <si>
    <t>349477279</t>
  </si>
  <si>
    <t>X10</t>
  </si>
  <si>
    <t>Přípojka tlakoměrová přechodová M20x1.5/G1/2"-uhlíková ocel</t>
  </si>
  <si>
    <t>-1742454063</t>
  </si>
  <si>
    <t>X11</t>
  </si>
  <si>
    <t>Diferenční snímač tlaku, měřící membrána - médium vzduch, IP54, rozsah 0-2000 Pa, výstupní signál 0-10V, napájení 24VAC/DC, včetně příslušenství: 2 připevňovací šrouby, 2 nátrubky z plastu, 2 m hadice z plastu</t>
  </si>
  <si>
    <t>1903163785</t>
  </si>
  <si>
    <t>X12</t>
  </si>
  <si>
    <t>Diferenční snímač tlaku, měřící membrána - médium vzduch, IP54, rozsah 0-1000 Pa, výstupní signál 0-10V, napájení 24VAC/DC, včetně příslušenství: 2 připevňovací šrouby, 2 nátrubky z plastu, 2 m hadice z plastu</t>
  </si>
  <si>
    <t>1543973380</t>
  </si>
  <si>
    <t>X13</t>
  </si>
  <si>
    <t>Kanálové čidlo teploty a vlhkosti, napájení 24V st/ss, výstup 0..10V,  IP65, rozsah měření - 35 ...+80 °C,  vlhkost 0…95% rH, pouzdro -p olyamid posílený skelným vláknem</t>
  </si>
  <si>
    <t>741246389</t>
  </si>
  <si>
    <t>Kanálové čidlo teploty a vlhkosti, napájení 24V st/ss, výstup 0..10V, IP65, rozsah měření - 35 ...+80 °C, vlhkost 0…95% rH, pouzdro -p olyamid posílený skelným vláknem</t>
  </si>
  <si>
    <t>X14</t>
  </si>
  <si>
    <t>Detektor pohybu 230V AC, s kontaktním výstupem</t>
  </si>
  <si>
    <t>-851300413</t>
  </si>
  <si>
    <t>X15</t>
  </si>
  <si>
    <t>Kanálové čidlo kvality vzduchu CO2 a VOC, napájení 24V st/ss, Výstupní signál pro CO2 0 až 10 V DC, 0 až 2000 ppm; výstupní signál pro VOC 0 až 10 V DC,  IP54</t>
  </si>
  <si>
    <t>312346541</t>
  </si>
  <si>
    <t>Kanálové čidlo kvality vzduchu CO2 a VOC, napájení 24V st/ss, Výstupní signál pro CO2 0 až 10 V DC, 0 až 2000 ppm; výstupní signál pro VOC 0 až 10 V DC, IP54</t>
  </si>
  <si>
    <t>X16</t>
  </si>
  <si>
    <t>Stonkový regulátor teploty, IP65, rozsah 30..70°C, výstupní spínací kontakt 230V, provozní teplota okolí 0°C až +50°C, vlhkost 5 až 85% r.v., jímka nerez 100mm</t>
  </si>
  <si>
    <t>405488795</t>
  </si>
  <si>
    <t>X17</t>
  </si>
  <si>
    <t>Vlnovcový snímač tlaku rozsah 63-630kPa, výstup beznapěťový kontakt</t>
  </si>
  <si>
    <t>846044986</t>
  </si>
  <si>
    <t>X18</t>
  </si>
  <si>
    <t>Ventil včetně servopohonu 24V/0..10V je součástí dodávky UT</t>
  </si>
  <si>
    <t>593503430</t>
  </si>
  <si>
    <t>X19</t>
  </si>
  <si>
    <t>Snímač hladiny součást dodávky bazénové technologie</t>
  </si>
  <si>
    <t>-253832401</t>
  </si>
  <si>
    <t>X20</t>
  </si>
  <si>
    <t>Plovákový spínač,  přepínací kontakt 230VAC/2A</t>
  </si>
  <si>
    <t>1079894513</t>
  </si>
  <si>
    <t>Plovákový spínač, přepínací kontakt 230VAC/2A</t>
  </si>
  <si>
    <t>X21</t>
  </si>
  <si>
    <t>Protimrazový termostat. Délka kapiláry 6m, Rozsah nastavení +4,5 °C...+20 °C, přepínací kontakt 230VAC/2A</t>
  </si>
  <si>
    <t>-26415820</t>
  </si>
  <si>
    <t>X22</t>
  </si>
  <si>
    <t>Diferenční tlakový spínač 20-300Pa, přepínací kontakt 230VAC/2A, Součástí dodávky jsou hadičky a připojovací sada</t>
  </si>
  <si>
    <t>1949953210</t>
  </si>
  <si>
    <t>X23</t>
  </si>
  <si>
    <t>Klapkový servopohon s havarijní funkcí 24V AC/DC ovládání 2.bodové, 10Nm, signalizace polohy beznapěťovým kontaktem</t>
  </si>
  <si>
    <t>1338051966</t>
  </si>
  <si>
    <t>X24</t>
  </si>
  <si>
    <t>Klapkový servopohon  24V AC/DC ovládání 2.bodové, 10Nm, signalizace polohy beznapěťovým kontaktem</t>
  </si>
  <si>
    <t>-1419910904</t>
  </si>
  <si>
    <t>Klapkový servopohon 24V AC/DC ovládání 2.bodové, 10Nm, signalizace polohy beznapěťovým kontaktem</t>
  </si>
  <si>
    <t>X25</t>
  </si>
  <si>
    <t>Klapkový servopohon 24V AC/DC ovládání 0..10V, 10Nm</t>
  </si>
  <si>
    <t>-1046026128</t>
  </si>
  <si>
    <t>X26</t>
  </si>
  <si>
    <t>Servisní vypínač v plastové krabici IP54, 400V/4kW, se sihnalizací polohy</t>
  </si>
  <si>
    <t>-617921832</t>
  </si>
  <si>
    <t>X27</t>
  </si>
  <si>
    <t>Akustická houkačka 230V</t>
  </si>
  <si>
    <t>-330270823</t>
  </si>
  <si>
    <t>X28</t>
  </si>
  <si>
    <t>přepínač třípolohový AUT/VYP/ZAP v plastové krabici, 230V/6A</t>
  </si>
  <si>
    <t>1011284747</t>
  </si>
  <si>
    <t>X29</t>
  </si>
  <si>
    <t>Elektroinstalační zásuvka, L-N-PE, 16A/250VAC, IP43, montáž na povrch</t>
  </si>
  <si>
    <t>918062195</t>
  </si>
  <si>
    <t>X30</t>
  </si>
  <si>
    <t>Drobný montážní teriál (závěsy na světla, hmoždinky, šroubky, atd.)</t>
  </si>
  <si>
    <t>1938950823</t>
  </si>
  <si>
    <t>Řídicí systém</t>
  </si>
  <si>
    <t>X100</t>
  </si>
  <si>
    <t>Programovatelný regulátor s barevným grafickým dotykovým displejem komunikační rozhraní: 2x CAN-based, Ethernet -nativ BACnet IP, nebo ModBus TCP IP, WEBSERVER Min. Konfigurace včetně 10% rezervy: AI:33, AO:7, DI:36, DO:16</t>
  </si>
  <si>
    <t>-328934606</t>
  </si>
  <si>
    <t>X101</t>
  </si>
  <si>
    <t>Programovatelný regulátor s barevným grafickým dotykovým displejem komunikační rozhraní: 2x CAN-based, Ethernet -nativ BACnet IP, nebo ModBus TCP IP, WEBSERVER Min. Konfigurace včetně 10% rezervy: AI:30, AO:10, DI:36, DO:16</t>
  </si>
  <si>
    <t>-533964662</t>
  </si>
  <si>
    <t>X102</t>
  </si>
  <si>
    <t>ModBus RTU koncentrátor s rozhraním BACNet IP</t>
  </si>
  <si>
    <t>-167663066</t>
  </si>
  <si>
    <t>X103</t>
  </si>
  <si>
    <t>Programovatelný regulátor s barevným grafickým dotykovým displejem komunikační rozhraní: 2x CAN-based, Ethernet -nativ BACnet IP, nebo ModBus TCP IP, WEBSERVER Min. Konfigurace včetně 10% rezervy: AI:24, AO:12, DI:116, DO:64</t>
  </si>
  <si>
    <t>-1621204990</t>
  </si>
  <si>
    <t>X104</t>
  </si>
  <si>
    <t>M-Bus koncentrátor s rozhraním BACNet IP pro 20 měřičů</t>
  </si>
  <si>
    <t>1828825572</t>
  </si>
  <si>
    <t>X105</t>
  </si>
  <si>
    <t>GSM brána</t>
  </si>
  <si>
    <t>1684898657</t>
  </si>
  <si>
    <t>X106</t>
  </si>
  <si>
    <t>ModBus TCP IP koncentrátor s rozhraním BACNet IP</t>
  </si>
  <si>
    <t>1992244530</t>
  </si>
  <si>
    <t xml:space="preserve">Rozváděče </t>
  </si>
  <si>
    <t>X200</t>
  </si>
  <si>
    <t>Skříňový rozváděč: 1 POLE 800x2000x400 mm (šxvxh) oceloplechový, IP44/IP20, montážní deska, 400V/3kW/10kA Bezpečnostní tabulky, kapsa na dokumentaci, přepěťová ochrana  3.stupně,  a ostatní náplň dle regulačního schéma a přílohy 1 TZ</t>
  </si>
  <si>
    <t>573874091</t>
  </si>
  <si>
    <t>Skříňový rozváděč: 1 POLE 800x2000x400 mm (šxvxh) oceloplechový, IP44/IP20, montážní deska, 400V/3kW/10kA Bezpečnostní tabulky, kapsa na dokumentaci, přepěťová ochrana 3.stupně, a ostatní náplň dle regulačního schéma a přílohy 1 TZ</t>
  </si>
  <si>
    <t>X201</t>
  </si>
  <si>
    <t>Montáž rozvaděče</t>
  </si>
  <si>
    <t>359894302</t>
  </si>
  <si>
    <t>X202</t>
  </si>
  <si>
    <t xml:space="preserve">Skříňový rozváděč: 1 POLE 800x2000x400 mm (šxvxh) oceloplechový, IP44/IP20, montážní deska, 400V/12kW/10kA Bezpečnostní tabulky, kapsa na dokumentaci, přepěťová ochrana  3.stupně,  a ostatní náplň dle regulačního schéma a přílohy 1 TZ, u čerpadel nad 3kW </t>
  </si>
  <si>
    <t>1608223686</t>
  </si>
  <si>
    <t>Skříňový rozváděč: 1 POLE 800x2000x400 mm (šxvxh) oceloplechový, IP44/IP20, montážní deska, 400V/12kW/10kA Bezpečnostní tabulky, kapsa na dokumentaci, přepěťová ochrana 3.stupně, a ostatní náplň dle regulačního schéma a přílohy 1 TZ, u čerpadel nad 3kW sofstarter s regulací ve třech fázích, proudové chrániče 30mA</t>
  </si>
  <si>
    <t>X203</t>
  </si>
  <si>
    <t>1410988664</t>
  </si>
  <si>
    <t>X204</t>
  </si>
  <si>
    <t xml:space="preserve">Skříňový rozváděč: 2 POLE 1000x2000x400 mm (šxvxh) oceloplechový, IP44/IP20, montážní deska, 400V/40kW/10kA Bezpečnostní tabulky, kapsa na dokumentaci, přepěťová ochrana  3.stupně,  proudové chrániče a ostatní náplň dle regulačního schéma a přílohy 1 TZ, </t>
  </si>
  <si>
    <t>1461954168</t>
  </si>
  <si>
    <t>Skříňový rozváděč: 2 POLE 1000x2000x400 mm (šxvxh) oceloplechový, IP44/IP20, montážní deska, 400V/40kW/10kA Bezpečnostní tabulky, kapsa na dokumentaci, přepěťová ochrana 3.stupně, proudové chrániče a ostatní náplň dle regulačního schéma a přílohy 1 TZ, u čerpadel a dmychadel nad 2kW sofstarter s regulací ve třech fázích, proudové chrániče 30mA</t>
  </si>
  <si>
    <t>X205</t>
  </si>
  <si>
    <t>Softstarter 400V/3kW třífázový</t>
  </si>
  <si>
    <t>-864772248</t>
  </si>
  <si>
    <t>X206</t>
  </si>
  <si>
    <t>1211148372</t>
  </si>
  <si>
    <t>X207</t>
  </si>
  <si>
    <t xml:space="preserve">Stávající regulace MaR UT, úpravy v rozvaděči (stará čerpadla budou nahrazena novými s jinými výkonovými parametry) doplnit do stávající MaR vstup pro signál z nové MaR (požadavek na teplo) .                                                                </t>
  </si>
  <si>
    <t>1079994613</t>
  </si>
  <si>
    <t>Stávající regulace MaR UT, úpravy v rozvaděči (stará čerpadla budou nahrazena novými s jinými výkonovými parametry) doplnit do stávající MaR vstup pro signál z nové MaR (požadavek na teplo) . Bude nutno kontaktovat a spolupracovat se stávajícím servisem starého řídícího systému</t>
  </si>
  <si>
    <t>Kabely</t>
  </si>
  <si>
    <t>X300</t>
  </si>
  <si>
    <t>1-CXKH-R3x1,5-J  Bezhalogenový silový kabel B2cas1d0(1)a1,  provozní napětí 600/1000VAC, barevné značení dle ČSN 330165, provozní teplota -30 - +90°C,</t>
  </si>
  <si>
    <t>1555915748</t>
  </si>
  <si>
    <t>1-CXKH-R3x1,5-J Bezhalogenový silový kabel B2cas1d0(1)a1, provozní napětí 600/1000VAC, barevné značení dle ČSN 330165, provozní teplota -30 - +90°C,</t>
  </si>
  <si>
    <t>X301</t>
  </si>
  <si>
    <t>1-CXKH-R4x1,5-J  Bezhalogenový silový kabel B2cas1d0(1)a1,  provozní napětí 600/1000VAC, barevné značení dle ČSN 330165, provozní teplota -30 - +90°C,</t>
  </si>
  <si>
    <t>-2019610677</t>
  </si>
  <si>
    <t>1-CXKH-R4x1,5-J Bezhalogenový silový kabel B2cas1d0(1)a1, provozní napětí 600/1000VAC, barevné značení dle ČSN 330165, provozní teplota -30 - +90°C,</t>
  </si>
  <si>
    <t>X302</t>
  </si>
  <si>
    <t>1-CXKH-R4x2,5-J  Bezhalogenový silový kabel B2cas1d0(1)a1,  provozní napětí 600/1000VAC, barevné značení dle ČSN 330165, provozní teplota -30 - +90°C,</t>
  </si>
  <si>
    <t>170353296</t>
  </si>
  <si>
    <t>1-CXKH-R4x2,5-J Bezhalogenový silový kabel B2cas1d0(1)a1, provozní napětí 600/1000VAC, barevné značení dle ČSN 330165, provozní teplota -30 - +90°C,</t>
  </si>
  <si>
    <t>X303</t>
  </si>
  <si>
    <t>1-CXKH-R5x1,5-J  Bezhalogenový silový kabel B2cas1d0(1)a1,  provozní napětí 600/1000VAC, barevné značení dle ČSN 330165, provozní teplota -30 - +90°C,</t>
  </si>
  <si>
    <t>1148666947</t>
  </si>
  <si>
    <t>1-CXKH-R5x1,5-J Bezhalogenový silový kabel B2cas1d0(1)a1, provozní napětí 600/1000VAC, barevné značení dle ČSN 330165, provozní teplota -30 - +90°C,</t>
  </si>
  <si>
    <t>X304</t>
  </si>
  <si>
    <t>1-CXKH-R5x2,5-J  Bezhalogenový silový kabel B2cas1d0(1)a1,  provozní napětí 600/1000VAC, barevné značení dle ČSN 330165, provozní teplota -30 - +90°C,</t>
  </si>
  <si>
    <t>-372210534</t>
  </si>
  <si>
    <t>1-CXKH-R5x2,5-J Bezhalogenový silový kabel B2cas1d0(1)a1, provozní napětí 600/1000VAC, barevné značení dle ČSN 330165, provozní teplota -30 - +90°C,</t>
  </si>
  <si>
    <t>X305</t>
  </si>
  <si>
    <t>1-CXKH-R7x1,5-J  Bezhalogenový silový kabel B2cas1d0(1)a1,  provozní napětí 600/1000VAC, barevné značení dle ČSN 330165, provozní teplota -30 - +90°C,</t>
  </si>
  <si>
    <t>-887635524</t>
  </si>
  <si>
    <t>1-CXKH-R7x1,5-J Bezhalogenový silový kabel B2cas1d0(1)a1, provozní napětí 600/1000VAC, barevné značení dle ČSN 330165, provozní teplota -30 - +90°C,</t>
  </si>
  <si>
    <t>X306</t>
  </si>
  <si>
    <t>CMFM4x1,5 silový kabel,  provozní napětí 300/500VAC, barevné značení dle ČSN 330165, provozní teplota -50 - +70°C,</t>
  </si>
  <si>
    <t>1752189181</t>
  </si>
  <si>
    <t>CMFM4x1,5 silový kabel, provozní napětí 300/500VAC, barevné značení dle ČSN 330165, provozní teplota -50 - +70°C,</t>
  </si>
  <si>
    <t>X307</t>
  </si>
  <si>
    <t>CMFM4x2,5 silový kabel,  provozní napětí 300/500VAC, barevné značení dle ČSN 330165, provozní teplota -50 - +70°C,</t>
  </si>
  <si>
    <t>1599838888</t>
  </si>
  <si>
    <t>CMFM4x2,5 silový kabel, provozní napětí 300/500VAC, barevné značení dle ČSN 330165, provozní teplota -50 - +70°C,</t>
  </si>
  <si>
    <t>X308</t>
  </si>
  <si>
    <t>JXFE-R1x2x0,8                                                                                                Bezhalogenový slaboproudý kabel s vnějším stíněním B2cas1d0, provozní napětí 100V, barevné značení dle ČSN 330165, provozní teplota -30 - +90°C,</t>
  </si>
  <si>
    <t>-342445340</t>
  </si>
  <si>
    <t>JXFE-R1x2x0,8 Bezhalogenový slaboproudý kabel s vnějším stíněním B2cas1d0, provozní napětí 100V, barevné značení dle ČSN 330165, provozní teplota -30 - +90°C,</t>
  </si>
  <si>
    <t>X309</t>
  </si>
  <si>
    <t>JXFE-R2x2x0,8                                                                                                Bezhalogenový slaboproudý kabel s vnějším stíněním B2cas1d0, provozní napětí 100V, barevné značení dle ČSN 330165, provozní teplota -30 - +90°C,</t>
  </si>
  <si>
    <t>1241069030</t>
  </si>
  <si>
    <t>JXFE-R2x2x0,8 Bezhalogenový slaboproudý kabel s vnějším stíněním B2cas1d0, provozní napětí 100V, barevné značení dle ČSN 330165, provozní teplota -30 - +90°C,</t>
  </si>
  <si>
    <t>Nosný a montážní materiál</t>
  </si>
  <si>
    <t>X400</t>
  </si>
  <si>
    <t>Kovový kabelový žlab min.250x100 mm,  vč.konstrukčních dílů na zeď a montáže</t>
  </si>
  <si>
    <t>-77224569</t>
  </si>
  <si>
    <t>Kovový kabelový žlab min.250x100 mm, vč.konstrukčních dílů na zeď a montáže</t>
  </si>
  <si>
    <t>X401</t>
  </si>
  <si>
    <t>Kovový kabelový žlab min.125x50 mm,  vč.konstrukčních dílů na zeď a montáže</t>
  </si>
  <si>
    <t>-365972251</t>
  </si>
  <si>
    <t>Kovový kabelový žlab min.125x50 mm, vč.konstrukčních dílů na zeď a montáže</t>
  </si>
  <si>
    <t>X402</t>
  </si>
  <si>
    <t>Kovový kabelový žlab min.62x50 mm,  vč.konstrukčních dílů na zeď a montáže</t>
  </si>
  <si>
    <t>-44780081</t>
  </si>
  <si>
    <t>Kovový kabelový žlab min.62x50 mm, vč.konstrukčních dílů na zeď a montáže</t>
  </si>
  <si>
    <t>X403</t>
  </si>
  <si>
    <t>Trubka pevná PVC P20 Bezhalogenová B2cas1d0, vč mont.prvků a montáže</t>
  </si>
  <si>
    <t>1282032152</t>
  </si>
  <si>
    <t>X404</t>
  </si>
  <si>
    <t>Trubka ohebnáPVC P20 Bezhalogenová B2cas1d0, vč mont.prvků a montáže</t>
  </si>
  <si>
    <t>-314067311</t>
  </si>
  <si>
    <t>X405</t>
  </si>
  <si>
    <t>Krabicová rozvodka se svorkovnicí</t>
  </si>
  <si>
    <t>-1895694962</t>
  </si>
  <si>
    <t>X406</t>
  </si>
  <si>
    <t>Drobný montážní teriál (šroubky, hmoždinky, natlokací pkabelové příchytky,zdrhovací pásky, popisovací štítky, atd.)</t>
  </si>
  <si>
    <t>-1720261298</t>
  </si>
  <si>
    <t>V04: Inženýrská činnost</t>
  </si>
  <si>
    <t>X501</t>
  </si>
  <si>
    <t>Montáž zařízení</t>
  </si>
  <si>
    <t>1130412251</t>
  </si>
  <si>
    <t>X502</t>
  </si>
  <si>
    <t>SW podstanice</t>
  </si>
  <si>
    <t>912336714</t>
  </si>
  <si>
    <t>X503</t>
  </si>
  <si>
    <t>SW WEBSERVER</t>
  </si>
  <si>
    <t>-2130067055</t>
  </si>
  <si>
    <t>X504</t>
  </si>
  <si>
    <t>Oživení a zprovoznění</t>
  </si>
  <si>
    <t>132124969</t>
  </si>
  <si>
    <t>X505</t>
  </si>
  <si>
    <t>Revize</t>
  </si>
  <si>
    <t>-40987665</t>
  </si>
  <si>
    <t>X506</t>
  </si>
  <si>
    <t>Zaškolení obsluhy</t>
  </si>
  <si>
    <t>-180292112</t>
  </si>
  <si>
    <t>X508</t>
  </si>
  <si>
    <t>Plošiny a lešení</t>
  </si>
  <si>
    <t>-1771942389</t>
  </si>
  <si>
    <t>X510</t>
  </si>
  <si>
    <t>Ostatní náklady spojené s realizací (koordinace, likvidace odpadu...)</t>
  </si>
  <si>
    <t>-1765079220</t>
  </si>
  <si>
    <t>D.1.4-SL - Slaboproud</t>
  </si>
  <si>
    <t xml:space="preserve">oddíl 1 - Strukturovaná kabeláž </t>
  </si>
  <si>
    <t xml:space="preserve">    220990004 - 19" datový rozvaděč DR</t>
  </si>
  <si>
    <t xml:space="preserve">    220990014 - Optika a příslušenství - DR</t>
  </si>
  <si>
    <t xml:space="preserve">    220990022 - Aktivní prvky - DR</t>
  </si>
  <si>
    <t xml:space="preserve">    220990024 - Optické moduly - DR</t>
  </si>
  <si>
    <t xml:space="preserve">    220990026 - Optické patch cordy  - DR</t>
  </si>
  <si>
    <t xml:space="preserve">    220990028 - Zdroj UPS - DR</t>
  </si>
  <si>
    <t xml:space="preserve">    220990030 - stávající 19" datový rozvaděč DRs (školy) - dovybavení</t>
  </si>
  <si>
    <t xml:space="preserve">    220990034 - Optika a příslušenství - DRs</t>
  </si>
  <si>
    <t xml:space="preserve">    220990042 - Optické moduly - DRs</t>
  </si>
  <si>
    <t xml:space="preserve">    220990044 - Optické patch cordy  - DRs</t>
  </si>
  <si>
    <t xml:space="preserve">    220990046 - Převodníky  - DRs</t>
  </si>
  <si>
    <t xml:space="preserve">    220990048 - Zúčtovací hodinové sazby- DRs</t>
  </si>
  <si>
    <t xml:space="preserve">    220990050 - Wifi - access point AP </t>
  </si>
  <si>
    <t xml:space="preserve">    220990053 - Kabely a elektroinstalační materiál</t>
  </si>
  <si>
    <t>oddíl 2 - Jednotný čas a školní zvonek</t>
  </si>
  <si>
    <t xml:space="preserve">    220990084 - Elektroinstalační materiál a kabely</t>
  </si>
  <si>
    <t>oddíl 3 - Rozhlas 100V</t>
  </si>
  <si>
    <t xml:space="preserve">    220990094 - Napojení na stávající rozhlas školy</t>
  </si>
  <si>
    <t xml:space="preserve">    220990096 - Kabely a elektroinstalační materiál</t>
  </si>
  <si>
    <t xml:space="preserve">      220990104 - Ozvučení bazénu 100V</t>
  </si>
  <si>
    <t xml:space="preserve">      220990112 - Kabely a elektroinstalační materiál</t>
  </si>
  <si>
    <t>oddíl 4 - Signalizační zařízení INV</t>
  </si>
  <si>
    <t xml:space="preserve">    220990133 - Kabely a elektroinstalační materiál</t>
  </si>
  <si>
    <t>oddíl 5 - Poplachový zabezpečovací a tísňový systém PZTS (rozšíření stáv. systému Jablotron)</t>
  </si>
  <si>
    <t xml:space="preserve">    220990156 - Kabely a elektroinstalační materiál</t>
  </si>
  <si>
    <t>oddíl 6 - Kabelový nosný systém</t>
  </si>
  <si>
    <t xml:space="preserve">oddíl 7 - Požární ucpávky </t>
  </si>
  <si>
    <t xml:space="preserve">oddíl 8 - Demontáže </t>
  </si>
  <si>
    <t>oddíl 1</t>
  </si>
  <si>
    <t xml:space="preserve">Strukturovaná kabeláž </t>
  </si>
  <si>
    <t>220990001</t>
  </si>
  <si>
    <t>zásuvka pod omítku 1xRJ45 UTP CAT6 včetně rámečku</t>
  </si>
  <si>
    <t>1986298675</t>
  </si>
  <si>
    <t>220990002</t>
  </si>
  <si>
    <t>zásuvka pod omítku 2xRJ45 UTP CAT6 včetně rámečku</t>
  </si>
  <si>
    <t>15046862</t>
  </si>
  <si>
    <t>220990003</t>
  </si>
  <si>
    <t>zásuvka pod omítku 1xRJ45 UTP CAT6 (IP 66) včetně krabice pro montáž na povrchu</t>
  </si>
  <si>
    <t>1805129796</t>
  </si>
  <si>
    <t>220990004</t>
  </si>
  <si>
    <t>19" datový rozvaděč DR</t>
  </si>
  <si>
    <t>220990005</t>
  </si>
  <si>
    <t>Rozvaděč stojan. 22U/600x600, šedý, dveře sklo</t>
  </si>
  <si>
    <t>174910116</t>
  </si>
  <si>
    <t>220990006</t>
  </si>
  <si>
    <t>Rozvodný panel 5x 230V včetně vany 2U v černé barvě</t>
  </si>
  <si>
    <t>-931106054</t>
  </si>
  <si>
    <t>220990007</t>
  </si>
  <si>
    <t>19" polička s perforací 1U/550mm, max. nosnost 40kg</t>
  </si>
  <si>
    <t>242831784</t>
  </si>
  <si>
    <t>220990008</t>
  </si>
  <si>
    <t>Patch panel U/UTP 24 x RJ45 1U, CAT6</t>
  </si>
  <si>
    <t>973662061</t>
  </si>
  <si>
    <t>220990009</t>
  </si>
  <si>
    <t>telefonní ISDN 25 port</t>
  </si>
  <si>
    <t>2093191991</t>
  </si>
  <si>
    <t>220990010</t>
  </si>
  <si>
    <t>Vyvazovací panel 1U plastová oka BK černý</t>
  </si>
  <si>
    <t>-1016217199</t>
  </si>
  <si>
    <t>220990011</t>
  </si>
  <si>
    <t>Vyvazovací panel 2U plastová oka BK černý</t>
  </si>
  <si>
    <t>-2036091077</t>
  </si>
  <si>
    <t>220990012</t>
  </si>
  <si>
    <t>Patch kabel UTP  3m, CAT6</t>
  </si>
  <si>
    <t>5619226</t>
  </si>
  <si>
    <t>Patch kabel UTP 3m, CAT6</t>
  </si>
  <si>
    <t>220990013</t>
  </si>
  <si>
    <t>Patch kabel UTP  5m, CAT6</t>
  </si>
  <si>
    <t>1525380874</t>
  </si>
  <si>
    <t>Patch kabel UTP 5m, CAT6</t>
  </si>
  <si>
    <t>220990014</t>
  </si>
  <si>
    <t>Optika a příslušenství - DR</t>
  </si>
  <si>
    <t>220990015</t>
  </si>
  <si>
    <t>výsuvný hliníkový optický rozvaděč pro montáž do 19“ datového rozvaděče, pro 24 duplexních spojek SC,  (LC, E2000)  s možnosti instalace dvou optických kazet, výška 1U - (včetně čela optické vany)</t>
  </si>
  <si>
    <t>1244632571</t>
  </si>
  <si>
    <t>výsuvný hliníkový optický rozvaděč pro montáž do 19“ datového rozvaděče, pro 24 duplexních spojek SC, (LC, E2000) s možnosti instalace dvou optických kazet, výška 1U - (včetně čela optické vany)</t>
  </si>
  <si>
    <t>220990016</t>
  </si>
  <si>
    <t>optický adaptér / spojka LC/SC single-mode duplex</t>
  </si>
  <si>
    <t>51326404</t>
  </si>
  <si>
    <t>220990017</t>
  </si>
  <si>
    <t>záslepka pro čelo vany</t>
  </si>
  <si>
    <t>1548232033</t>
  </si>
  <si>
    <t>220990018</t>
  </si>
  <si>
    <t>Optická kazeta pro 24 svárů bez ochran sváru včetně víka</t>
  </si>
  <si>
    <t>1025366447</t>
  </si>
  <si>
    <t>220990019</t>
  </si>
  <si>
    <t>optický svár SM</t>
  </si>
  <si>
    <t>870551602</t>
  </si>
  <si>
    <t>220990020</t>
  </si>
  <si>
    <t>ochrana optického svaru FPS - 60mm</t>
  </si>
  <si>
    <t>-410779639</t>
  </si>
  <si>
    <t>220990021</t>
  </si>
  <si>
    <t>pigtail 9/125 SC SM OS1 1,5m</t>
  </si>
  <si>
    <t>1052352753</t>
  </si>
  <si>
    <t>220990022</t>
  </si>
  <si>
    <t>Aktivní prvky - DR</t>
  </si>
  <si>
    <t>220990023</t>
  </si>
  <si>
    <t>Switch - 24x Gbit LAN POE ( US-24-400W ) - 24x 10/100/1000Mbps včetně POE + 2x 1G/10Gbps SFP+ ,  PoE switch v 19" rackmount provedení konfigurovatelný gigabitový přepínač 3. vrstvy, který nabízí 400W PoE rozpočet. K dispozici je 1.3" dotykový displej.</t>
  </si>
  <si>
    <t>1065070899</t>
  </si>
  <si>
    <t>Switch - 24x Gbit LAN POE ( US-24-400W ) - 24x 10/100/1000Mbps včetně POE + 2x 1G/10Gbps SFP+ , PoE switch v 19" rackmount provedení konfigurovatelný gigabitový přepínač 3. vrstvy, který nabízí 400W PoE rozpočet. K dispozici je 1.3" dotykový displej. Napájení je možné přes 230V, ale také s pomocí SmartPower RPS (není součástí balení). Jednotka podporuje UniFi Controller verze 5.14.12 a vyšší. Rozhraní: 12 x 100M/1G/2.5G s podporou 802.3af/at PoE+ (30W/port), 12 x 10/100M/1G s podporou 802.3af/at PoE+ (30W/port), 2 x 1/10G</t>
  </si>
  <si>
    <t>220990024</t>
  </si>
  <si>
    <t>Optické moduly - DR</t>
  </si>
  <si>
    <t>220990025</t>
  </si>
  <si>
    <t>SFP+  Single-Mode optický modul SFP+, 10Gbit  / Konektory: (2) LC</t>
  </si>
  <si>
    <t>-424396890</t>
  </si>
  <si>
    <t>SFP+ Single-Mode optický modul SFP+, 10Gbit / Konektory: (2) LC</t>
  </si>
  <si>
    <t>220990026</t>
  </si>
  <si>
    <t>Optické patch cordy  - DR</t>
  </si>
  <si>
    <t>220990027</t>
  </si>
  <si>
    <t>Patch kabel 9/125 LCupc/LCupc SM OS 1m duplex SXPC-LC/LC-UPC-OS-1M-D</t>
  </si>
  <si>
    <t>-1237077730</t>
  </si>
  <si>
    <t>220990028</t>
  </si>
  <si>
    <t>Zdroj UPS - DR</t>
  </si>
  <si>
    <t>220990029</t>
  </si>
  <si>
    <t>Záložní zdroj - 1500 VA / 1000 W, Line interactive, 2×IEC Jumpers, 4×IEC 320 C13, USB, RS-232 a Ethernet (Smart-UPS 1500VA LCD RM 2U 230V do stojanu, se síťovou kartou) Šířka 432 mm x Výška 89 mm x Hloubka 457 mm</t>
  </si>
  <si>
    <t>-2055853833</t>
  </si>
  <si>
    <t>220990030</t>
  </si>
  <si>
    <t>stávající 19" datový rozvaděč DRs (školy) - dovybavení</t>
  </si>
  <si>
    <t>220990031</t>
  </si>
  <si>
    <t>36360500</t>
  </si>
  <si>
    <t>220990032</t>
  </si>
  <si>
    <t>355256891</t>
  </si>
  <si>
    <t>220990033</t>
  </si>
  <si>
    <t>-1190531479</t>
  </si>
  <si>
    <t>220990034</t>
  </si>
  <si>
    <t>Optika a příslušenství - DRs</t>
  </si>
  <si>
    <t>220990035</t>
  </si>
  <si>
    <t>380554331</t>
  </si>
  <si>
    <t>220990036</t>
  </si>
  <si>
    <t>780463997</t>
  </si>
  <si>
    <t>220990037</t>
  </si>
  <si>
    <t>317423497</t>
  </si>
  <si>
    <t>220990038</t>
  </si>
  <si>
    <t>-261542764</t>
  </si>
  <si>
    <t>220990039</t>
  </si>
  <si>
    <t>-1028504842</t>
  </si>
  <si>
    <t>220990040</t>
  </si>
  <si>
    <t>-1572700367</t>
  </si>
  <si>
    <t>220990041</t>
  </si>
  <si>
    <t>-411105890</t>
  </si>
  <si>
    <t>220990042</t>
  </si>
  <si>
    <t>Optické moduly - DRs</t>
  </si>
  <si>
    <t>220990044</t>
  </si>
  <si>
    <t>Optické patch cordy  - DRs</t>
  </si>
  <si>
    <t>220990045</t>
  </si>
  <si>
    <t>480073162</t>
  </si>
  <si>
    <t>220990046</t>
  </si>
  <si>
    <t>Převodníky  - DRs</t>
  </si>
  <si>
    <t>220990047</t>
  </si>
  <si>
    <t>převodník ethernet / opto, včetně zdroje</t>
  </si>
  <si>
    <t>-1133104270</t>
  </si>
  <si>
    <t>220990048</t>
  </si>
  <si>
    <t>Zúčtovací hodinové sazby- DRs</t>
  </si>
  <si>
    <t>220990049</t>
  </si>
  <si>
    <t>Přepojení, úprava stáv. rozvodů a HW uvnitř rozvaděče</t>
  </si>
  <si>
    <t>-475320317</t>
  </si>
  <si>
    <t>220990050</t>
  </si>
  <si>
    <t xml:space="preserve">Wifi - access point AP </t>
  </si>
  <si>
    <t>220990051</t>
  </si>
  <si>
    <t>UAP-AC-HD 2,4GHz/5GHz, Acess Point, UniFi HD</t>
  </si>
  <si>
    <t>175566160</t>
  </si>
  <si>
    <t>220990052</t>
  </si>
  <si>
    <t>UniFi Controller rack mount (zařízení s předinstalovaným UniFi Controllerem pro správu až 40 zařízení. HW výbava: Broadcom BCM2837B0, Cortex-A53 64-bit SoC @ 1.4GHz, 1 GB LPDDR2 SDRAM. Rozhraní: 2.4GHz a 5GHz IEEE 802.11.b/g/n/ac bezdrátová LAN, Bluetooth</t>
  </si>
  <si>
    <t>-1810498864</t>
  </si>
  <si>
    <t>UniFi Controller rack mount (zařízení s předinstalovaným UniFi Controllerem pro správu až 40 zařízení. HW výbava: Broadcom BCM2837B0, Cortex-A53 64-bit SoC @ 1.4GHz, 1 GB LPDDR2 SDRAM. Rozhraní: 2.4GHz a 5GHz IEEE 802.11.b/g/n/ac bezdrátová LAN, Bluetooth 4.2, BLE, 4x USB 2.0 porty, microSDHC slot, gigabitový ethernetový port přes USB 2.0, napájení přes microUSB konektor, 1 x HDMI, MIPI DSI display port, MIPI CSI port, 4 x pole stereo out a kompozitní video port.)</t>
  </si>
  <si>
    <t>220990053</t>
  </si>
  <si>
    <t>Kabely a elektroinstalační materiál</t>
  </si>
  <si>
    <t>220990054</t>
  </si>
  <si>
    <t>Kabel U/UTP drát  CAT6, LSZH, cívka 305m, reakce na oheň Eca</t>
  </si>
  <si>
    <t>1001267915</t>
  </si>
  <si>
    <t>Kabel U/UTP drát CAT6, LSZH, cívka 305m, reakce na oheň Eca</t>
  </si>
  <si>
    <t>220990055</t>
  </si>
  <si>
    <t>Kabel SYKFY 15x2x0,5</t>
  </si>
  <si>
    <t>1470407525</t>
  </si>
  <si>
    <t>220990056</t>
  </si>
  <si>
    <t>Kabel gelový, 09/125um, 12 vl., LSOH,CLT se základní ochranou proti hlodavcům</t>
  </si>
  <si>
    <t>686413987</t>
  </si>
  <si>
    <t>220990058</t>
  </si>
  <si>
    <t>trubka obebná - MONOFLEX 20 320N PVC šedá s protah.drátem</t>
  </si>
  <si>
    <t>1182518831</t>
  </si>
  <si>
    <t>220990059</t>
  </si>
  <si>
    <t>trubka obebná - MONOFLEX 25 320N PVC šedá s protah.drátem</t>
  </si>
  <si>
    <t>-1785659160</t>
  </si>
  <si>
    <t>220990060</t>
  </si>
  <si>
    <t>trubka obebná - MONOFLEX 32 320N PVC šedá s protah.drátem</t>
  </si>
  <si>
    <t>801600624</t>
  </si>
  <si>
    <t>220990061</t>
  </si>
  <si>
    <t>krabice KU68-1901 vč.víčka pod omítku</t>
  </si>
  <si>
    <t>-1164846989</t>
  </si>
  <si>
    <t>220990062</t>
  </si>
  <si>
    <t>krabice odbočná KO 100 E5 pod omítku včetně víčka</t>
  </si>
  <si>
    <t>-2047063761</t>
  </si>
  <si>
    <t>220990063</t>
  </si>
  <si>
    <t>krabice přístrojová KP68/2</t>
  </si>
  <si>
    <t>596667007</t>
  </si>
  <si>
    <t>220990064</t>
  </si>
  <si>
    <t>Kabelová příchytka KB 16 (s natloukací hmoždinkou N 6) rozm.15x230mm  - bal.50ks - oboustranná</t>
  </si>
  <si>
    <t>979849392</t>
  </si>
  <si>
    <t>Kabelová příchytka KB 16 (s natloukací hmoždinkou N 6) rozm.15x230mm - bal.50ks - oboustranná</t>
  </si>
  <si>
    <t>220990065</t>
  </si>
  <si>
    <t>Kabelová příchytka KB 8 (s natloukací hmoždinkou N 6) rozm.15x133mm  - bal.50ks - jednostranná</t>
  </si>
  <si>
    <t>-1923844906</t>
  </si>
  <si>
    <t>Kabelová příchytka KB 8 (s natloukací hmoždinkou N 6) rozm.15x133mm - bal.50ks - jednostranná</t>
  </si>
  <si>
    <t>220990066</t>
  </si>
  <si>
    <t>stahovací pásky SP (bal 100 ks)</t>
  </si>
  <si>
    <t>1314393364</t>
  </si>
  <si>
    <t>220990067</t>
  </si>
  <si>
    <t>lišta hranatá 40x20 HA (3m) včetně spoj.materiálu</t>
  </si>
  <si>
    <t>-1523235359</t>
  </si>
  <si>
    <t>220990068</t>
  </si>
  <si>
    <t>lišta hranatá 40x40 HA (3m) včetně spoj.materiálu</t>
  </si>
  <si>
    <t>-881590730</t>
  </si>
  <si>
    <t>220990069</t>
  </si>
  <si>
    <t>trubka tuhá bezhalogenová PVC 320N 1532 (3m) včetně příchytek a spoj.mat.</t>
  </si>
  <si>
    <t>2086922276</t>
  </si>
  <si>
    <t>220990070</t>
  </si>
  <si>
    <t>drážka pro tr.20, cihla</t>
  </si>
  <si>
    <t>960689851</t>
  </si>
  <si>
    <t>220990071</t>
  </si>
  <si>
    <t>drážka pro tr.25, cihla</t>
  </si>
  <si>
    <t>788343004</t>
  </si>
  <si>
    <t>220990072</t>
  </si>
  <si>
    <t>prostup stavební konstrukcí zdivo do tl.300mm, otvor 30x30mm</t>
  </si>
  <si>
    <t>-360076272</t>
  </si>
  <si>
    <t>220990074</t>
  </si>
  <si>
    <t>ICT měření UTP kabelů (počet portů)</t>
  </si>
  <si>
    <t>-2075808165</t>
  </si>
  <si>
    <t>220990075</t>
  </si>
  <si>
    <t>vystavení měřícího protokolu metalické rozvody</t>
  </si>
  <si>
    <t>-1976363792</t>
  </si>
  <si>
    <t>220990076</t>
  </si>
  <si>
    <t>měření otických rozvodů 12vl</t>
  </si>
  <si>
    <t>-1587351822</t>
  </si>
  <si>
    <t>220990077</t>
  </si>
  <si>
    <t>certifikace optických rozvodů (vystavení měřícího protokolu)</t>
  </si>
  <si>
    <t>-1988971869</t>
  </si>
  <si>
    <t>220990078</t>
  </si>
  <si>
    <t>drobný elektroinstalační materiál (10kg)</t>
  </si>
  <si>
    <t>-1533908487</t>
  </si>
  <si>
    <t>oddíl 2</t>
  </si>
  <si>
    <t>Jednotný čas a školní zvonek</t>
  </si>
  <si>
    <t>220990079</t>
  </si>
  <si>
    <t>Mateční a spínací hodiny ML minutová linka max. 24V/0,9A, Jmenovité napětí linky 6V, 12V, 24V impuls 1 - 3 sec., mezera 0 - 3 sec., do krok 12/24 hod., pro řízení analogových hodin PH a digitálních hodin EDHpm, vestavěný zdroj zvonkového napětí 75V/0,6A~</t>
  </si>
  <si>
    <t>-1679207570</t>
  </si>
  <si>
    <t>Mateční a spínací hodiny ML minutová linka max. 24V/0,9A, Jmenovité napětí linky 6V, 12V, 24V impuls 1 - 3 sec., mezera 0 - 3 sec., do krok 12/24 hod., pro řízení analogových hodin PH a digitálních hodin EDHpm, vestavěný zdroj zvonkového napětí 75V/0,6A~, Počet hodin na lince max. 100</t>
  </si>
  <si>
    <t>220990080</t>
  </si>
  <si>
    <t>Přijímač rádiového časového signálu DCF, včetně kabelu 3m (lze až 100m), anténa</t>
  </si>
  <si>
    <t>-1596442742</t>
  </si>
  <si>
    <t>220990081</t>
  </si>
  <si>
    <t>Ručičkové hodiny interiérové kulaté 40cm, nástěnné, jednostranné, řízené ML24V</t>
  </si>
  <si>
    <t>-3836343</t>
  </si>
  <si>
    <t>220990082</t>
  </si>
  <si>
    <t>Ručičkové hodiny exterierové kulaté 60cm, nástěnné, jednostranné, řízené ML24V</t>
  </si>
  <si>
    <t>1856345851</t>
  </si>
  <si>
    <t>220990083</t>
  </si>
  <si>
    <t>školní zvonek nástěnný</t>
  </si>
  <si>
    <t>324671588</t>
  </si>
  <si>
    <t>220990084</t>
  </si>
  <si>
    <t>Elektroinstalační materiál a kabely</t>
  </si>
  <si>
    <t>220990085</t>
  </si>
  <si>
    <t>H05VV-F 2x2,5 (CYSY 2Dx2,5)</t>
  </si>
  <si>
    <t>-343373534</t>
  </si>
  <si>
    <t>220990086</t>
  </si>
  <si>
    <t>1522497774</t>
  </si>
  <si>
    <t>220990087</t>
  </si>
  <si>
    <t>-286319490</t>
  </si>
  <si>
    <t>220990088</t>
  </si>
  <si>
    <t>krabice KU68-1901 vč.víčka / pod omítku</t>
  </si>
  <si>
    <t>602554313</t>
  </si>
  <si>
    <t>220990089</t>
  </si>
  <si>
    <t>krabice se svorkovnicí a víčkem</t>
  </si>
  <si>
    <t>-1627262088</t>
  </si>
  <si>
    <t>220990090</t>
  </si>
  <si>
    <t>989032060</t>
  </si>
  <si>
    <t>220990091</t>
  </si>
  <si>
    <t>drážka pro kabel pod omítkou</t>
  </si>
  <si>
    <t>1557664503</t>
  </si>
  <si>
    <t>220990093</t>
  </si>
  <si>
    <t>drobný elektroinstalační materiál (5kg)</t>
  </si>
  <si>
    <t>-399569692</t>
  </si>
  <si>
    <t>220990043</t>
  </si>
  <si>
    <t>SFP+  Single-Mode optický modul SFP+, 10Gbit ( UF-SM-10G ) / Konektory: (2) LC</t>
  </si>
  <si>
    <t>909374653</t>
  </si>
  <si>
    <t>SFP+ Single-Mode optický modul SFP+, 10Gbit ( UF-SM-10G ) / Konektory: (2) LC</t>
  </si>
  <si>
    <t>oddíl 3</t>
  </si>
  <si>
    <t>Rozhlas 100V</t>
  </si>
  <si>
    <t>220990094</t>
  </si>
  <si>
    <t>Napojení na stávající rozhlas školy</t>
  </si>
  <si>
    <t>220990095</t>
  </si>
  <si>
    <t>6W podhledový reproduktor, 100V, 6/3/1,5W, plast, IP21</t>
  </si>
  <si>
    <t>-1415085929</t>
  </si>
  <si>
    <t>220990096</t>
  </si>
  <si>
    <t>220990097</t>
  </si>
  <si>
    <t>kabel 3x2,5mm², B2CA s1_d1_a1</t>
  </si>
  <si>
    <t>-1170885618</t>
  </si>
  <si>
    <t>220990098</t>
  </si>
  <si>
    <t>224868830</t>
  </si>
  <si>
    <t>220990099</t>
  </si>
  <si>
    <t>-1133919666</t>
  </si>
  <si>
    <t>220990100</t>
  </si>
  <si>
    <t>-255006258</t>
  </si>
  <si>
    <t>220990102</t>
  </si>
  <si>
    <t>-118086223</t>
  </si>
  <si>
    <t>220990104</t>
  </si>
  <si>
    <t>Ozvučení bazénu 100V</t>
  </si>
  <si>
    <t>220990105</t>
  </si>
  <si>
    <t>Kompaktní rozhlasová ústředna s mixážním zesilovačem 240W @ 100V/4Ohm (RMS), 5 výstupních zón. Digitální topologie Class-D s vysokou účinností přes 80%, pasivní chlazení bez ventilátoru pro bezhlučný provoz.</t>
  </si>
  <si>
    <t>-1480152418</t>
  </si>
  <si>
    <t>Kompaktní rozhlasová ústředna s mixážním zesilovačem 240W @ 100V/4Ohm (RMS), 5 výstupních zón. Digitální topologie Class-D s vysokou účinností přes 80%, pasivní chlazení bez ventilátoru pro bezhlučný provoz. Integrovaná procesorem řízená ochrana proti zkratu, přehřátí a DC napětí. 2x symetrický vstup Mic/Line XLR + Jack 6,3mm s nezávisle volitelnou prioritou VOX, 2x symetrický vstup Mic/Line XLR, 2x symetrický vstup Mic Jack 6,3mm / nesymetrický stereo Line RCA, 2x symetrický vstup pro externí zdroje prioritního hlášení, 2x linkový výstup pro externí výkonové zesilovače, 2x externí vstup do výkonové části. Frekvenční rozsah 20Hz-20kHz @ ±3dB, odstup S/N &gt;90dB, THD+N &lt;0,5%. Odnímatelné 19" úchyty součástí dodávky. Rozměry (ŠxVxH) 420x88x320mm, hmotnost 11kg</t>
  </si>
  <si>
    <t>220990106</t>
  </si>
  <si>
    <t>Digitální audio přehrávač pro reprodukci z CD, USB, SD/MMC médií + FM/AM tuner. Dva nezávislé audio výstupy s fixní výstupní úrovní pro část CD/USB/SD a pro část FM/AM, regulovatelný výstup s nastavitelným přiřazením k části CD/USB/SD nebo části FM/AM.</t>
  </si>
  <si>
    <t>-720511538</t>
  </si>
  <si>
    <t>Digitální audio přehrávač pro reprodukci z CD, USB, SD/MMC médií + FM/AM tuner. Dva nezávislé audio výstupy s fixní výstupní úrovní pro část CD/USB/SD a pro část FM/AM, regulovatelný výstup s nastavitelným přiřazením k části CD/USB/SD nebo části FM/AM. Sériové rozhraní RS-232 pro integraci s externími systémy. Podporuje audio kodeky MPEG 1/2/5 Layer 2/3 decoding (8kHz-48kHz), MWA V4, V7, V8, V9 (L1, L2) decoding (8kHz-48kHz) a média SD/MMC max. 16 GB / FAT32, USB max. 16 GB / FAT32.</t>
  </si>
  <si>
    <t>220990107</t>
  </si>
  <si>
    <t>Reproduktor dvoupásmový 8"+1" pro venkovní instalaci, 140/70W @ 16 Ohm / 60/30/15W @ 100V, citlivost 89dB @ 1W/1m, max. SPL 108dB @ 1m, frekvenční rozsah 60Hz-17kHz @ ±3dB, 50Hz-20kHz @ -10dB, vyzařovací úhel 110°x110°, stupeň krytí IP55, otočný vodotěsný</t>
  </si>
  <si>
    <t>-1282099717</t>
  </si>
  <si>
    <t>Reproduktor dvoupásmový 8"+1" pro venkovní instalaci, 140/70W @ 16 Ohm / 60/30/15W @ 100V, citlivost 89dB @ 1W/1m, max. SPL 108dB @ 1m, frekvenční rozsah 60Hz-17kHz @ ±3dB, 50Hz-20kHz @ -10dB, vyzařovací úhel 110°x110°, stupeň krytí IP55, otočný vodotěsný konektor AWX-5, včetně montážní konzoly v barvě reproboxu, bílý</t>
  </si>
  <si>
    <t>220990108</t>
  </si>
  <si>
    <t>mikrofonní stanice</t>
  </si>
  <si>
    <t>977761741</t>
  </si>
  <si>
    <t>220990109</t>
  </si>
  <si>
    <t>Rozvaděč stojan. 12U/600 x 500, šedý, dveře sklo,</t>
  </si>
  <si>
    <t>-1627688439</t>
  </si>
  <si>
    <t>220990110</t>
  </si>
  <si>
    <t>Rozvodný panel 6poz 220V, včetně vany šnůra 3m</t>
  </si>
  <si>
    <t>304189048</t>
  </si>
  <si>
    <t>220990111</t>
  </si>
  <si>
    <t>19“ horizontální ventilační jednotka 2U se 4 ventilátory, bimetalový termostat</t>
  </si>
  <si>
    <t>1468617306</t>
  </si>
  <si>
    <t>220990112</t>
  </si>
  <si>
    <t>220990113</t>
  </si>
  <si>
    <t>kabel 2x2,5mm², B2CA s1_d1_a1</t>
  </si>
  <si>
    <t>-673532120</t>
  </si>
  <si>
    <t>220990114</t>
  </si>
  <si>
    <t>kabel FTP 4p cat5E</t>
  </si>
  <si>
    <t>1325959027</t>
  </si>
  <si>
    <t>220990115</t>
  </si>
  <si>
    <t>-1174790515</t>
  </si>
  <si>
    <t>220990116</t>
  </si>
  <si>
    <t>239646987</t>
  </si>
  <si>
    <t>220990117</t>
  </si>
  <si>
    <t>trubka tuhá bezhalogenová PVC 320N 1540 (3m) včetně příchytek a spoj.mat.</t>
  </si>
  <si>
    <t>-1573606403</t>
  </si>
  <si>
    <t>220990118</t>
  </si>
  <si>
    <t>339245292</t>
  </si>
  <si>
    <t>220990119</t>
  </si>
  <si>
    <t>1189939079</t>
  </si>
  <si>
    <t>220990120</t>
  </si>
  <si>
    <t>724486695</t>
  </si>
  <si>
    <t>220990121</t>
  </si>
  <si>
    <t>633453613</t>
  </si>
  <si>
    <t>220990122</t>
  </si>
  <si>
    <t>zprovoznění systému</t>
  </si>
  <si>
    <t>-476244660</t>
  </si>
  <si>
    <t>220990124</t>
  </si>
  <si>
    <t>-1524483417</t>
  </si>
  <si>
    <t>220990103</t>
  </si>
  <si>
    <t>1596377742</t>
  </si>
  <si>
    <t>oddíl 4</t>
  </si>
  <si>
    <t>Signalizační zařízení INV</t>
  </si>
  <si>
    <t>220990125</t>
  </si>
  <si>
    <t>základní modul signalizačního systému 4 zóny</t>
  </si>
  <si>
    <t>-1626919396</t>
  </si>
  <si>
    <t>220990126</t>
  </si>
  <si>
    <t>napaječ 1,5A/40W/24 V DC</t>
  </si>
  <si>
    <t>-1951978547</t>
  </si>
  <si>
    <t>220990127</t>
  </si>
  <si>
    <t>kabel k napaječi</t>
  </si>
  <si>
    <t>-498582534</t>
  </si>
  <si>
    <t>220990128</t>
  </si>
  <si>
    <t>oriantační světlo</t>
  </si>
  <si>
    <t>1350888542</t>
  </si>
  <si>
    <t>220990129</t>
  </si>
  <si>
    <t>potvrzovací tlačítko</t>
  </si>
  <si>
    <t>1792464039</t>
  </si>
  <si>
    <t>220990130</t>
  </si>
  <si>
    <t>přivolávací tlačítko</t>
  </si>
  <si>
    <t>1658514074</t>
  </si>
  <si>
    <t>220990131</t>
  </si>
  <si>
    <t>přivolávací tlačítko s táhlem</t>
  </si>
  <si>
    <t>-795551490</t>
  </si>
  <si>
    <t>220990132</t>
  </si>
  <si>
    <t>konektor RJ45</t>
  </si>
  <si>
    <t>-1123555511</t>
  </si>
  <si>
    <t>220990133</t>
  </si>
  <si>
    <t>220990134</t>
  </si>
  <si>
    <t>kabel JYSTY 2x2x0,8</t>
  </si>
  <si>
    <t>-1939603497</t>
  </si>
  <si>
    <t>220990135</t>
  </si>
  <si>
    <t>1369543808</t>
  </si>
  <si>
    <t>220990136</t>
  </si>
  <si>
    <t>1545380951</t>
  </si>
  <si>
    <t>220990137</t>
  </si>
  <si>
    <t>trubka obebná - MONOFLEX 16 320N PVC šedá s protah.drátem</t>
  </si>
  <si>
    <t>-1182091797</t>
  </si>
  <si>
    <t>220990138</t>
  </si>
  <si>
    <t>1969613630</t>
  </si>
  <si>
    <t>220990139</t>
  </si>
  <si>
    <t>krabice KU68-1901 vč.víčka</t>
  </si>
  <si>
    <t>1082686733</t>
  </si>
  <si>
    <t>220990140</t>
  </si>
  <si>
    <t>drážka pro tr.23, cihla</t>
  </si>
  <si>
    <t>1544007414</t>
  </si>
  <si>
    <t>220990142</t>
  </si>
  <si>
    <t>-626575927</t>
  </si>
  <si>
    <t>oddíl 5</t>
  </si>
  <si>
    <t>Poplachový zabezpečovací a tísňový systém PZTS (rozšíření stáv. systému Jablotron)</t>
  </si>
  <si>
    <t>220990143</t>
  </si>
  <si>
    <t>Sběrnicový přístupový modul (klávesnice)</t>
  </si>
  <si>
    <t>43980637</t>
  </si>
  <si>
    <t>220990144</t>
  </si>
  <si>
    <t>uzamykatelný kryt s tamper kontaktem (pro klávesnici)</t>
  </si>
  <si>
    <t>-1625439857</t>
  </si>
  <si>
    <t>220990145</t>
  </si>
  <si>
    <t>adresovatelný zálohovaný posilovač sběrnice, výstupní proud max. 2A, 2 nezávislé výstupní svorkovnice sběrnice - každá poskytuje 500 m délky sběrnice</t>
  </si>
  <si>
    <t>141512251</t>
  </si>
  <si>
    <t>220990146</t>
  </si>
  <si>
    <t>plastový kryt 357 x 297 x 105 mm pro zdroj</t>
  </si>
  <si>
    <t>1926322493</t>
  </si>
  <si>
    <t>220990147</t>
  </si>
  <si>
    <t>akumulátor 18Ah/12VDC</t>
  </si>
  <si>
    <t>-503052839</t>
  </si>
  <si>
    <t>220990148</t>
  </si>
  <si>
    <t>Sběrnicový modul 4 vstupů a 4 výstupů</t>
  </si>
  <si>
    <t>1309941280</t>
  </si>
  <si>
    <t>220990149</t>
  </si>
  <si>
    <t>Víceúčelová montážní krabice - střední velikost</t>
  </si>
  <si>
    <t>-441458855</t>
  </si>
  <si>
    <t>220990150</t>
  </si>
  <si>
    <t>Sběrnicový PIR detektor pohybu IP65</t>
  </si>
  <si>
    <t>384172160</t>
  </si>
  <si>
    <t>220990151</t>
  </si>
  <si>
    <t>Sběrnicový PIR detektor pohybu</t>
  </si>
  <si>
    <t>-1700639928</t>
  </si>
  <si>
    <t>220990152</t>
  </si>
  <si>
    <t>Sběrnicový modul připoj. magne. detektoru dvouvstupňový</t>
  </si>
  <si>
    <t>-794550473</t>
  </si>
  <si>
    <t>220990153</t>
  </si>
  <si>
    <t>Detektor magnetický dveřní kontakt (mini)</t>
  </si>
  <si>
    <t>1359377753</t>
  </si>
  <si>
    <t>220990154</t>
  </si>
  <si>
    <t>Sběrnicová siréna vnitřní</t>
  </si>
  <si>
    <t>-1783400686</t>
  </si>
  <si>
    <t>220990155</t>
  </si>
  <si>
    <t>Rozbočovač sběrnice (možnost instalace do KU68)</t>
  </si>
  <si>
    <t>-1112514905</t>
  </si>
  <si>
    <t>220990156</t>
  </si>
  <si>
    <t>220990157</t>
  </si>
  <si>
    <t>Kabel sběrnice 2x20AWG + 2x24AW</t>
  </si>
  <si>
    <t>-503380935</t>
  </si>
  <si>
    <t>220990158</t>
  </si>
  <si>
    <t>-475272830</t>
  </si>
  <si>
    <t>220990159</t>
  </si>
  <si>
    <t>943084112</t>
  </si>
  <si>
    <t>220990160</t>
  </si>
  <si>
    <t>-1501786882</t>
  </si>
  <si>
    <t>220990161</t>
  </si>
  <si>
    <t>-91058444</t>
  </si>
  <si>
    <t>220990162</t>
  </si>
  <si>
    <t>drážka pro tr.16, cihla</t>
  </si>
  <si>
    <t>865750411</t>
  </si>
  <si>
    <t>220990163</t>
  </si>
  <si>
    <t>1081949142</t>
  </si>
  <si>
    <t>220990164</t>
  </si>
  <si>
    <t>1701711595</t>
  </si>
  <si>
    <t>220990166</t>
  </si>
  <si>
    <t>programování ústředny, zprovoznění systému</t>
  </si>
  <si>
    <t>816248884</t>
  </si>
  <si>
    <t>220990167</t>
  </si>
  <si>
    <t>revize zařízení</t>
  </si>
  <si>
    <t>1002883467</t>
  </si>
  <si>
    <t>220990168</t>
  </si>
  <si>
    <t>2001744148</t>
  </si>
  <si>
    <t>oddíl 6</t>
  </si>
  <si>
    <t>Kabelový nosný systém</t>
  </si>
  <si>
    <t>220990169</t>
  </si>
  <si>
    <t>kabelový žlab KZI 60x75x0.75 pozink (včetně víka, přepážky,spoj.mat a kotvení)</t>
  </si>
  <si>
    <t>-910261760</t>
  </si>
  <si>
    <t>220990170</t>
  </si>
  <si>
    <t>stahovací pásky SP (bal100 ks)</t>
  </si>
  <si>
    <t>-215910487</t>
  </si>
  <si>
    <t>oddíl 7</t>
  </si>
  <si>
    <t xml:space="preserve">Požární ucpávky </t>
  </si>
  <si>
    <t>220990171</t>
  </si>
  <si>
    <t>bílý protipožární tmel ,třída reakce na oheň dle ČSN EN 13501-1:2007 B-s1, d0, Požární odolnosti v dané spáře vyšší než 240 minut (bal 310 ml)</t>
  </si>
  <si>
    <t>-658601004</t>
  </si>
  <si>
    <t>220990172</t>
  </si>
  <si>
    <t>Protipožární ucpávka EI90min, min. tl.stěny 150, až do 300 cm2</t>
  </si>
  <si>
    <t>-355220620</t>
  </si>
  <si>
    <t>220990173</t>
  </si>
  <si>
    <t>Štítek protipožární HILTI</t>
  </si>
  <si>
    <t>1381038124</t>
  </si>
  <si>
    <t>oddíl 8</t>
  </si>
  <si>
    <t xml:space="preserve">Demontáže </t>
  </si>
  <si>
    <t>220990174</t>
  </si>
  <si>
    <t>Demontáž všech koncových prvků a uložného materiálu pro kabelové rozvody</t>
  </si>
  <si>
    <t>-458008949</t>
  </si>
  <si>
    <t>D.1.4-VZT - Vzduchotechnika</t>
  </si>
  <si>
    <t>D1 - Zařízení č. 1 - Hala plaveckého bazénu - přívod a odvod vzduchu, vytápění, odvlhčování</t>
  </si>
  <si>
    <t xml:space="preserve">D2 - Zařízení č. 2 - Šatny, umývárny a WC - přívod a odvod vzduchu </t>
  </si>
  <si>
    <t xml:space="preserve">D3 - Zařízení č. 3 - Technické prostory 1.PP - přívod a odvod vzduchu </t>
  </si>
  <si>
    <t xml:space="preserve">D4 - Zařízení č. 4 - WC recepce a WC 1.PP - odvod vzduchu </t>
  </si>
  <si>
    <t>D5 - Zařízení č. 5 - Osušovny - teplovzdušné jednotky</t>
  </si>
  <si>
    <t>D6 - Zařízení č. 6 - Akumulační jímky - přívod a odvod vzduchu</t>
  </si>
  <si>
    <t>D7 - Ostatní</t>
  </si>
  <si>
    <t>Zařízení č. 1 - Hala plaveckého bazénu - přívod a odvod vzduchu, vytápění, odvlhčování</t>
  </si>
  <si>
    <t>1.01</t>
  </si>
  <si>
    <t>Klimatizační jednotka pro přívod a odvod vzduchu, vytápění a odvlhčování, sestavná, vnitřní provedení, uspořádání nad sebou, ochrana proti agresívní vodě (bazénová úprava)</t>
  </si>
  <si>
    <t>Klimatizační jednotka pro přívod a odvod vzduchu, vytápění a odvlhčování, sestavná, vnitřní provedení, uspořádání nad sebou, ochrana proti agresívní vodě (bazénová úprava), složená v přívodní sekci z tlumících vložek, uzavírací klapky, filtru kapsového tř.F7, směšovací sekce, deskového rekuperátoru s obtokem (účinnost 82 %), směšovací sekce, kondenzátoru TČ 53 kW a kondenzátoru bazénové vody 16 kW, 2 ventilátorů s volným oběžným kolem a EC motorem, V = 15500 m3/h, pext = 500 Pa, hluk sání/výtlak/okolí 69/84/74 dB(A), a teplovodního dohřívače - Qt = 53 kW, spád 50/40°C a v odvodní sekci z tlumících vložek, filtru kapsového tř. M5, 2 ventilátorů s volným oběžným kolem a s EC motorem, V = 15500 m3/h, pext = 500 Pa, hluk sání/výtlak/okolí 77/78/74 dB(A), výparníku 43 kW a kompresoru TČ, výstupní klapky, okruh tepelného čerpadla kompletní, chladivo R407C, odvlhčovací výkon min.100 kg/h, vč.kuličkových sifonů a odvodnění do kanalizace a vč. řídícího systému a prvků automatické regulace s rozhraním (Modbus TCP nebo BACNET) pro komunikaci s BMS, a vč.směšovacího uzlu, rozměry jednotky bez tlumících vložek max. 5290/1930/2770 mm (délka/šířka/výška), 2300 kg, jednotku dodat v rozloženém stavu z důvodu transportu do strojovny, další parametry viz výkresy a TZ, pružné uložení</t>
  </si>
  <si>
    <t>1.02</t>
  </si>
  <si>
    <t>Protidešťová žaluzie vč.ochranného síta, rozměry 1800x1400, lakovaná, volná průtočná plocha min.1.91 m2</t>
  </si>
  <si>
    <t>1.03</t>
  </si>
  <si>
    <t>Buňka tlumiče hluku 200x500/1500, vložný útlum 38 dB na 500 Hz vč.náběh.plechu a výběh.plechu</t>
  </si>
  <si>
    <t>1.04</t>
  </si>
  <si>
    <t>Vyústka obdélníková pro odvod vzduchu, 1-řadá, materiál hliník, lakovaná, s regulací R1, rozměry 525x425</t>
  </si>
  <si>
    <t>1.05</t>
  </si>
  <si>
    <t>Vyústka obdélníková pro odvod vzduchu, 1-řadá, materiál hliník, lakovaná, s regulací R1, rozměry 1025x425</t>
  </si>
  <si>
    <t>1.06</t>
  </si>
  <si>
    <t>Vyústka obdélníková pro přívod vzduchu, 2-řadá, materiál hliník, s regulací R1, rozměry 225x125</t>
  </si>
  <si>
    <t>1.07</t>
  </si>
  <si>
    <t>Vyústka obdélníková pro přívod vzduchu, 2-řadá, materiál hliník, lakovaná, s regulací R1, rozměry 425x225</t>
  </si>
  <si>
    <t>1.08</t>
  </si>
  <si>
    <t>Vyústka obdélníková pro přívod vzduchu, 2-řadá, materiál hliník, lakovaná, s regulací R1, rozměry 525x225</t>
  </si>
  <si>
    <t>1.09</t>
  </si>
  <si>
    <t>Parapetní mřížka se směrovými lamelami pro přívod vzduchu, materiál hliník, lakovaná, rozteč lamel 20 mm, délka 800 mm, šířka 100 mm, průtok vzduchu 360 m3/h, vč.regulace R1, záchytného koše s oky 10x10 mm</t>
  </si>
  <si>
    <t>Parapetní mřížka se směrovými lamelami pro přívod vzduchu, materiál hliník, lakovaná, rozteč lamel 20 mm, délka 800 mm, šířka 100 mm, průtok vzduchu 360 m3/h, vč.regulace R1, záchytného koše s oky 10x10 mm z nerezového tahokovu nebo sítě a upevňovacího rámečku (rozměry nutno ověřit na stavbě dle skutečně provedených otvorů)</t>
  </si>
  <si>
    <t>Parapetní mřížka se směrovými lamelami pro přívod vzduchu, materiál hliník, lakovaná, rozteč lamel 20 mm, délka 625 mm, šířka 75 mm, průtok vzduchu 180 m3/h, vč.regulace R1, záchytného koše s oky 10x10 mm</t>
  </si>
  <si>
    <t>Parapetní mřížka se směrovými lamelami pro přívod vzduchu, materiál hliník, lakovaná, rozteč lamel 20 mm, délka 625 mm, šířka 75 mm, průtok vzduchu 180 m3/h, vč.regulace R1, záchytného koše s oky 10x10 mm z nerezového tahokovu nebo sítě a upevňovacího rámečku (rozměry nutno ověřit na stavbě dle skutečně provedených otvorů)</t>
  </si>
  <si>
    <t>Regulační klapka ruční 500x250</t>
  </si>
  <si>
    <t>Regulační klapka ruční 630x500</t>
  </si>
  <si>
    <t>Regulační klapka ruční 800x500</t>
  </si>
  <si>
    <t>Regulační klapka ruční 560x315</t>
  </si>
  <si>
    <t>Regulační klapka ruční 630x355</t>
  </si>
  <si>
    <t>Regulační klapka ruční DN 150</t>
  </si>
  <si>
    <t>Krycí mřížka 300x300 z ocel.svař.sítě oka 10x10 mm, oboustranná,  vč.upev.rámu a požární zpěnitelné mřížky klasifikace EI 30 (viz PBŘS)</t>
  </si>
  <si>
    <t>Krycí mřížka 300x300 z ocel.svař.sítě oka 10x10 mm, oboustranná, vč.upev.rámu a požární zpěnitelné mřížky klasifikace EI 30 (viz PBŘS)</t>
  </si>
  <si>
    <t>Pol31</t>
  </si>
  <si>
    <t>Tepelně izolované ohebné potrubí DN 150</t>
  </si>
  <si>
    <t>Pol1</t>
  </si>
  <si>
    <t>Potrubí sk. I - ocel.pozink.plech, běžné provedení vč.tvarovek (přívod)</t>
  </si>
  <si>
    <t>Pol2</t>
  </si>
  <si>
    <t>Potrubí sk. I - ocel.pozink.plech, vodotěsné provedení vč.tvarovek (odvod)</t>
  </si>
  <si>
    <t>Pol34</t>
  </si>
  <si>
    <t>Potrubí SPIRO DN 140 - ocel.pozink.plech, běžné provedení vč.30% tvarovek</t>
  </si>
  <si>
    <t>Pol36</t>
  </si>
  <si>
    <t>Potrubí PVC DN 150 včetně tvarovek (pro vložení do bednění před betonáží)</t>
  </si>
  <si>
    <t>Pol37</t>
  </si>
  <si>
    <t>Tepelné izolace potrubí deskami ze syntetického kaučuku, tl. 25 mm, s hliníkovou fólií</t>
  </si>
  <si>
    <t>Pol38</t>
  </si>
  <si>
    <t>Tepelné izolace potrubí deskami nebo rohožemi z minerálních vláken, tl. 40 mm, s hliníkovou fólií</t>
  </si>
  <si>
    <t>Pol39</t>
  </si>
  <si>
    <t>Tepelné izolace potrubí deskami nebo rohožemi z minerálních vláken, tl. 60 mm, opatřené ocel.pozin.plechem (venkovní)</t>
  </si>
  <si>
    <t>Pol40</t>
  </si>
  <si>
    <t>Tepelná izolace z pásů z pěnového PE tl. 5 mm</t>
  </si>
  <si>
    <t>Pol42</t>
  </si>
  <si>
    <t>Spojovací, těsnící a montážní materiál, pomocné ocelové konstrukce</t>
  </si>
  <si>
    <t>Pol3</t>
  </si>
  <si>
    <t>Odvodnění odtahového potrubí vč.kuličk.sfonu a svedení do kanalizace</t>
  </si>
  <si>
    <t xml:space="preserve">Zařízení č. 2 - Šatny, umývárny a WC - přívod a odvod vzduchu </t>
  </si>
  <si>
    <t>2.01</t>
  </si>
  <si>
    <t>Klimatizační jednotka pro přívod a odvod vzduchu, kompaktní, všechny vývody nahoru, vnitřní provedení, složená v přívodní sekci z tlumících vložek, uzavírací klapky, filtru kapsového tř.F7, deskového rekuperátoru s obtokem (účinnost 87 %)</t>
  </si>
  <si>
    <t>Klimatizační jednotka pro přívod a odvod vzduchu, kompaktní, všechny vývody nahoru, vnitřní provedení, složená v přívodní sekci z tlumících vložek, uzavírací klapky, filtru kapsového tř.F7, deskového rekuperátoru s obtokem (účinnost 87 %), teplovodního ohřívače - Qt = 8 kW, spád 50/40°C a ventilátoru s volným oběžným kolem a EC motorem, SFP 1.205 kW/(m3/s), V = 2620 m3/h, pext = 400 Pa, hluk sání/výtlak/okolí 76/81/51 dB(A) a v odvodní sekci z tlumících vložek, filtru kapsového tř. M5, ventilátoru s volným oběžným kolem a EC motorem, SFP 1.208 kW/(m3/s), V = 2890 m3/h, pext = 400 Pa, hluk sání/výtlak/okolí 79/81/52 dB(A), rekuperátoru a výstupní klapky a vč.kuličkových sifonů a odvodnění do kanalizace, rozměry jednotky max. 2135/1200/1650 mm (délka/šířka/výška), hmotnost 590 kg, další parametry viz výkresy a technická zpráva, pružné uložení</t>
  </si>
  <si>
    <t>2.02</t>
  </si>
  <si>
    <t>2.03</t>
  </si>
  <si>
    <t>Talířový ventil odvodní kovový lakovaný DN 125 vč.zděře</t>
  </si>
  <si>
    <t>2.04</t>
  </si>
  <si>
    <t>Talířový ventil odvodní kovový lakovaný DN 160 vč.zděře</t>
  </si>
  <si>
    <t>2.05</t>
  </si>
  <si>
    <t>Talířový ventil odvodní kovový lakovaný DN 200 vč.zděře</t>
  </si>
  <si>
    <t>2.06</t>
  </si>
  <si>
    <t>Vířivá vyústka nastavitelná pro přívod vzduchu vč.komory s regulační klapkou, horizontální připojení, práškový nátěr, deska 300x300, 8 otvorů, lamely černé</t>
  </si>
  <si>
    <t>2.07</t>
  </si>
  <si>
    <t>Vířivá vyústka nastavitelná pro přívod vzduchu vč.komory s regulační klapkou, horizontální připojení, práškový nátěr, deska 400x400, 16 otvorů, lamely černé</t>
  </si>
  <si>
    <t>2.08</t>
  </si>
  <si>
    <t>Vířivá vyústka nastavitelná pro přívod vzduchu vč.komory s regulační klapkou, horizontální připojení, práškový nátěr, deska 500x500, 24 otvorů, lamely černé</t>
  </si>
  <si>
    <t>2.09</t>
  </si>
  <si>
    <t>Stěnová mřížka 400x100, rozteč lamel 20 mm, materiál hliník, vč.upev.rámu</t>
  </si>
  <si>
    <t>Stěnová mřížka 400x200, rozteč lamel 20 mm, materiál hliník, vč.upev.rámu</t>
  </si>
  <si>
    <t>Regulační klapka ruční 355x315</t>
  </si>
  <si>
    <t>Regulační klapka ruční 355x400</t>
  </si>
  <si>
    <t>Pol54</t>
  </si>
  <si>
    <t>Ohebné potrubí hlukově izolační DN 125</t>
  </si>
  <si>
    <t>Pol55</t>
  </si>
  <si>
    <t>Ohebné potrubí hlukově izolační DN 160</t>
  </si>
  <si>
    <t>Pol56</t>
  </si>
  <si>
    <t>Ohebné potrubí hlukově izolační DN 200</t>
  </si>
  <si>
    <t>Pol32</t>
  </si>
  <si>
    <t>Potrubí sk. I - ocel.pozink.plech, běžné provedení vč.tvarovek</t>
  </si>
  <si>
    <t>Pol57</t>
  </si>
  <si>
    <t>Potrubí SPIRO DN 125 - ocel.pozink.plech, běžné provedení vč.30% tvarovek</t>
  </si>
  <si>
    <t>Pol58</t>
  </si>
  <si>
    <t>Potrubí SPIRO DN 160 - ocel.pozink.plech, běžné provedení vč.30% tvarovek</t>
  </si>
  <si>
    <t>Pol59</t>
  </si>
  <si>
    <t>Potrubí SPIRO DN 200 - ocel.pozink.plech, běžné provedení vč.30% tvarovek</t>
  </si>
  <si>
    <t xml:space="preserve">Zařízení č. 3 - Technické prostory 1.PP - přívod a odvod vzduchu </t>
  </si>
  <si>
    <t>3.01</t>
  </si>
  <si>
    <t>Klimatizační jednotka pro přívod a odvod vzduchu, kompaktní, všechny vývody nahoru, vnitřní provedení, složená v přívodní sekci z tlumících vložek, uzavírací klapky, filtru kapsového tř.F7, deskového rekuperátoru s obtokem (účinnost 87 %), teplovodního ohřívače - Qt = 9 kW, spád 50/40°C a ventilátoru s volným oběžným kolem a EC motorem, SFP 1.407 kW/(m3/s), V = 3280 m3/h, pext = 400 Pa, hluk sání/výtlak/okolí 80/84/54 dB(A) a v odvodní sekci z tlumících vložek, filtru kapsového tř. M5, ventilátoru s volným oběžným kolem a EC motorem, SFP 1.243 kW/(m3/s), V = 3480 m3/h, pext = 400 Pa, hluk sání/výtlak/okolí 82/84/54 dB(A), rekuperátoru a výstupní klapky a vč.kuličkových sifonů a odvodnění do kanalizace, rozměry jednotky max. 2135/1200/1650 mm (délka/šířka/výška), hmotnost 582 kg, další parametry viz výkresy a technická zpráva, pružné uložení</t>
  </si>
  <si>
    <t>3.02</t>
  </si>
  <si>
    <t>3.03</t>
  </si>
  <si>
    <t>Krycí mřížka DN 200 z ocel.svař.sítě oka 10x10 mm</t>
  </si>
  <si>
    <t>3.04</t>
  </si>
  <si>
    <t>Vyústka na kruhové potrubí pro odvod vzduchu, 1-řadá, s regulací R1, rozměry 425x75</t>
  </si>
  <si>
    <t>3.05</t>
  </si>
  <si>
    <t>Vyústka obdélníková pro odvod vzduchu, 1-řadá, materiál ocel.pozink, s regulací R1, rozměry 825x225</t>
  </si>
  <si>
    <t>3.06</t>
  </si>
  <si>
    <t>Vyústka obdélníková pro odvod vzduchu, 1-řadá, materiál ocel.pozink, s regulací R1, rozměry 1025x225</t>
  </si>
  <si>
    <t>3.07</t>
  </si>
  <si>
    <t>Vyústka obdélníková pro přívod vzduchu, 2-řadá, materiál ocel.pozink, s regulací R1, rozměry 1225x125</t>
  </si>
  <si>
    <t>3.08</t>
  </si>
  <si>
    <t>Vyústka obdélníková pro přívod vzduchu, 2-řadá, materiál ocel.pozink, s regulací R1, rozměry 1025x225</t>
  </si>
  <si>
    <t>3.09</t>
  </si>
  <si>
    <t>Vyústka obdélníková pro přívod vzduchu, 2-řadá, materiál ocel.pozink, s regulací R1, rozměry 1225x225</t>
  </si>
  <si>
    <t>Regulační klapka ruční 180x560</t>
  </si>
  <si>
    <t xml:space="preserve">Zařízení č. 4 - WC recepce a WC 1.PP - odvod vzduchu </t>
  </si>
  <si>
    <t>4.01</t>
  </si>
  <si>
    <t>Potrubní radiální ventilátor, skříň z  ocel.pozink.plechu, oběžné kolo radiální s dozadu zahnutými lopatkami, pracovní teplota do +40°C, EC motor s tepelnou a elektronickou ochranou proti přetížení, s potenciometrem pro nastavení požadovaného napětí</t>
  </si>
  <si>
    <t>Potrubní radiální ventilátor, skříň z ocel.pozink.plechu, oběžné kolo radiální s dozadu zahnutými lopatkami, pracovní teplota do +40°C, EC motor s tepelnou a elektronickou ochranou proti přetížení, s potenciometrem pro nastavení požadovaného napětí, krytí IP 44, DN 125, V = 80 m3/h, 200 Pa, 0.065 kW, 0.5 A, 230 V, 50 Hz, vč.spojovacích manžet DN 125 a samočinné klapky do potrubí DN 125</t>
  </si>
  <si>
    <t>4.02</t>
  </si>
  <si>
    <t>Malý axiální ventilátor nástěnný, skříň z nárazuvzdorného plastu, oběžné kolo z nárazuvzdorného plastu, motor asynchronní, kuličková ložiska, krytí IP X4, DN 125, V = 80 m3/h, p = 25 Pa,  230 V, 50 Hz vč.samočinné zpětné klapky a nastavitelného doběhu</t>
  </si>
  <si>
    <t>Malý axiální ventilátor nástěnný, skříň z nárazuvzdorného plastu, oběžné kolo z nárazuvzdorného plastu, motor asynchronní, kuličková ložiska, krytí IP X4, DN 125, V = 80 m3/h, p = 25 Pa, 230 V, 50 Hz vč.samočinné zpětné klapky a nastavitelného doběhu, další parametry viz technická zpráva a výkresy</t>
  </si>
  <si>
    <t>4.03</t>
  </si>
  <si>
    <t>Žaluziová klapka plastová, DN 125, V = 80 m3/h, ztráta do 15 Pa</t>
  </si>
  <si>
    <t>4.04</t>
  </si>
  <si>
    <t>Tlumič hluku kruhový, DN 125, délka 600, vložný útlum 15 dB na frekvenci 500 Hz</t>
  </si>
  <si>
    <t>4.05</t>
  </si>
  <si>
    <t>4.06</t>
  </si>
  <si>
    <t>-1660954916</t>
  </si>
  <si>
    <t>Požární klapka kruhová DN 125 s mechanickým ovládáním od teploty pro zasunutí do potrubí, pož.odolnost EIS 60</t>
  </si>
  <si>
    <t>Zařízení č. 5 - Osušovny - teplovzdušné jednotky</t>
  </si>
  <si>
    <t>5.01</t>
  </si>
  <si>
    <t>Vytápěcí teplovzdušná jednotka nástěnná s komfortním lakovaným opláštěním, výměníkem Cu/Al, pracovní teplota -20 až +40°C, V = 1590 m3/h, Qt = 7 kW,  vč.lakovaných konzolí pro zavěšení a ručně stavitelné směrové žaluzie</t>
  </si>
  <si>
    <t>Vytápěcí teplovzdušná jednotka nástěnná s komfortním lakovaným opláštěním, výměníkem Cu/Al, pracovní teplota -20 až +40°C, V = 1590 m3/h, Qt = 7 kW, vč.lakovaných konzolí pro zavěšení a ručně stavitelné směrové žaluzie, další parametry viz technická zpráva</t>
  </si>
  <si>
    <t>5.02</t>
  </si>
  <si>
    <t>5.03</t>
  </si>
  <si>
    <t>5.04</t>
  </si>
  <si>
    <t>Zařízení č. 6 - Akumulační jímky - přívod a odvod vzduchu</t>
  </si>
  <si>
    <t>6.01</t>
  </si>
  <si>
    <t>Protidešťová žaluzie vč.ochranného síta,  rozměry 400x400, materiál hliník, lakovaná, volná průtočná plocha min. 80%</t>
  </si>
  <si>
    <t>Protidešťová žaluzie vč.ochranného síta, rozměry 400x400, materiál hliník, lakovaná, volná průtočná plocha min. 80%</t>
  </si>
  <si>
    <t>Pol74</t>
  </si>
  <si>
    <t>Potrubí plastové čtyřhranné, materiál PVC (odolné chloru) vč.tvarovek souhrnem</t>
  </si>
  <si>
    <t>Pol75</t>
  </si>
  <si>
    <t>Potrubí PVC DN 160 včetně tvarovek</t>
  </si>
  <si>
    <t>Pol76</t>
  </si>
  <si>
    <t>Potrubí PVC DN 200 včetně tvarovek</t>
  </si>
  <si>
    <t>Pol77</t>
  </si>
  <si>
    <t>Demontáže stávajících VZT zařízení</t>
  </si>
  <si>
    <t>Nh</t>
  </si>
  <si>
    <t>ostd703</t>
  </si>
  <si>
    <t>D+M - požární ucpávky</t>
  </si>
  <si>
    <t>Kč</t>
  </si>
  <si>
    <t>1036636520</t>
  </si>
  <si>
    <t>ostd704</t>
  </si>
  <si>
    <t>Odvoz a likvidace stávajících zařízení</t>
  </si>
  <si>
    <t>-908934693</t>
  </si>
  <si>
    <t>ostd705</t>
  </si>
  <si>
    <t>Komplexní zkoušky, revize, zaregulování, zprovoznění, proškolení obsluhy, měření hluku, dokumentace skutečného provedení</t>
  </si>
  <si>
    <t>-399904627</t>
  </si>
  <si>
    <t>D.1.4-ZTI - Zdravotně technické instalace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</si>
  <si>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</si>
  <si>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</si>
  <si>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</si>
  <si>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v soudržných horninách třídy těžitelnosti I skupiny 3 ručně</t>
  </si>
  <si>
    <t>CS ÚRS 2024 02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</si>
  <si>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</si>
  <si>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</si>
  <si>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Poznámka k položce:_x000D_
Poznámka k položce: Výkopy pod podlahou stáv. objektu; hloubka výkopu počítána od odstraněné vrstvy podlahy - hloubka do 1 m  - šířka rýhy 800 mm - nepaženo</t>
  </si>
  <si>
    <t>44,05 "výkopy pro splaškovou kanalizaci"</t>
  </si>
  <si>
    <t>9,69 "výkopy pro dešťovou kanalizaci"</t>
  </si>
  <si>
    <t>132212221</t>
  </si>
  <si>
    <t>Hloubení zapažených rýh šířky do 2000 mm v soudržných horninách třídy těžitelnosti I skupiny 3 ručně</t>
  </si>
  <si>
    <t>Hloubení zapažených rýh šířky přes 800 do 2 000 mm ručně s urovnáním dna do předepsaného profilu a spádu v hornině třídy těžitelnosti I skupiny 3 soudržných</t>
  </si>
  <si>
    <t>https://podminky.urs.cz/item/CS_URS_2024_02/132212221</t>
  </si>
  <si>
    <t>Poznámka k položce:_x000D_
Poznámka k položce: Výkopy pod podlahou stáv. objektu; hloubka výkopu počítána od odstraněné vrstvy podlahy - hloubka přes 1 m  - šířka rýhy 1000 mm - paženo</t>
  </si>
  <si>
    <t>116,50 "výkopy pro splaškovou kanalizaci pod úrovní podlahy"</t>
  </si>
  <si>
    <t>31,80 "výkopy pro dešťovou kanalizaci pod úrovní podlahy"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</si>
  <si>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</si>
  <si>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</si>
  <si>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</si>
  <si>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https://podminky.urs.cz/item/CS_URS_2024_02/132251252</t>
  </si>
  <si>
    <t>Poznámka k položce:_x000D_
Poznámka k položce: Výkopy mimo objekt, šířka rýhy 1000 mm, pažené</t>
  </si>
  <si>
    <t>16,65 "pro dešťovou kanalizaci"</t>
  </si>
  <si>
    <t>11,61 "pro splaškovou kanalizaci"</t>
  </si>
  <si>
    <t>139001101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</si>
  <si>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</si>
  <si>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</si>
  <si>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</si>
  <si>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9*2*1 "napojení kanalizace na vnější rozvody"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</si>
  <si>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</si>
  <si>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</si>
  <si>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</si>
  <si>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https://podminky.urs.cz/item/CS_URS_2024_02/151101101</t>
  </si>
  <si>
    <t>Poznámka k položce:_x000D_
Poznámka k položce: Hloubka výkopu (a tedy i plocha pažení) počítána od odstraněné vrstvy podlahy</t>
  </si>
  <si>
    <t>33,28 "pažení venkovních výkopů - splašková"</t>
  </si>
  <si>
    <t>23,23 "pažení venkovních výkopů - dešťová"</t>
  </si>
  <si>
    <t>251,80 "pažení vnitřních výkopů hl. přes 1,0 m - splašková"</t>
  </si>
  <si>
    <t>63,61 "pažení vnitřních výkopů hl. přes 1,0 m - dešťová"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</si>
  <si>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</si>
  <si>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</si>
  <si>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</si>
  <si>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</si>
  <si>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Poznámka k položce:_x000D_
Poznámka k položce: viz položka výše</t>
  </si>
  <si>
    <t>162211311</t>
  </si>
  <si>
    <t>Vodorovné přemístění výkopku z horniny třídy těžitelnosti I skupiny 1 až 3 stavebním kolečkem do 10 m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</si>
  <si>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</si>
  <si>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</si>
  <si>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"Vytlačená zemina - z vnitřních prostor"</t>
  </si>
  <si>
    <t>8,90+2,23+7,34+1,38 "lože - rýhy š. 1000 s,d; rýhy š. 800 s,d"</t>
  </si>
  <si>
    <t>1,61+0,45+1,71+0,21 "potrubí - rýhy š. 1000 s,d; rýhy š. 800 s,d"</t>
  </si>
  <si>
    <t>38,23+9,73+31,38+5,64 "obsyp - rýhy š. 1000 s,d; rýhy š. 800 s,d"</t>
  </si>
  <si>
    <t>162211319</t>
  </si>
  <si>
    <t>Příplatek k vodorovnému přemístění výkopku z horniny třídy těžitelnosti I skupiny 1 až 3 stavebním kolečkem za každých dalších 10 m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</si>
  <si>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</si>
  <si>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https://podminky.urs.cz/item/CS_URS_2024_02/162211319</t>
  </si>
  <si>
    <t>108,81*3 "příplatek za dalších 30 m - odvoz chodbou a skrz dveře v 1. NP (předpoklad)"</t>
  </si>
  <si>
    <t>https://podminky.urs.cz/item/CS_URS_2024_02/162751117</t>
  </si>
  <si>
    <t>"Vytlačená zemina"</t>
  </si>
  <si>
    <t>1,51+0,63+8,90+2,23+7,34+1,38 "lože - venky d,s; rýhy š. 1000 s,d; rýhy š. 800 s,d"</t>
  </si>
  <si>
    <t>0,30+0,11+1,61+0,45+1,71+0,21 "potrubí - venky d,s; rýhy š. 1000 s,d; rýhy š. 800 s,d"</t>
  </si>
  <si>
    <t>6,54+2,70+38,23+9,73+31,38+5,64 "obsyp - venky d,s; rýhy š. 1000 s,d; rýhy š. 800 s,d"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</si>
  <si>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</si>
  <si>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</si>
  <si>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</si>
  <si>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</si>
  <si>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Poznámka k položce:_x000D_
Poznámka k položce: naložení vytlačené zeminy z meziskládky (po vyvežení z budovy stav. kolečkem)</t>
  </si>
  <si>
    <t>https://podminky.urs.cz/item/CS_URS_2024_02/171201231</t>
  </si>
  <si>
    <t>120,60*2,0 "přepočet na tuny"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</si>
  <si>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</si>
  <si>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</si>
  <si>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</si>
  <si>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</si>
  <si>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</si>
  <si>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</si>
  <si>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</si>
  <si>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</si>
  <si>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53,74+148,3+28,26-120,30 "Výkopy - vytlačená zemina"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</si>
  <si>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</si>
  <si>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</si>
  <si>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</si>
  <si>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</si>
  <si>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6,57+2,70 "v rýhách venku - d+s"</t>
  </si>
  <si>
    <t>38,23+9,73 "v rýhách tl. 1000 mm uvnitř - s+d"</t>
  </si>
  <si>
    <t>31,38+5,64 "v rýhách tl. 800 mm uvnitř - s+d"</t>
  </si>
  <si>
    <t>58331351</t>
  </si>
  <si>
    <t>kamenivo těžené drobné frakce 0/4</t>
  </si>
  <si>
    <t>451541111</t>
  </si>
  <si>
    <t>Lože pod potrubí otevřený výkop ze štěrkodrtě</t>
  </si>
  <si>
    <t>Lože pod potrubí, stoky a drobné objekty v otevřeném výkopu ze štěrkodrtě 0-63 mm</t>
  </si>
  <si>
    <t>https://podminky.urs.cz/item/CS_URS_2024_02/451541111</t>
  </si>
  <si>
    <t>1,51+0,63 "v rýhách venku - d+s"</t>
  </si>
  <si>
    <t>8,90+2,23 "v rýhách tl. 1000 mm uvnitř - s+d"</t>
  </si>
  <si>
    <t>7,34+1,38 "v rýhách tl. 800 mm uvnitř - s+d"</t>
  </si>
  <si>
    <t>871171141</t>
  </si>
  <si>
    <t>Montáž potrubí z PE100 RC SDR 11 otevřený výkop svařovaných na tupo d 40 x 3,7 mm</t>
  </si>
  <si>
    <t>Montáž vodovodního potrubí z polyetylenu PE100 RC v otevřeném výkopu svařovaných na tupo SDR 11/PN16 d 40 x 3,7 mm</t>
  </si>
  <si>
    <t>https://podminky.urs.cz/item/CS_URS_2024_02/871171141</t>
  </si>
  <si>
    <t>Poznámka k položce:_x000D_
Poznámka k položce: výtlak z PEHD u Ž18 v 1. PP</t>
  </si>
  <si>
    <t>28613501</t>
  </si>
  <si>
    <t>potrubí vodovodní dvouvrstvé PE100 RC SDR11 40x3,7mm</t>
  </si>
  <si>
    <t>7,5*1,015 "Přepočtené koeficientem množství</t>
  </si>
  <si>
    <t>961044111</t>
  </si>
  <si>
    <t>Bourání základů z betonu prostého</t>
  </si>
  <si>
    <t>https://podminky.urs.cz/item/CS_URS_2024_02/961044111</t>
  </si>
  <si>
    <t>40*0,8*0,400 "vybourání rýhy pro potrubí v betonové podlaze"</t>
  </si>
  <si>
    <t>997221571</t>
  </si>
  <si>
    <t>Vodorovná doprava vybouraných hmot do 1 km</t>
  </si>
  <si>
    <t>Vodorovná doprava vybouraných hmot bez naložení, ale se složením a s hrubým urovnáním na vzdálenost do 1 km</t>
  </si>
  <si>
    <t>https://podminky.urs.cz/item/CS_URS_2024_02/997221571</t>
  </si>
  <si>
    <t>997221579</t>
  </si>
  <si>
    <t>Příplatek ZKD 1 km u vodorovné dopravy vybouraných hmot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</si>
  <si>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</si>
  <si>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</si>
  <si>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25,6*9 "Přepočtené koeficientem množství</t>
  </si>
  <si>
    <t>997221611</t>
  </si>
  <si>
    <t>Nakládání suti na dopravní prostředky pro vodorovnou dopravu</t>
  </si>
  <si>
    <t>Nakládání na dopravní prostředky pro vodorovnou dopravu suti</t>
  </si>
  <si>
    <t>https://podminky.urs.cz/item/CS_URS_2024_02/997221611</t>
  </si>
  <si>
    <t>997221861</t>
  </si>
  <si>
    <t>Poplatek za uložení na recyklační skládce (skládkovné) stavebního odpadu z prostého betonu pod kódem 17 01 01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</si>
  <si>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</si>
  <si>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</si>
  <si>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998276101</t>
  </si>
  <si>
    <t>Přesun hmot pro trubní vedení z trub z plastických hmot otevřený výkop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</si>
  <si>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</si>
  <si>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</si>
  <si>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721173401</t>
  </si>
  <si>
    <t>Potrubí kanalizační z PVC SN 4 svodné DN 110</t>
  </si>
  <si>
    <t>Potrubí z trub PVC SN4 svodné (ležaté) DN 110</t>
  </si>
  <si>
    <t>https://podminky.urs.cz/item/CS_URS_2024_02/721173401</t>
  </si>
  <si>
    <t>721173402</t>
  </si>
  <si>
    <t>Potrubí kanalizační z PVC SN 4 svodné DN 125</t>
  </si>
  <si>
    <t>Potrubí z trub PVC SN4 svodné (ležaté) DN 125</t>
  </si>
  <si>
    <t>https://podminky.urs.cz/item/CS_URS_2024_02/721173402</t>
  </si>
  <si>
    <t>721173403</t>
  </si>
  <si>
    <t>Potrubí kanalizační z PVC SN 4 svodné DN 160</t>
  </si>
  <si>
    <t>Potrubí z trub PVC SN4 svodné (ležaté) DN 160</t>
  </si>
  <si>
    <t>https://podminky.urs.cz/item/CS_URS_2024_02/721173403</t>
  </si>
  <si>
    <t>721173404</t>
  </si>
  <si>
    <t>Potrubí kanalizační z PVC SN 4 svodné DN 200</t>
  </si>
  <si>
    <t>Potrubí z trub PVC SN4 svodné (ležaté) DN 200</t>
  </si>
  <si>
    <t>https://podminky.urs.cz/item/CS_URS_2024_02/721173404</t>
  </si>
  <si>
    <t>721173405</t>
  </si>
  <si>
    <t>Potrubí kanalizační z PVC SN 4 svodné DN 250</t>
  </si>
  <si>
    <t>Potrubí z trub PVC SN4 svodné (ležaté) DN 250</t>
  </si>
  <si>
    <t>https://podminky.urs.cz/item/CS_URS_2024_02/721173405</t>
  </si>
  <si>
    <t>72117341r</t>
  </si>
  <si>
    <t>Potrubí z trub PVC SN16 svodné (ležaté) DN 125</t>
  </si>
  <si>
    <t>72117341r2</t>
  </si>
  <si>
    <t>Obetonování kanalizačního potrubí C20/25, dodávka + montáž</t>
  </si>
  <si>
    <t>Obetonování kanalizačního potrubí C20/25, včetně bednění a odbednění, cca 0,25 m3/m' - dodávka + montáž</t>
  </si>
  <si>
    <t>4*0,25 "4 m potrubí a cca 0,25 m3/bm"</t>
  </si>
  <si>
    <t>721174023r</t>
  </si>
  <si>
    <t>Potrubí kanalizační z PP odpadní DN 50</t>
  </si>
  <si>
    <t>Potrubí z trub polypropylenových odpadní (svislé) DN 50</t>
  </si>
  <si>
    <t>721174024</t>
  </si>
  <si>
    <t>Potrubí kanalizační z PP odpadní DN 75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</si>
  <si>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</si>
  <si>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</si>
  <si>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</si>
  <si>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</si>
  <si>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Potrubí z trub polypropylenových odpadní (svislé) DN 110</t>
  </si>
  <si>
    <t>https://podminky.urs.cz/item/CS_URS_2024_02/721174025</t>
  </si>
  <si>
    <t>721174026</t>
  </si>
  <si>
    <t>Potrubí kanalizační z PP odpadní DN 125</t>
  </si>
  <si>
    <t>Potrubí z trub polypropylenových odpadní (svislé) DN 125</t>
  </si>
  <si>
    <t>https://podminky.urs.cz/item/CS_URS_2024_02/721174026</t>
  </si>
  <si>
    <t>721174027</t>
  </si>
  <si>
    <t>Potrubí kanalizační z PP odpadní DN 160</t>
  </si>
  <si>
    <t>Potrubí z trub polypropylenových odpadní (svislé) DN 160</t>
  </si>
  <si>
    <t>https://podminky.urs.cz/item/CS_URS_2024_02/721174027</t>
  </si>
  <si>
    <t>721174043</t>
  </si>
  <si>
    <t>Potrubí kanalizační z PP připojovací DN 50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</si>
  <si>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</si>
  <si>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</si>
  <si>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</si>
  <si>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</si>
  <si>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</si>
  <si>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</si>
  <si>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</si>
  <si>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</si>
  <si>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Potrubí z trub polypropylenových připojovací DN 110</t>
  </si>
  <si>
    <t>https://podminky.urs.cz/item/CS_URS_2024_02/721174045</t>
  </si>
  <si>
    <t>28615601</t>
  </si>
  <si>
    <t>čistící tvarovka odpadní pro vysoké teploty HTRE DN 50</t>
  </si>
  <si>
    <t>2*1,015 "Přepočtené koeficientem množství</t>
  </si>
  <si>
    <t>28615602</t>
  </si>
  <si>
    <t>čistící tvarovka odpadní pro vysoké teploty HTRE DN 75</t>
  </si>
  <si>
    <t>4*1,015 "Přepočtené koeficientem množství</t>
  </si>
  <si>
    <t>28615603</t>
  </si>
  <si>
    <t>čistící tvarovka odpadní pro vysoké teploty HTRE DN 110</t>
  </si>
  <si>
    <t>12*1,015 "Přepočtené koeficientem množství</t>
  </si>
  <si>
    <t>28615604</t>
  </si>
  <si>
    <t>čistící tvarovka odpadní pro vysoké teploty HTRE DN 125</t>
  </si>
  <si>
    <t>9*1,015 "Přepočtené koeficientem množství</t>
  </si>
  <si>
    <t>28615605</t>
  </si>
  <si>
    <t>čistící tvarovka odpadní pro vysoké teploty HTRE DN 160</t>
  </si>
  <si>
    <t>28615689</t>
  </si>
  <si>
    <t>zátka hrdlová odpadní HTM DN 50</t>
  </si>
  <si>
    <t>1*1,015 "Přepočtené koeficientem množství</t>
  </si>
  <si>
    <t>28615690</t>
  </si>
  <si>
    <t>zátka hrdlová odpadní HTM DN 75</t>
  </si>
  <si>
    <t>28615691</t>
  </si>
  <si>
    <t>zátka hrdlová odpadní HTM DN 110</t>
  </si>
  <si>
    <t>28615692</t>
  </si>
  <si>
    <t>zátka hrdlová odpadní HTM DN 125</t>
  </si>
  <si>
    <t>721194105</t>
  </si>
  <si>
    <t>Vyvedení a upevnění odpadních výpustek DN 50</t>
  </si>
  <si>
    <t>Vyměření přípojek na potrubí vyvedení a upevnění odpadních výpustek DN 50</t>
  </si>
  <si>
    <t>https://podminky.urs.cz/item/CS_URS_2024_02/721194105</t>
  </si>
  <si>
    <t>721194109</t>
  </si>
  <si>
    <t>Vyvedení a upevnění odpadních výpustek DN 110</t>
  </si>
  <si>
    <t>Vyměření přípojek na potrubí vyvedení a upevnění odpadních výpustek DN 110</t>
  </si>
  <si>
    <t>https://podminky.urs.cz/item/CS_URS_2024_02/721194109</t>
  </si>
  <si>
    <t>721212125</t>
  </si>
  <si>
    <t>Odtokový sprchový žlab délky 900 mm s krycím roštem a zápachovou uzávěrkou</t>
  </si>
  <si>
    <t>Odtokové sprchové žlaby se zápachovou uzávěrkou a krycím roštem délky 900 mm</t>
  </si>
  <si>
    <t>https://podminky.urs.cz/item/CS_URS_2024_02/721212125</t>
  </si>
  <si>
    <t>721227 02</t>
  </si>
  <si>
    <t>Podomítková zápachová uzávěrka DN 40/50 pro pračky a myčky v kombinaci s výtokovým ventilem 1/2''  - dodávka + montáž</t>
  </si>
  <si>
    <t>Podomítková zápachová uzávěrka DN 40/50 pro pračky a myčky v kombinaci s připojením rozvodu vody, pochromovaným výtokovým ventilem 1/2'' se zpúětnou klapkou a přivzdušněním, připojovacím kolenem, krycí deska z nerezové oceli 100x118 mm - dodávka + montáž</t>
  </si>
  <si>
    <t>721239114</t>
  </si>
  <si>
    <t>Montáž střešního vtoku svislý odtok do DN 160 ostatní typ</t>
  </si>
  <si>
    <t>Střešní vtoky (vpusti) montáž střešních vtoků ostatních typů se svislým odtokem do DN 160</t>
  </si>
  <si>
    <t>https://podminky.urs.cz/item/CS_URS_2024_02/721239114</t>
  </si>
  <si>
    <t>56231120</t>
  </si>
  <si>
    <t>vtok střešní vodorovný s manžetou pro PVC-P hydroizolaci plochých střech se záchytným košem DN 75/110/125</t>
  </si>
  <si>
    <t>721273153</t>
  </si>
  <si>
    <t>Hlavice ventilační polypropylen PP DN 110</t>
  </si>
  <si>
    <t>Ventilační hlavice z polypropylenu (PP) DN 110</t>
  </si>
  <si>
    <t>https://podminky.urs.cz/item/CS_URS_2024_02/721273153</t>
  </si>
  <si>
    <t>721274121</t>
  </si>
  <si>
    <t>Přivzdušňovací ventil vnitřní odpadních potrubí DN od 32 do 50</t>
  </si>
  <si>
    <t>Ventily přivzdušňovací odpadních potrubí vnitřní od DN 32 do DN 50</t>
  </si>
  <si>
    <t>https://podminky.urs.cz/item/CS_URS_2024_02/721274121</t>
  </si>
  <si>
    <t>721274123</t>
  </si>
  <si>
    <t>Přivzdušňovací ventil vnitřní odpadních potrubí DN 100</t>
  </si>
  <si>
    <t>Ventily přivzdušňovací odpadních potrubí vnitřní DN 100</t>
  </si>
  <si>
    <t>https://podminky.urs.cz/item/CS_URS_2024_02/721274123</t>
  </si>
  <si>
    <t>721275 1</t>
  </si>
  <si>
    <t>Požární prostup stropní konstrukcí - potrubí DN 50 - 75 - pož. manžeta, dodávka + montáž vč. osazení, vypěnění, zatmelení, apod.</t>
  </si>
  <si>
    <t>721275 2</t>
  </si>
  <si>
    <t>Požární prostup stropní konstrukcí - potrubí DN 110 - 125 - pož. manžeta, dodávka + montáž vč. osazení, vypěnění, zatmelení, apod.</t>
  </si>
  <si>
    <t>721289 90</t>
  </si>
  <si>
    <t>Nutné bourací a stavební práce</t>
  </si>
  <si>
    <t>Poznámka k položce:_x000D_
Poznámka k položce: Stavební přípomoce (vysekání drážek, vysekání / úprava prostupů, dobetonávky, dozdění, ...)</t>
  </si>
  <si>
    <t>721289 91</t>
  </si>
  <si>
    <t>Zavěšení a upevnění kanalizačního potrubí - dodávka + montáž; vč. objímky, navrtání, uchycení, ...</t>
  </si>
  <si>
    <t>721289 92</t>
  </si>
  <si>
    <t>Izolace připojovacího potrubí - PE izolace tl. 9 mm</t>
  </si>
  <si>
    <t>721289 93</t>
  </si>
  <si>
    <t>Izolace svislého (odpadního) potrubí - PE izolace tl. 20 mm</t>
  </si>
  <si>
    <t>721290 1r</t>
  </si>
  <si>
    <t>Čerpadlo kondenzátu, nádrž 3,5 l, 230 V, 60 W, Q = 2,0 l/min, H = 3,8 m - dodávka + montáž</t>
  </si>
  <si>
    <t>Poznámka k položce:_x000D_
Poznámka k položce: - včetně nosiče pro zavěšení na stěnu, zpětného ventilu, upevňovacích šroubů, výtlačné hadice (5 m), adaprétu vstupu , adaptéru výstupu a napájecího kabelu</t>
  </si>
  <si>
    <t>721290 2r</t>
  </si>
  <si>
    <t>Napojení výtlaku na odbočku odpadního potrubí zavěšeného pod stropem</t>
  </si>
  <si>
    <t>Napojení výtlaku na odbočku odpadního potrubí zavěšeného pod stropem - včetně odbočky, přechodky, případně zátky, napojení, zatěsnění, ... - dodávka + montáž</t>
  </si>
  <si>
    <t>721290 3r</t>
  </si>
  <si>
    <t>Napojení odpadních a dešťových potrubí (svislých) na stávající rozvody - dodávka včetně montáže</t>
  </si>
  <si>
    <t>Poznámka k položce:_x000D_
Poznámka k položce: - včetně prověření skutečné polohy stávajícího vedení - včetně případných tvarovek (redukce, spojky, přechodky, ...), těsnění + případných úprav trasy dle zásad vedení kanalizace</t>
  </si>
  <si>
    <t>721290 8r</t>
  </si>
  <si>
    <t>Demontáž stávajícího potrubí kanalizace + vpustí + odtokových žlábků - komplet</t>
  </si>
  <si>
    <t>Demontáž stávajícího potrubí kanalizace + vpustí + odtokových žlábků - komplet odstranění vč. likvidace v souladu se Zákonem o odpadech v platném znění</t>
  </si>
  <si>
    <t>Poznámka k položce:_x000D_
Poznámka k položce: - včetně vybourání / vysekání - včetně vynošení + naložení na dopravní prostředek - včetně likvidace (odvoz na skládku) - doprava, poplatek za uložení (skládkovné), uložení (vysypání, rozhrnutí) na skládce - položka není započítána v přesunu suti</t>
  </si>
  <si>
    <t>721290 990r</t>
  </si>
  <si>
    <t>Montáž koupelnových a sprchových žlabů, koupelnových žlabů k bazénu (2x13,8 + 2x29 m), boční vpusti a 16 ks svislých vpustí - komplet včetně pomocných stavebních prací a napojení</t>
  </si>
  <si>
    <t>Poznámka k položce:_x000D_
Poznámka k položce: - materiál viz položky níže</t>
  </si>
  <si>
    <t>721290 991r</t>
  </si>
  <si>
    <t>Koupelnový žlab 1m s roštem š. 80 mm + vpust DN 70 svislá, AISI304</t>
  </si>
  <si>
    <t>Poznámka k položce:_x000D_
Poznámka k položce: - komplet vč. nerez. roštu, vpusti DN 70, sifonu vč. integr. sítka a těsnícího kroužku</t>
  </si>
  <si>
    <t>721290 992r</t>
  </si>
  <si>
    <t>Sprchový žlab 5,7 m s roštem š. 150 mm+ 3 x výtok DN110 svislý, AISI304</t>
  </si>
  <si>
    <t>Poznámka k položce:_x000D_
Poznámka k položce: - komplet vč. nerez. roštu, vpust a, sifonu vč. sítka</t>
  </si>
  <si>
    <t>721290 993r</t>
  </si>
  <si>
    <t>Sprchový žlab 4,87 m s roštem š. 150 mm+ 3 x výtok DN110 svislý, AISI304</t>
  </si>
  <si>
    <t>721290 994r</t>
  </si>
  <si>
    <t>Koupelnový žlab 0,85 m s roštem š. 80 mm + vpust DN 70 svislá, AISI316L</t>
  </si>
  <si>
    <t>721290 995r</t>
  </si>
  <si>
    <t>Koupelnový žlab 0,95 m s roštem š. 80 mm + vpust DN 70 svislá, AISI316L</t>
  </si>
  <si>
    <t>721290 996r</t>
  </si>
  <si>
    <t>Koupelnový žlab 1,15 m s roštem š. 80 mm + vpust DN 70 svislá, AISI316L</t>
  </si>
  <si>
    <t>721290 997r</t>
  </si>
  <si>
    <t>Koupelnové žlaby k bazénu 2 x 13,8 m / 2 x 29 m + 49 ks odtoků DN 70 se zápachovou uzávěrou, AISI316L</t>
  </si>
  <si>
    <t>Poznámka k položce:_x000D_
Poznámka k položce: - šířka žlabu 90 mm, šířka roštu 80 mm - roště nerezový, příčníé drážky š. 8 mm, výška 20 mm - komplet vč. nerez. roštu, vpusti DN 70, sifonu vč. integr. sítka a těsnícího kroužku</t>
  </si>
  <si>
    <t>721290 998r</t>
  </si>
  <si>
    <t>Vpust DN 70 boční AISI304</t>
  </si>
  <si>
    <t>Poznámka k položce:_x000D_
Poznámka k položce: - komplet vč. sifonu, sítka a těsnícího kroužku</t>
  </si>
  <si>
    <t>721290 9991r</t>
  </si>
  <si>
    <t>Sprchový žlab 5 m s roštem š. 150 mm+ 1 x výtok DN110 svislý, AISI304</t>
  </si>
  <si>
    <t>721290 999r</t>
  </si>
  <si>
    <t>Vpusti DN110 svislé AISI316L, 16 ks</t>
  </si>
  <si>
    <t>Poznámka k položce:_x000D_
Poznámka k položce: - komplet 16 vpustí vč. sifonů, sítek, těsnících kroužků a děrovaných krytů tl. 5 mm, 150 x 150 mm</t>
  </si>
  <si>
    <t>721290111</t>
  </si>
  <si>
    <t>Zkouška těsnosti potrubí kanalizace vodou DN do 125</t>
  </si>
  <si>
    <t>Zkouška těsnosti kanalizace v objektech vodou do DN 125</t>
  </si>
  <si>
    <t>https://podminky.urs.cz/item/CS_URS_2024_02/721290111</t>
  </si>
  <si>
    <t>15+160,5 "ležaté"</t>
  </si>
  <si>
    <t>7+96+70+45 "odpadní"</t>
  </si>
  <si>
    <t>17,5+1,5+11,5+7,5 "připojovací"</t>
  </si>
  <si>
    <t>721290112</t>
  </si>
  <si>
    <t>Zkouška těsnosti potrubí kanalizace vodou DN 150/DN 200</t>
  </si>
  <si>
    <t>Zkouška těsnosti kanalizace v objektech vodou DN 150 nebo DN 200</t>
  </si>
  <si>
    <t>https://podminky.urs.cz/item/CS_URS_2024_02/721290112</t>
  </si>
  <si>
    <t>91,5+6,5 "ležaté"</t>
  </si>
  <si>
    <t>16 "odpadní"</t>
  </si>
  <si>
    <t>721290113</t>
  </si>
  <si>
    <t>Zkouška těsnosti potrubí kanalizace vodou DN 250/DN 300</t>
  </si>
  <si>
    <t>Zkouška těsnosti kanalizace v objektech vodou DN 250 nebo DN 300</t>
  </si>
  <si>
    <t>https://podminky.urs.cz/item/CS_URS_2024_02/721290113</t>
  </si>
  <si>
    <t>998721102</t>
  </si>
  <si>
    <t>Přesun hmot tonážní pro vnitřní kanalizaci v objektech v přes 6 do 12 m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</si>
  <si>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</si>
  <si>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</si>
  <si>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998721122</t>
  </si>
  <si>
    <t>Přesun hmot tonážní pro vnitřní kanalizaci ruční v objektech v přes 6 do 12 m</t>
  </si>
  <si>
    <t>Přesun hmot pro vnitřní kanalizaci stanovený z hmotnosti přesunovaného materiálu vodorovná dopravní vzdálenost do 50 m ruční (bez užití mechanizace) v objektech výšky přes 6 do 12 m</t>
  </si>
  <si>
    <t>https://podminky.urs.cz/item/CS_URS_2024_02/998721122</t>
  </si>
  <si>
    <t>722</t>
  </si>
  <si>
    <t>Zdravotechnika - vnitřní vodovod</t>
  </si>
  <si>
    <t>722130238</t>
  </si>
  <si>
    <t>Potrubí vodovodní ocelové závitové pozinkované svařované běžné DN 80</t>
  </si>
  <si>
    <t>Potrubí z ocelových trubek pozinkovaných závitových svařovaných běžných DN 80</t>
  </si>
  <si>
    <t>https://podminky.urs.cz/item/CS_URS_2024_02/722130238</t>
  </si>
  <si>
    <t>722175002</t>
  </si>
  <si>
    <t>Potrubí vodovodní plastové PP-RCT svar polyfúze D 20x2,8 mm</t>
  </si>
  <si>
    <t>Potrubí z plastových trubek z polypropylenu PP-RCT svařovaných polyfúzně D 20 x 2,8</t>
  </si>
  <si>
    <t>https://podminky.urs.cz/item/CS_URS_2024_02/722175002</t>
  </si>
  <si>
    <t>Poznámka k položce:_x000D_
Poznámka k položce: PP-RCT EVO</t>
  </si>
  <si>
    <t>722175003</t>
  </si>
  <si>
    <t>Potrubí vodovodní plastové PP-RCT svar polyfúze D 25x3,5 mm</t>
  </si>
  <si>
    <t>Potrubí z plastových trubek z polypropylenu PP-RCT svařovaných polyfúzně D 25 x 3,5</t>
  </si>
  <si>
    <t>https://podminky.urs.cz/item/CS_URS_2024_02/722175003</t>
  </si>
  <si>
    <t>722175004</t>
  </si>
  <si>
    <t>Potrubí vodovodní plastové PP-RCT svar polyfúze D 32x4,4 mm</t>
  </si>
  <si>
    <t>Potrubí z plastových trubek z polypropylenu PP-RCT svařovaných polyfúzně D 32 x 4,4</t>
  </si>
  <si>
    <t>https://podminky.urs.cz/item/CS_URS_2024_02/722175004</t>
  </si>
  <si>
    <t>722175005</t>
  </si>
  <si>
    <t>Potrubí vodovodní plastové PP-RCT svar polyfúze D 40x5,5 mm</t>
  </si>
  <si>
    <t>Potrubí z plastových trubek z polypropylenu PP-RCT svařovaných polyfúzně D 40 x 5,5</t>
  </si>
  <si>
    <t>https://podminky.urs.cz/item/CS_URS_2024_02/722175005</t>
  </si>
  <si>
    <t>722175007</t>
  </si>
  <si>
    <t>Potrubí vodovodní plastové PP-RCT svar polyfúze D 63x8,6 mm</t>
  </si>
  <si>
    <t>Potrubí z plastových trubek z polypropylenu PP-RCT svařovaných polyfúzně D 63 x 8,6</t>
  </si>
  <si>
    <t>https://podminky.urs.cz/item/CS_URS_2024_02/722175007</t>
  </si>
  <si>
    <t>722175008</t>
  </si>
  <si>
    <t>Potrubí vodovodní plastové PP-RCT svar polyfúze D 75x8,4 mm</t>
  </si>
  <si>
    <t>Potrubí z plastových trubek z polypropylenu PP-RCT svařovaných polyfúzně D 75 x 8,4</t>
  </si>
  <si>
    <t>https://podminky.urs.cz/item/CS_URS_2024_02/722175008</t>
  </si>
  <si>
    <t>722175009</t>
  </si>
  <si>
    <t>Potrubí vodovodní plastové PP-RCT svar polyfúze D 90x10,1 mm</t>
  </si>
  <si>
    <t>Potrubí z plastových trubek z polypropylenu PP-RCT svařovaných polyfúzně D 90 x 10,1</t>
  </si>
  <si>
    <t>https://podminky.urs.cz/item/CS_URS_2024_02/722175009</t>
  </si>
  <si>
    <t>722181241</t>
  </si>
  <si>
    <t>Ochrana vodovodního potrubí přilepenými termoizolačními trubicemi z PE tl přes 13 do 20 mm DN do 22 mm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</si>
  <si>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</si>
  <si>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</si>
  <si>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126,5 "d20 S+T"</t>
  </si>
  <si>
    <t>722181242</t>
  </si>
  <si>
    <t>Ochrana vodovodního potrubí přilepenými termoizolačními trubicemi z PE tl přes 13 do 20 mm DN přes 22 do 45 mm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</si>
  <si>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</si>
  <si>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https://podminky.urs.cz/item/CS_URS_2024_02/722181242</t>
  </si>
  <si>
    <t>166,5+54+11 "d25 vše, d32,d40 - S"</t>
  </si>
  <si>
    <t>722181243</t>
  </si>
  <si>
    <t>Ochrana vodovodního potrubí přilepenými termoizolačními trubicemi z PE tl přes 13 do 20 mm DN přes 45 do 63 mm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</si>
  <si>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</si>
  <si>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https://podminky.urs.cz/item/CS_URS_2024_02/722181243</t>
  </si>
  <si>
    <t>32 "d63 - S"</t>
  </si>
  <si>
    <t>722181245</t>
  </si>
  <si>
    <t>Ochrana vodovodního potrubí přilepenými termoizolačními trubicemi z PE tl přes 13 do 20 mm DN přes 89 do 110 mm</t>
  </si>
  <si>
    <t>Ochrana potrubí termoizolačními trubicemi z pěnového polyetylenu PE přilepenými v příčných a podélných spojích, tloušťky izolace přes 13 do 20 mm, vnitřního průměru izolace DN přes 89 do 110 mm</t>
  </si>
  <si>
    <t>https://podminky.urs.cz/item/CS_URS_2024_02/722181245</t>
  </si>
  <si>
    <t>74 "d90 - S"</t>
  </si>
  <si>
    <t>722182 323</t>
  </si>
  <si>
    <t>Potrubí pouzdro z kamenné vlny pro izolaci rozvodů tepla a teplé vody; d 35 mm, tl. izolace 30 mm</t>
  </si>
  <si>
    <t>75 "d32 T+C"</t>
  </si>
  <si>
    <t>722182 403</t>
  </si>
  <si>
    <t>Potrubí pouzdro z kamenné vlny pro izolaci rozvodů tepla a teplé vody; d 42 mm, tl. izolace 30 mm</t>
  </si>
  <si>
    <t>23 "d40 - T+C"</t>
  </si>
  <si>
    <t>722182 635</t>
  </si>
  <si>
    <t>Potrubí pouzdro z kamenné vlny pro izolaci rozvodů tepla a teplé vody; d 64 mm, tl. izolace 50 mm</t>
  </si>
  <si>
    <t>58 "d63 - T+C"</t>
  </si>
  <si>
    <t>722182 756</t>
  </si>
  <si>
    <t>Potrubí pouzdro z kamenné vlny pro izolaci rozvodů tepla a teplé vody; d 76 mm, tl. izolace 60 mm</t>
  </si>
  <si>
    <t>31 "d75 - T+C"</t>
  </si>
  <si>
    <t>722220111</t>
  </si>
  <si>
    <t>Nástěnka pro výtokový ventil G 1/2" s jedním závitem</t>
  </si>
  <si>
    <t>Armatury s jedním závitem nástěnky pro výtokový ventil G 1/2"</t>
  </si>
  <si>
    <t>https://podminky.urs.cz/item/CS_URS_2024_02/722220111</t>
  </si>
  <si>
    <t>722220122</t>
  </si>
  <si>
    <t>Nástěnka pro baterii G 3/4" s jedním závitem</t>
  </si>
  <si>
    <t>pár</t>
  </si>
  <si>
    <t>Armatury s jedním závitem nástěnky pro baterii G 3/4"</t>
  </si>
  <si>
    <t>https://podminky.urs.cz/item/CS_URS_2024_02/722220122</t>
  </si>
  <si>
    <t>722231075</t>
  </si>
  <si>
    <t>Ventil zpětný mosazný G 5/4" PN 10 do 110°C se dvěma závity</t>
  </si>
  <si>
    <t>Armatury se dvěma závity ventily zpětné mosazné PN 10 do 110°C G 5/4"</t>
  </si>
  <si>
    <t>https://podminky.urs.cz/item/CS_URS_2024_02/722231075</t>
  </si>
  <si>
    <t>722231084</t>
  </si>
  <si>
    <t>Ventil zpětný G 1" PN 16 do 90°C</t>
  </si>
  <si>
    <t>Armatury se dvěma závity ventily zpětné mosazné PN 16 do 90°C vnitřní závit G 1"</t>
  </si>
  <si>
    <t>https://podminky.urs.cz/item/CS_URS_2024_02/722231084</t>
  </si>
  <si>
    <t>Poznámka k položce:_x000D_
Poznámka k položce: min. třída II dle ČSN EN 1717</t>
  </si>
  <si>
    <t>722231085</t>
  </si>
  <si>
    <t>Ventil zpětný G 5/4" PN 16 do 90°C</t>
  </si>
  <si>
    <t>Armatury se dvěma závity ventily zpětné mosazné PN 16 do 90°C vnitřní závit G 5/4"</t>
  </si>
  <si>
    <t>https://podminky.urs.cz/item/CS_URS_2024_02/722231085</t>
  </si>
  <si>
    <t>722231247</t>
  </si>
  <si>
    <t>Ventil elektromagnetický G 2" PN 16 do 130°C bez proudu zavřeno se dvěma závity</t>
  </si>
  <si>
    <t>Armatury se dvěma závity ventily elektromagnetické PN 16 do 130°C bez proudu zavřeno G 2"</t>
  </si>
  <si>
    <t>https://podminky.urs.cz/item/CS_URS_2024_02/722231247</t>
  </si>
  <si>
    <t>722232048</t>
  </si>
  <si>
    <t>Kohout kulový přímý G 2" PN 42 do 185°C vnitřní závit</t>
  </si>
  <si>
    <t>Armatury se dvěma závity kulové kohouty PN 42 do 185 °C přímé vnitřní závit G 2"</t>
  </si>
  <si>
    <t>https://podminky.urs.cz/item/CS_URS_2024_02/722232048</t>
  </si>
  <si>
    <t>722232049</t>
  </si>
  <si>
    <t>Kohout kulový přímý G 2 1/2" PN 42 do 185°C vnitřní závit</t>
  </si>
  <si>
    <t>Armatury se dvěma závity kulové kohouty PN 42 do 185 °C přímé vnitřní závit G 2 1/2"</t>
  </si>
  <si>
    <t>https://podminky.urs.cz/item/CS_URS_2024_02/722232049</t>
  </si>
  <si>
    <t>72223204r1</t>
  </si>
  <si>
    <t>Kohout kulový přímý G 3/4" PN 42 do 185°C vnitřní závit, s vývodem na hadici</t>
  </si>
  <si>
    <t>Armatury se dvěma závity kulové kohouty PN 42 do 185 °C přímé vnitřní závit G 3/4", s vývodem na hadici</t>
  </si>
  <si>
    <t>722232050</t>
  </si>
  <si>
    <t>Kohout kulový přímý G 3" PN 42 do 185°C vnitřní závit</t>
  </si>
  <si>
    <t>Armatury se dvěma závity kulové kohouty PN 42 do 185 °C přímé vnitřní závit G 3"</t>
  </si>
  <si>
    <t>https://podminky.urs.cz/item/CS_URS_2024_02/722232050</t>
  </si>
  <si>
    <t>722232061</t>
  </si>
  <si>
    <t>Kohout kulový přímý G 1/2" PN 42 do 185°C vnitřní závit s vypouštěním</t>
  </si>
  <si>
    <t>Armatury se dvěma závity kulové kohouty PN 42 do 185 °C přímé vnitřní závit s vypouštěním G 1/2"</t>
  </si>
  <si>
    <t>https://podminky.urs.cz/item/CS_URS_2024_02/722232061</t>
  </si>
  <si>
    <t>722232062</t>
  </si>
  <si>
    <t>Kohout kulový přímý G 3/4" PN 42 do 185°C vnitřní závit s vypouštěním</t>
  </si>
  <si>
    <t>Armatury se dvěma závity kulové kohouty PN 42 do 185 °C přímé vnitřní závit s vypouštěním G 3/4"</t>
  </si>
  <si>
    <t>https://podminky.urs.cz/item/CS_URS_2024_02/722232062</t>
  </si>
  <si>
    <t>722232063</t>
  </si>
  <si>
    <t>Kohout kulový přímý G 1" PN 42 do 185°C vnitřní závit s vypouštěním</t>
  </si>
  <si>
    <t>Armatury se dvěma závity kulové kohouty PN 42 do 185 °C přímé vnitřní závit s vypouštěním G 1"</t>
  </si>
  <si>
    <t>https://podminky.urs.cz/item/CS_URS_2024_02/722232063</t>
  </si>
  <si>
    <t>722232064</t>
  </si>
  <si>
    <t>Kohout kulový přímý G 5/4" PN 42 do 185°C vnitřní závit s vypouštěním</t>
  </si>
  <si>
    <t>Armatury se dvěma závity kulové kohouty PN 42 do 185 °C přímé vnitřní závit s vypouštěním G 5/4"</t>
  </si>
  <si>
    <t>https://podminky.urs.cz/item/CS_URS_2024_02/722232064</t>
  </si>
  <si>
    <t>722232066</t>
  </si>
  <si>
    <t>Kohout kulový přímý G 2" PN 42 do 185°C vnitřní závit s vypouštěním</t>
  </si>
  <si>
    <t>Armatury se dvěma závity kulové kohouty PN 42 do 185 °C přímé vnitřní závit s vypouštěním G 2"</t>
  </si>
  <si>
    <t>https://podminky.urs.cz/item/CS_URS_2024_02/722232066</t>
  </si>
  <si>
    <t>72223207r1</t>
  </si>
  <si>
    <t>Automatický termostatický vyvažovací ventil pro TUV 1/2'' - dodávka + montáž</t>
  </si>
  <si>
    <t>72223207r2</t>
  </si>
  <si>
    <t>Automatický termostatický vyvažovací ventil pro TUV 3/4'' - dodávka + montáž</t>
  </si>
  <si>
    <t>72223207r3</t>
  </si>
  <si>
    <t>Automatický termostatický vyvažovací ventil pro TUV 1'' - dodávka + montáž</t>
  </si>
  <si>
    <t>722233 1r</t>
  </si>
  <si>
    <t>Trojcestný směšovací vetnil 5/4'' na pitnou vodu - dodávka + montáž</t>
  </si>
  <si>
    <t>722233 2r</t>
  </si>
  <si>
    <t>Manometr na pitrnou vodu, 0 - 10 bar, 1/4'' - dodávka + montáž</t>
  </si>
  <si>
    <t>Poznámka k položce:_x000D_
Poznámka k položce: - komplet dodávka včetně odbočné závitové tvarovky,potřebných fitinek (spojka, přechodka, reduikce, těsnění, ...) a uzavír. ventilu</t>
  </si>
  <si>
    <t>722233 3r</t>
  </si>
  <si>
    <t>Pojistný ventil k zásobníku,10 bar - dodávka + montáž</t>
  </si>
  <si>
    <t>Poznámka k položce:_x000D_
Poznámka k položce: - komplet dodávka včetně odbočné závitové tvarovky a potřebných fitinek (spojka, přechodka, reduikce, těsnění, ...)</t>
  </si>
  <si>
    <t>722233 4r</t>
  </si>
  <si>
    <t>Teploměr na pitrnou vodu, 0 - 120 st. C, 3/8'' - dodávka + montáž</t>
  </si>
  <si>
    <t>722234266</t>
  </si>
  <si>
    <t>Filtr mosazný G 5/4" PN 20 do 80°C s 2x vnitřním závitem</t>
  </si>
  <si>
    <t>Armatury se dvěma závity filtry mosazný PN 20 do 80 °C G 5/4"</t>
  </si>
  <si>
    <t>https://podminky.urs.cz/item/CS_URS_2024_02/722234266</t>
  </si>
  <si>
    <t>722263212</t>
  </si>
  <si>
    <t>Vodoměr závitový vícevtokový mokroběžný do 100°C G 3/4"x 190 mm Qn 2,5 m3/h horizontální</t>
  </si>
  <si>
    <t>Vodoměry pro vodu do 100°C závitové horizontální vícevtokové mokroběžné G 3/4"x 190 mm Qn 2,5</t>
  </si>
  <si>
    <t>https://podminky.urs.cz/item/CS_URS_2024_02/722263212</t>
  </si>
  <si>
    <t>722288 21</t>
  </si>
  <si>
    <t>Mrazuvzdorný ventil pro venkovní použití, DN 15 - dodávka + montáž</t>
  </si>
  <si>
    <t>Mrazuvzdorný ventil pro venkovní použití, DN 15, montážní sada - dodávka + montáž</t>
  </si>
  <si>
    <t>722289 19</t>
  </si>
  <si>
    <t>Napojení zásobníkového ohřívače dle předpisu výrobce - zpětná klapka, manometr, pojist. ventil, tlaková nádoba 8l, ... - dodávka + montáž</t>
  </si>
  <si>
    <t>722289 27</t>
  </si>
  <si>
    <t>Cirkulační čerpadlo 230 V, Q=0,5 m3/hod, H = 1,0 m v. sl. - dodávka + montáž</t>
  </si>
  <si>
    <t>722289 50</t>
  </si>
  <si>
    <t>Požární prostup stropní konstrukcí - potrubí do DN 50 - pož. tmel, dodávka + montáž - vč. osazení, vypěnění, zatmelení, apod ...</t>
  </si>
  <si>
    <t>722289 91</t>
  </si>
  <si>
    <t>Zavěšení a upevnění vodovodního potrubí - dodávka + montáž; vč. objímky, navrtání, uchycení, ...</t>
  </si>
  <si>
    <t>722289 95r1</t>
  </si>
  <si>
    <t>Propojení na stávající potrubí (svislá)</t>
  </si>
  <si>
    <t>Propojení na stávající potrubí (svislá) - dodávka včetně montáže</t>
  </si>
  <si>
    <t>Poznámka k položce:_x000D_
Poznámka k položce: - včetně prověření skutečné polohy stávajícího vedení - včetně případných tvarovek (redukce, spojky, přechodky, elektrotvarovky, fitinky, ...), těsnění a propojení + případných úprav trasy dle zásad vedení vodovodu</t>
  </si>
  <si>
    <t>722289 95r2</t>
  </si>
  <si>
    <t>Propojení na stávající rozvody bazénové technologie</t>
  </si>
  <si>
    <t>Poznámka k položce:_x000D_
Poznámka k položce: - včetně prověření skutečné polohy stávajícího vedení - včetně případných tvarovek (redukce, spojky, přechodky, elektrotvarovky, fitinky, ...), těsnění a propojení + případných úprav trasy dle zásad vedení vodovodu - včetně osazení měřění vody (vodoěmrná sestava, uzavírací ventily) - včetně propojení se systémem hlídání hladiny (MaR) pomocí elmag. ventilu 2''</t>
  </si>
  <si>
    <t>722290229</t>
  </si>
  <si>
    <t>Zkouška těsnosti vodovodního potrubí závitového DN přes 50 do 100</t>
  </si>
  <si>
    <t>Zkoušky, proplach a desinfekce vodovodního potrubí zkoušky těsnosti vodovodního potrubí závitového přes DN 50 do DN 100</t>
  </si>
  <si>
    <t>https://podminky.urs.cz/item/CS_URS_2024_02/722290229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</si>
  <si>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</si>
  <si>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</si>
  <si>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</si>
  <si>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https://podminky.urs.cz/item/CS_URS_2024_02/722290234</t>
  </si>
  <si>
    <t>722290246</t>
  </si>
  <si>
    <t>Zkouška těsnosti vodovodního potrubí plastového DN do 40</t>
  </si>
  <si>
    <t>Zkoušky, proplach a desinfekce vodovodního potrubí zkoušky těsnosti vodovodního potrubí plastového do DN 40</t>
  </si>
  <si>
    <t>https://podminky.urs.cz/item/CS_URS_2024_02/722290246</t>
  </si>
  <si>
    <t>722290249</t>
  </si>
  <si>
    <t>Zkouška těsnosti vodovodního potrubí plastového DN přes 40 do 90</t>
  </si>
  <si>
    <t>Zkoušky, proplach a desinfekce vodovodního potrubí zkoušky těsnosti vodovodního potrubí plastového přes DN 40 do DN 90</t>
  </si>
  <si>
    <t>https://podminky.urs.cz/item/CS_URS_2024_02/722290249</t>
  </si>
  <si>
    <t>998722 90r</t>
  </si>
  <si>
    <t>Nutné stavební a bourací práce</t>
  </si>
  <si>
    <t>998722 99r</t>
  </si>
  <si>
    <t>Demontáž stávajících vodovodních rozvodů včetně izolace, uchycení a včetně armatur - komplet odstranění včetně odvozu a likvidace v souladu se Zákonem o odpadech v platném znění</t>
  </si>
  <si>
    <t>998722 999r1</t>
  </si>
  <si>
    <t>Provizorní zásobování objektu pitnou vodou po dobu provádění prací - dodávka + montáž</t>
  </si>
  <si>
    <t>Poznámka k položce:_x000D_
Poznámka k položce: - rozvod PEHD 90m v délce cca 75 m od vodoměrné sestavy po projonení v kkrčku do sousedního objektu - včetně uchycení, ukotvěnií, apod. - včetně izolace proti rosení - včetně potřebných armatur, fitinek, propojek, apod.</t>
  </si>
  <si>
    <t>998722 999r2</t>
  </si>
  <si>
    <t>Provizorní zásobování horních pater (teplou) vodou po dobu provádění prací - dodávka + montáž</t>
  </si>
  <si>
    <t>Poznámka k položce:_x000D_
Poznámka k položce: - propojení potrubí studené, teplé vody a cirkulace z prostoru krčku ze sousedního objektu do prostoru recepce - provizorní rozvod pod stropem ke dvěma odběrným místům (do prostoru pod sprchami) - dva kusy skupinových směšovacích ventilů a propojení na rozvod smíšené vody do stávajících sprch - propojení rozvodu vody k bytu školníka - komplet dodávka včetně zavěšení, izolace, potřebných fitinek, apod. -- předpokládané dimenze PE d20 - d63 -- SV d63 mm, TV d63 mm, CIRK d40 mm zavěšené v 1. PP -- předpoládané délky 3 x 20 m zavěšeno v 1. PP + 3 x 30 m rozvody v 1. NP</t>
  </si>
  <si>
    <t>998722 999r3</t>
  </si>
  <si>
    <t>Provizorní kanalizace po dobu provádění prací - dodávka + montáž</t>
  </si>
  <si>
    <t>Poznámka k položce:_x000D_
Poznámka k položce: - podchycení stávajících odpadních potrubí (předpoklad 10 potrubí) - zavěšená (ležatá) kanalizace pod stropem do DN 125 (předpokl. 110 - 125) v délce cca 55 m - odpadní potrubí do DN 125 v délce cca 5 m vč. čistícího kusu - propojení do připraveného vývodu vnitř. kanalizace DN 160, předpokl. délka 6 m  - propojení včetně případných přechodových tvarovek, redukcí, těsnění, zkracování trub, apod. - včetně uchycení kanalizace do stropní konstrukce / do zdi - včetně ochrany proti poškození provozem na stavbě - včetně demontáže, odvozu a likvidace po přepojení na definitivní rozvody</t>
  </si>
  <si>
    <t>998722102</t>
  </si>
  <si>
    <t>Přesun hmot tonážní pro vnitřní vodovod v objektech v přes 6 do 12 m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</si>
  <si>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</si>
  <si>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</si>
  <si>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998722122</t>
  </si>
  <si>
    <t>Přesun hmot tonážní pro vnitřní vodovod ruční v objektech v přes 6 do 12 m</t>
  </si>
  <si>
    <t>Přesun hmot pro vnitřní vodovod stanovený z hmotnosti přesunovaného materiálu vodorovná dopravní vzdálenost do 50 m ruční (bez užití mechanizace) v objektech výšky přes 6 do 12 m</t>
  </si>
  <si>
    <t>https://podminky.urs.cz/item/CS_URS_2024_02/998722122</t>
  </si>
  <si>
    <t>725112022</t>
  </si>
  <si>
    <t>Klozet keramický závěsný na nosné stěny odpad vodorovný</t>
  </si>
  <si>
    <t>Zařízení záchodů klozety keramické závěsné na nosné stěny s hlubokým splachováním odpad vodorovný</t>
  </si>
  <si>
    <t>https://podminky.urs.cz/item/CS_URS_2024_02/725112022</t>
  </si>
  <si>
    <t>725112 08</t>
  </si>
  <si>
    <t>Klozet keramický závěsný na nosné stěny s hlubokým splachováním odpad vodorovný pro imobilní</t>
  </si>
  <si>
    <t>Zařízení záchodů klozety keramické závěsné pro imobilní, na nosné stěny s hlubokým splachováním odpad vodorovný; keramický, bílý - dodávka + montáž, včetně duroplastového sedátka bez poklopu, bílého, odmímatelného, s kovovými úchyty</t>
  </si>
  <si>
    <t>725112 09R1</t>
  </si>
  <si>
    <t>Oddálené splachování - příslušenství k WC pro imobilní, instalační sada vč. tlačítka, pro 2 množství splachování, bílá / lesklý chrom - dodávka + montáž</t>
  </si>
  <si>
    <t>725119131</t>
  </si>
  <si>
    <t>Montáž klozetových sedátek standardních</t>
  </si>
  <si>
    <t>Zařízení záchodů montáž klozetových sedátek standardních</t>
  </si>
  <si>
    <t>https://podminky.urs.cz/item/CS_URS_2024_02/725119131</t>
  </si>
  <si>
    <t>55167381</t>
  </si>
  <si>
    <t>sedátko klozetové duroplastové bílé s poklopem</t>
  </si>
  <si>
    <t>725121521</t>
  </si>
  <si>
    <t>Pisoárový záchodek automatický s infračerveným senzorem</t>
  </si>
  <si>
    <t>Pisoárové záchodky keramické automatické s infračerveným senzorem</t>
  </si>
  <si>
    <t>https://podminky.urs.cz/item/CS_URS_2024_02/725121521</t>
  </si>
  <si>
    <t>725121532r</t>
  </si>
  <si>
    <t>Napájecí zdroj 24V pro urinály - dodávka + montáž</t>
  </si>
  <si>
    <t>725121536r</t>
  </si>
  <si>
    <t>Urinálová dělící stěna, vč. montážního příslušenství - dodávka + montáž</t>
  </si>
  <si>
    <t>725211603</t>
  </si>
  <si>
    <t>Umyvadlo keramické bílé šířky 600 mm bez krytu na sifon připevněné na stěnu šrouby</t>
  </si>
  <si>
    <t>Umyvadla keramická bílá bez výtokových armatur připevněná na stěnu šrouby bez sloupu nebo krytu na sifon, šířka umyvadla 600 mm</t>
  </si>
  <si>
    <t>https://podminky.urs.cz/item/CS_URS_2024_02/725211603</t>
  </si>
  <si>
    <t>725211 08</t>
  </si>
  <si>
    <t>Umyvadlo keramické připevněné na stěnu šrouby bílé bez krytu na sifon zdratovní pro imobilní</t>
  </si>
  <si>
    <t>Umyvadla keramická bez výtokových armatur zdravotní bílá; pro imobilní osoby; keranické, bílé, 640 x 550 x 170 mm, s otvorem pro baterii uprostřed - dodávka + montáž</t>
  </si>
  <si>
    <t>725211 09</t>
  </si>
  <si>
    <t>Příslušenství k umyvadlu pro imobilní dle vyhlášky 398/2009 Sb. v platném znění - dodávka + montáž</t>
  </si>
  <si>
    <t>Poznámka k položce:_x000D_
Poznámka k položce: - pevné madlo ke každému umyvadlu 2x - zrcadlo pro invalidy</t>
  </si>
  <si>
    <t>725211705</t>
  </si>
  <si>
    <t>Umývátko keramické bílé rohové šířky 450 mm připevněné na stěnu šrouby</t>
  </si>
  <si>
    <t>Umyvadla keramická bílá bez výtokových armatur připevněná na stěnu šrouby malá (umývátka) rohová 450 mm</t>
  </si>
  <si>
    <t>https://podminky.urs.cz/item/CS_URS_2024_02/725211705</t>
  </si>
  <si>
    <t>725244323</t>
  </si>
  <si>
    <t>Zástěna sprchová bezrámová skleněná tl. 8 mm dveře otvíravé jednokřídlové do niky na vaničku šířky 1000 mm</t>
  </si>
  <si>
    <t>Sprchové dveře a zástěny zástěny sprchové do niky bezrámové skleněné tl. 8 mm dveře otvíravé jednokřídlové, na vaničku šířky 1000 mm</t>
  </si>
  <si>
    <t>https://podminky.urs.cz/item/CS_URS_2024_02/725244323</t>
  </si>
  <si>
    <t>72529220r</t>
  </si>
  <si>
    <t>Nerezové sedátko závěsné sklopné, 450 x 450 mm, nosnost 150 kg</t>
  </si>
  <si>
    <t>Nerezové sedátko závěsné sklopné, pro tělesně postižené, nosnost 150 kg, 450 x 450 mm, matný povrch, včetně úchytové sady - dodávka + montáž</t>
  </si>
  <si>
    <t>725331111</t>
  </si>
  <si>
    <t>Výlevka bez výtokových armatur keramická se sklopnou plastovou mřížkou stojící výšky 425 mm</t>
  </si>
  <si>
    <t>Výlevky bez výtokových armatur a splachovací nádrže keramické se sklopnou plastovou mřížkou stojící, výšky 460 mm</t>
  </si>
  <si>
    <t>https://podminky.urs.cz/item/CS_URS_2024_02/725331111</t>
  </si>
  <si>
    <t>725532120</t>
  </si>
  <si>
    <t>Elektrický ohřívač zásobníkový akumulační závěsný svislý 125 l / 2 kW</t>
  </si>
  <si>
    <t>Elektrické ohřívače zásobníkové beztlakové přepadové akumulační s pojistným ventilem závěsné svislé objem nádrže (příkon) 125 l (2,0 kW)</t>
  </si>
  <si>
    <t>https://podminky.urs.cz/item/CS_URS_2024_02/725532120</t>
  </si>
  <si>
    <t>725539303</t>
  </si>
  <si>
    <t>Montáž ohřívačů zásobníkových stacionárních tlakových přes 160 do 250 l</t>
  </si>
  <si>
    <t>Elektrické ohřívače zásobníkové montáž tlakových ohřívačů stacionárních přes 160 do 250 l</t>
  </si>
  <si>
    <t>https://podminky.urs.cz/item/CS_URS_2024_02/725539303</t>
  </si>
  <si>
    <t>484389 r1</t>
  </si>
  <si>
    <t>Nerezový akumulační ohřívač vody 200 l PN 10, AISI316L, se snímatelnou izolací - dodávka + montáž</t>
  </si>
  <si>
    <t>725729101</t>
  </si>
  <si>
    <t>Montáž misky propírací se zápachovou uzávěrkou DN 50</t>
  </si>
  <si>
    <t>Misky a dřezy montáž propírací misky se zápachovou uzávěrkou DN 50</t>
  </si>
  <si>
    <t>https://podminky.urs.cz/item/CS_URS_2024_01/725729101</t>
  </si>
  <si>
    <t>484390 r2</t>
  </si>
  <si>
    <t>Nerezová oční sprcha se dvěma hlavicemi, vaničkou a spouštěcí pákou</t>
  </si>
  <si>
    <t>Poznámka k položce:_x000D_
Poznámka k položce: - nástěnná oční sprcha se dvěma hlavicemi, spouštěcí pákou a miskou - vestavěný kulový ventil pro regulaci množství vody - montáž na stěnu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</si>
  <si>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</si>
  <si>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</si>
  <si>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</si>
  <si>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https://podminky.urs.cz/item/CS_URS_2024_02/725813111</t>
  </si>
  <si>
    <t>725814 01</t>
  </si>
  <si>
    <t>Připojovací trubička nebo flexi hadička 3/8''</t>
  </si>
  <si>
    <t>725822613</t>
  </si>
  <si>
    <t>Baterie umyvadlová stojánková páková s výpustí</t>
  </si>
  <si>
    <t>Baterie umyvadlové stojánkové pákové s výpustí</t>
  </si>
  <si>
    <t>https://podminky.urs.cz/item/CS_URS_2024_02/725822613</t>
  </si>
  <si>
    <t>7258227</t>
  </si>
  <si>
    <t>Baterie umyvadlové stojánkové pákové s výpustí s prodlouženým ramínkem pro imobilní</t>
  </si>
  <si>
    <t>725831312</t>
  </si>
  <si>
    <t>Baterie vanová nástěnná páková s příslušenstvím a pevným držákem</t>
  </si>
  <si>
    <t>Baterie vanové nástěnné pákové s příslušenstvím a pevným držákem</t>
  </si>
  <si>
    <t>https://podminky.urs.cz/item/CS_URS_2024_02/725831312</t>
  </si>
  <si>
    <t>Poznámka k položce:_x000D_
Poznámka k položce: k výlevce</t>
  </si>
  <si>
    <t>725841312</t>
  </si>
  <si>
    <t>Baterie sprchová nástěnná páková</t>
  </si>
  <si>
    <t>Baterie sprchové nástěnné pákové</t>
  </si>
  <si>
    <t>https://podminky.urs.cz/item/CS_URS_2024_02/725841312</t>
  </si>
  <si>
    <t>725841333</t>
  </si>
  <si>
    <t>Baterie sprchová podomítková s přepínačem a pevnou sprchou</t>
  </si>
  <si>
    <t>Baterie sprchové podomítkové (zápustné) s přepínačem a pevnou sprchou</t>
  </si>
  <si>
    <t>https://podminky.urs.cz/item/CS_URS_2024_02/725841333</t>
  </si>
  <si>
    <t>725849414</t>
  </si>
  <si>
    <t>Montáž baterie sprchové nástěnné automatické</t>
  </si>
  <si>
    <t>Baterie sprchové montáž nástěnných baterií automatických</t>
  </si>
  <si>
    <t>https://podminky.urs.cz/item/CS_URS_2024_02/725849414</t>
  </si>
  <si>
    <t>7258495 r11</t>
  </si>
  <si>
    <t>Tlačný samouzavírací ventil sprchový do zdi</t>
  </si>
  <si>
    <t>Poznámka k položce:_x000D_
Poznámka k položce: - na studenou/smíchanou vodu vč. krycí růžice, převlečných matic a instalační krabice - odolné/vandaluvzdorné proevdení - použité materiály odolné proti korozi a vodnímu kameni - samočistící mechanismus se syntetickým rubínem</t>
  </si>
  <si>
    <t>7258495 r12</t>
  </si>
  <si>
    <t>Hlavice sprchová pevná (1/2'') s nastavitelným úhlem výtoku, připojení ze zdi</t>
  </si>
  <si>
    <t>Poznámka k položce:_x000D_
Poznámka k položce: - odolné/vandaluvzdorné proevdení - použité materiály odolné proti korozi a vodnímu kameni</t>
  </si>
  <si>
    <t>725861102</t>
  </si>
  <si>
    <t>Zápachová uzávěrka pro umyvadla DN 40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</si>
  <si>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</si>
  <si>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</si>
  <si>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</si>
  <si>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</si>
  <si>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Zápachové uzávěrky zařizovacích předmětů pro umyvadla podomítkové DN 40/50</t>
  </si>
  <si>
    <t>https://podminky.urs.cz/item/CS_URS_2024_02/725861312</t>
  </si>
  <si>
    <t>998725 99r1</t>
  </si>
  <si>
    <t>Demontáž stávajících zařizovacích předmětů včetně uchycení, napojení a armatur- kompletní odstranění včetně odvozu a likvidace v souladu se Zákonem o odpadech v platném znění</t>
  </si>
  <si>
    <t>998725102</t>
  </si>
  <si>
    <t>Přesun hmot tonážní pro zařizovací předměty v objektech v přes 6 do 12 m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</si>
  <si>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</si>
  <si>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</si>
  <si>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998725122</t>
  </si>
  <si>
    <t>Přesun hmot tonážní pro zařizovací předměty ruční v objektech v přes 6 do 12 m</t>
  </si>
  <si>
    <t>Přesun hmot pro zařizovací předměty stanovený z hmotnosti přesunovaného materiálu vodorovná dopravní vzdálenost do 50 m ruční (bez užití mechanizace) v objektech výšky přes 6 do 12 m</t>
  </si>
  <si>
    <t>https://podminky.urs.cz/item/CS_URS_2024_02/998725122</t>
  </si>
  <si>
    <t>726</t>
  </si>
  <si>
    <t>Zdravotechnika - předstěnové instalace</t>
  </si>
  <si>
    <t>726131001</t>
  </si>
  <si>
    <t>Instalační předstěna pro umyvadlo do v 1120 mm se stojánkovou baterií do lehkých stěn s kovovou kcí</t>
  </si>
  <si>
    <t>Předstěnové instalační systémy do lehkých stěn s kovovou konstrukcí pro umyvadla stavební výšky do 1120 mm se stojánkovou baterií</t>
  </si>
  <si>
    <t>https://podminky.urs.cz/item/CS_URS_2024_02/726131001</t>
  </si>
  <si>
    <t>726131021</t>
  </si>
  <si>
    <t>Instalační předstěna pro pisoár v 1300 mm do lehkých stěn s kovovou kcí</t>
  </si>
  <si>
    <t>Předstěnové instalační systémy do lehkých stěn s kovovou konstrukcí pro pisoáry stavební výška 1300 mm</t>
  </si>
  <si>
    <t>https://podminky.urs.cz/item/CS_URS_2024_02/726131021</t>
  </si>
  <si>
    <t>726131041</t>
  </si>
  <si>
    <t>Instalační předstěna pro klozet závěsný v 1120 mm s ovládáním zepředu do lehkých stěn s kovovou kcí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</si>
  <si>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</si>
  <si>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</si>
  <si>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726131043</t>
  </si>
  <si>
    <t>Instalační předstěna pro klozet závěsný v 1120 mm s ovládáním zepředu pro postižené do stěn s kov kcí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</si>
  <si>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</si>
  <si>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</si>
  <si>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</si>
  <si>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</si>
  <si>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Ostatní příslušenství instalačních systémů zvukoizolační souprava pro WC a bidet</t>
  </si>
  <si>
    <t>https://podminky.urs.cz/item/CS_URS_2024_02/726191001</t>
  </si>
  <si>
    <t>726191002</t>
  </si>
  <si>
    <t>Souprava pro předstěnovou montáž</t>
  </si>
  <si>
    <t>Ostatní příslušenství instalačních systémů souprava pro předstěnovou montáž</t>
  </si>
  <si>
    <t>https://podminky.urs.cz/item/CS_URS_2024_02/726191002</t>
  </si>
  <si>
    <t>998726112</t>
  </si>
  <si>
    <t>Přesun hmot tonážní pro instalační prefabrikáty v objektech v přes 6 do 12 m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</si>
  <si>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</si>
  <si>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</si>
  <si>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998726132</t>
  </si>
  <si>
    <t>Přesun hmot tonážní pro instalační prefabrikáty ruční v objektech v přes 6 do 12 m</t>
  </si>
  <si>
    <t>Přesun hmot pro instalační prefabrikáty stanovený z hmotnosti přesunovaného materiálu vodorovná dopravní vzdálenost do 50 m ruční (bez užití mechanizace) v objektech výšky přes 6 m do 12 m</t>
  </si>
  <si>
    <t>https://podminky.urs.cz/item/CS_URS_2024_02/998726132</t>
  </si>
  <si>
    <t>D2.1 - Bazénová technologie</t>
  </si>
  <si>
    <t>D.2.1 - Plavecký bazén</t>
  </si>
  <si>
    <t xml:space="preserve">1.23 - Potrubí a tvarovky jsou vyráběny z polyvinylchloridu, který neobsahuje změkčovadla ( plastifikátory </t>
  </si>
  <si>
    <t xml:space="preserve">1.24 - Armatury na potrubí jsou vyráběny z polyvinylchloridu, který neobsahuje změkčovadla (plastifikátory </t>
  </si>
  <si>
    <t>1.25 - Akumulační jímka  - vyfóliování bazénovou fólií,  speciální bazénová fólie hladká v tloušťce min 1,5</t>
  </si>
  <si>
    <t>1.26 - Ostatní prvky</t>
  </si>
  <si>
    <t>Filtrační zařízení z polyesterového sklolaminátu D 1200 mm, Q=39,6 m3/h, V = 35 m/s, vybavené manometrem, ručním odvzdušňovacím ventilem a zátkou na vypouštění vody. Filtr obsahuje speciální falešné dno osazené tryskami. Provozní tlak 2,5 kg/ cm2. Praní f</t>
  </si>
  <si>
    <t>Filtrační zařízení z polyesterového sklolaminátu D 1200 mm, Q=39,6 m3/h, V = 35 m/s, vybavené manometrem, ručním odvzdušňovacím ventilem a zátkou na vypouštění vody. Filtr obsahuje speciální falešné dno osazené tryskami. Provozní tlak 2,5 kg/ cm2. Praní filtru v kombinaci voda-vzduch. Ovládání filtru pomocí 5 pákových ventilů (sada ovládacích klapek DN100, včetně podpěr), 2 potrubní vstupy do filtru. Zařízení určeno pro vícevrstvou filtrační náplň o celkové výšce náplně 1,2 m. Horní násypný otvor průměr d 400 mm, boční revizní otvor d 225 mm</t>
  </si>
  <si>
    <t>1.1.22</t>
  </si>
  <si>
    <t>Dnové trysky cirkulace - (výtlak a sání) recirkulační tryska s regulovatelným průtokem, vyrobená z ABS plastu. Upevnění mřížky pomocí 4 samořezných šroubů z nerezové oceli, vnější rozměry 108 x 70 mm</t>
  </si>
  <si>
    <t>163811562</t>
  </si>
  <si>
    <t>1.1.23</t>
  </si>
  <si>
    <t>Dnové výpustě - kruhová výpusť z nerezové oceli ASI 316 , boční připojení vnitřním závitem 2" , vnější rozměry 235 x 200 mm, upevnění mřížky pomocí  nerezových šroubů</t>
  </si>
  <si>
    <t>641353018</t>
  </si>
  <si>
    <t>Dnové výpustě - kruhová výpusť z nerezové oceli ASI 316 , boční připojení vnitřním závitem 2" , vnější rozměry 235 x 200 mm, upevnění mřížky pomocí nerezových šroubů</t>
  </si>
  <si>
    <t>1.1.24</t>
  </si>
  <si>
    <t>Tryska vzorku vody - vyrobena z ABS plastu bílé barvy. vnější závit 11/2", vnitřní d 50 mm, součástí trysky je tzv. mřížka trysky</t>
  </si>
  <si>
    <t>417533152</t>
  </si>
  <si>
    <t>1.1a</t>
  </si>
  <si>
    <t>Aktivované filtrační médium – skelný, hydrofobní, filtrační materiál s filtrační schopností zachytit až 95% částic a nečistot velikosti větší než 1 mikron, zachycování nečistot  na základě  chemicky-tepelného aktivačního procesu vytvářejícího volné radiká</t>
  </si>
  <si>
    <t>Aktivované filtrační médium – skelný, hydrofobní, filtrační materiál s filtrační schopností zachytit až 95% částic a nečistot velikosti větší než 1 mikron, zachycování nečistot  na základě  chemicky-tepelného aktivačního procesu vytvářejícího volné radikály (elektrostatické vlastnosti) chránící filtrační materiál před kolonizací bakteriemi a tvorbou biofilmu – bio-rezistentní. Vyroben z barevného skla obsahující potřebné oxidy kovů. Použité frakce: Frakce 1 = 0,4 – 0,8 mm a Frakce 2 = 0,7 – 2,0 mm a Frakce 3 = 2,0 – 4,0 mm. Materiál ve filtračním loži nehrudkovatí a nedochází k vytváření preferenčních cest.</t>
  </si>
  <si>
    <t>1.1b</t>
  </si>
  <si>
    <t>Statický mixer - statický mixer z nerezového materiálu 1.4571, součástí mixeru je i 1/2" vstřikovací ventil se zpětnou klapkou pro aplikaci multispektrálního koagulantu a flokulantu, mixér je vybaven elektrickou svorkou pro uzemnění. Mixér je včleněn do p</t>
  </si>
  <si>
    <t>Statický mixer - statický mixer z nerezového materiálu 1.4571, součástí mixeru je i 1/2" vstřikovací ventil se zpětnou klapkou pro aplikaci multispektrálního koagulantu a flokulantu, mixér je vybaven elektrickou svorkou pro uzemnění. Mixér je včleněn do potrubí, dochází ke kavitaci vody a to pomáhá při vysoké rychlosti zabít veškeré parazity.</t>
  </si>
  <si>
    <t>Vertikální  litinové recirkulační čerpadlo v monoblokovém designu - materiálové provedení: tělo čerpadla litina, nerez osa, keramická ucpávka, bronzové oběžne kolo, -  nerezový vlasový předfiltr s litinovým krytem na křídlové matice, napojení sání a výtla</t>
  </si>
  <si>
    <t>Vertikální litinové recirkulační čerpadlo v monoblokovém designu - materiálové provedení: tělo čerpadla litina, nerez osa, keramická ucpávka, bronzové oběžne kolo, - nerezový vlasový předfiltr s litinovým krytem na křídlové matice, napojení sání a výtlaku pomocí příruby, testovací tlak 4 atm, čerpadlo je s motorem spojeno pomocí šroubů a matic ( pro snadnou demontáž), zařízení disponuje vysoce výkonným moterem, vyhovujícím standartu IE3, Q=75m3/h, H=14m, P=5,5 kW, 1450 ot./min., 50 Hz</t>
  </si>
  <si>
    <t>Pol11</t>
  </si>
  <si>
    <t>Frekvenční měnič</t>
  </si>
  <si>
    <t>1.3 a</t>
  </si>
  <si>
    <t>Automatické regulátory kvality vody  (měření, zobrazení a regulace hodnoty pH a chlóru -  volný,  měření a zobrazení hodnoty Redox potenciálu). Regulátory se 4 kusy výstupních relé (ovládání akčních členů, alarm), 2x programovatelný výstup proudové smyčky</t>
  </si>
  <si>
    <t>Automatické regulátory kvality vody  (měření, zobrazení a regulace hodnoty pH a chlóru -  volný,  měření a zobrazení hodnoty Redox potenciálu). Regulátory se 4 kusy výstupních relé (ovládání akčních členů, alarm), 2x programovatelný výstup proudové smyčky 0-20/4-20mA, 1x digitální výstup (RS485), digit.zobrazení hodnoty na desetiny nebo setiny mg/l, možnost nastavení softwar. filtru, kódový přístup pro servisního technika, možnost nastavení dvoupolohové regulace, šířkově-proporcionální regulace a frekvenčně-proporcionální regulace, možnost zobrazení teploty. Nápájecí nápětí: 230 V, Příkon 6 VA, Hmotnost zařízení 1 300 g, Frekvence 50 Hz, Krytí min. IP 65. Rozsah měření min: Cl: 0-2, 0-20 ppm, pH 0-14, redox potenciál: 0 - 2000 mV</t>
  </si>
  <si>
    <t>1.3.b</t>
  </si>
  <si>
    <t>Doplnění regulátorů Cl, pH, Redox o měření a zobrazení vázaného Cl přímou metodou měření (jontově selektivní membrána), nikoliv zobrazení celkového chloru s dodatečným odpočtem hodnoty volného chloru), výrobek musí být kompatibilní s výrobkem Automatickýc</t>
  </si>
  <si>
    <t>Doplnění regulátorů Cl, pH, Redox o měření a zobrazení vázaného Cl přímou metodou měření (jontově selektivní membrána), nikoliv zobrazení celkového chloru s dodatečným odpočtem hodnoty volného chloru), výrobek musí být kompatibilní s výrobkem Automatických regulátorů kvality vody.</t>
  </si>
  <si>
    <t>Membránové dávkovací čerpadlo pro korekci pH, včetně sací a výtlačné soupravy včetně zpětného ventilu . Tělo čerpadla v plastovém provedení, hlava čerpadla z polypropylénu vyztuženého skelným vláknem. Dávkování chemikálie pomocí membrány s elektromagnetic</t>
  </si>
  <si>
    <t>Membránové dávkovací čerpadlo pro korekci pH, včetně sací a výtlačné soupravy včetně zpětného ventilu . Tělo čerpadla v plastovém provedení, hlava čerpadla z polypropylénu vyztuženého skelným vláknem. Dávkování chemikálie pomocí membrány s elektromagnetickým pohonem. Hlava čerpadla obsahuje přepouštěcí ventil. Maximální výkon čerpadla 6 litrů za hodinu. Dávkovací frekvence 400 pulsů za minutu, P=35 W, plynulá regulace výkonu 0-100%, IP65</t>
  </si>
  <si>
    <t>1.5.1 1.5.2</t>
  </si>
  <si>
    <t>Membránové dávkovací čerpadlo chlorace, včetně sací a výtlačné soupravy včetně zpětného ventilu . Tělo čerpadla v plastovém provedení, hlava čerpadla z polypropylénu vyztuženého skelným vláknem. Dávkování chemikálie pomocí membrány s elektromagnetickým po</t>
  </si>
  <si>
    <t>Membránové dávkovací čerpadlo chlorace, včetně sací a výtlačné soupravy včetně zpětného ventilu . Tělo čerpadla v plastovém provedení, hlava čerpadla z polypropylénu vyztuženého skelným vláknem. Dávkování chemikálie pomocí membrány s elektromagnetickým pohonem. Hlava čerpadla obsahuje přepouštěcí ventil. Maximální výkon čerpadla 6 litrů za hodinu. Dávkovací frekvence 400 pulsů za minutu, P=35 W, plynulá regulace výkonu 0-100%, IP65</t>
  </si>
  <si>
    <t>Dávkovací čerpadlo  pro aplikaci multispektrálního koagulantu a flokulantu, výkon čerpadla min. v rozsahu 2,0 - 50,0 ml/hod, napájení 220 V. včetně sací a výtlačné soupravy, čerpadlo je samonasávací, zcela uzavřené, technologie rychloupínací hlavy čerpadl</t>
  </si>
  <si>
    <t>Dávkovací čerpadlo pro aplikaci multispektrálního koagulantu a flokulantu, výkon čerpadla min. v rozsahu 2,0 - 50,0 ml/hod, napájení 220 V. včetně sací a výtlačné soupravy, čerpadlo je samonasávací, zcela uzavřené, technologie rychloupínací hlavy čerpadla umožňuje snadnou výměnu dávkovací hadičky.</t>
  </si>
  <si>
    <t>Pol12</t>
  </si>
  <si>
    <t>Barel pro uložení a následné dávkování chemikálií  - PE nádrž o objemu 100 l včetně ručního míchadla a záchytné ochranné vaničky pro případný únik/úkap chemikálií</t>
  </si>
  <si>
    <t>Barel pro uložení a následné dávkování chemikálií - PE nádrž o objemu 100 l včetně ručního míchadla a záchytné ochranné vaničky pro případný únik/úkap chemikálií</t>
  </si>
  <si>
    <t>Ozongenerátor s  nastavitelným výkonem do 1,2 g ozonu/hodinu. Zařízení je vybaveno sušením vzduchu, mixážním injektorem, nízkotlakým mixážním systémem a vysokonapěťovým transformátorem 7kW. Výroba ozonu probíhá koronovým vysokonapěťovým výbojem mezi trubi</t>
  </si>
  <si>
    <t>Ozongenerátor s nastavitelným výkonem do 1,2 g ozonu/hodinu. Zařízení je vybaveno sušením vzduchu, mixážním injektorem, nízkotlakým mixážním systémem a vysokonapěťovým transformátorem 7kW. Výroba ozonu probíhá koronovým vysokonapěťovým výbojem mezi trubicemi, P=0,3kW, napájení 230 V/50 Hz. Elektriký napájecí a řídící box rozměry 43 x 33 x 20 cm, hmotnost max. 10 kg, Injektor: rozměry 1"délka 250 mm, hmotnost 1,3 kg, materiál PVC. Dávkování ozonu do technologického potrubí ( nikoliv do akumulační nádrže)</t>
  </si>
  <si>
    <t>Tepelný výměník 300 kW - pájený deskový výměník z ražených desek z  nerezové oceli ( desky mají profilovaný povrch. Prolisy v deskách vytvářejí systém kanálů výměníků. Desky jsou vzájemně spojeny měděnou nebo niklovou pájkou speciální metodou pájení ve va</t>
  </si>
  <si>
    <t>Tepelný výměník 300 kW - pájený deskový výměník z ražených desek z nerezové oceli ( desky mají profilovaný povrch. Prolisy v deskách vytvářejí systém kanálů výměníků. Desky jsou vzájemně spojeny měděnou nebo niklovou pájkou speciální metodou pájení ve vaukové peci. Materiál desek - nerez ocel AISI 316, pájka měď 99,9%, nikl 99,9 %, pracovní tlak : 30 bar, pracovní teplota max 195 °C, zkušební tlak 50 bar</t>
  </si>
  <si>
    <t>Zrychlovací čerpadlo temperace, tělo čerpadla z plastu, nerez osa, keramická ucpávka, plastové oběžne kolo, vlasový předfiltr s průhledným šroubovatelným krytem, čerpadlo je s motorem spojeno pomocí 4 nerezových šroubů, což umožňuje jednoduchou demontáž a</t>
  </si>
  <si>
    <t>Zrychlovací čerpadlo temperace, tělo čerpadla z plastu, nerez osa, keramická ucpávka, plastové oběžne kolo, vlasový předfiltr s průhledným šroubovatelným krytem, čerpadlo je s motorem spojeno pomocí 4 nerezových šroubů, což umožňuje jednoduchou demontáž a servis. Čerpadlo má plochou charakteristiku závislosti výtlačné výšky na průtoku, čerpadla jsou testována na tlak 0,4 MPa, Q = 10 m3/h, H = 8m, P= 0,7 kW, napájení 400V, 50 Hz</t>
  </si>
  <si>
    <t xml:space="preserve">Zrychlovací čerpadlo ozonizace, samonasávací jednostupňové odstředivé čerpadlo s axiálním sáním a radiálním výtlakem. Zabudovaný ejektor s vodícími lopatkami dává čerpadlu dobré samonasávací vlastnosti. Základová deska, těleso a oběžné kolo jsou vyrobené </t>
  </si>
  <si>
    <t>Zrychlovací čerpadlo ozonizace, samonasávací jednostupňové odstředivé čerpadlo s axiálním sáním a radiálním výtlakem. Zabudovaný ejektor s vodícími lopatkami dává čerpadlu dobré samonasávací vlastnosti. Základová deska, těleso a oběžné kolo jsou vyrobené z korozivzdorné oceli. Q=4,5m3/h, H=25 m, P=1,4kW, el. krytí IP 44, provozní tlak max. 6 barů, sací výška max. 8 m, napájecí napětí U = 400 V/50 Hz</t>
  </si>
  <si>
    <t>Elektroventil odběru vzorků DN 40 - elektricky ovládaný ventil,   nápájecí napětí AC 230 V/ 50 Hz, příkon při natahování pružiny 6,5 W , v poloze otevřeno 2,5 W, mechanický ukazatel polohy, IP 54</t>
  </si>
  <si>
    <t>Elektroventil odběru vzorků DN 40 - elektricky ovládaný ventil, nápájecí napětí AC 230 V/ 50 Hz, příkon při natahování pružiny 6,5 W , v poloze otevřeno 2,5 W, mechanický ukazatel polohy, IP 54</t>
  </si>
  <si>
    <t>Čerpadlo odběru vzorků vody,  tělo čerpadla z plastu, nerezovou osou, keramickými ucpávkami, plastovým oběžným kolem, vlasovým přefiltrem, čerpadlo je s motorem spojeno pomocí 4 nerezových šroubů, což umožňuje jednoduchou demontáž a servis. Vlastní čerpad</t>
  </si>
  <si>
    <t>Čerpadlo odběru vzorků vody, tělo čerpadla z plastu, nerezovou osou, keramickými ucpávkami, plastovým oběžným kolem, vlasovým přefiltrem, čerpadlo je s motorem spojeno pomocí 4 nerezových šroubů, což umožňuje jednoduchou demontáž a servis. Vlastní čerpadlo i vlasový filtr tvroří monoblok, proto není třeba použít těsnění pro spojení. Q = 5 m3/h, H = 5m, P= 0,36 kW</t>
  </si>
  <si>
    <t>Středotlaká plnoprůtočná UV lampa systému InLine s možností regulace výkonu UV lampy pro průtok Q = 118,620 m3/hod, hydraulická část odolná bazénové vodě s optimalizovanou hydraulikou navrženou dle metody CFD  z nerez oceli SS AISI 316 L včetně speciálníh</t>
  </si>
  <si>
    <t>Středotlaká plnoprůtočná UV lampa systému InLine s možností regulace výkonu UV lampy pro průtok Q = 118,620 m3/hod, hydraulická část odolná bazénové vodě s optimalizovanou hydraulikou navrženou dle metody CFD z nerez oceli SS AISI 316 L včetně speciálního vnějšího antikorozního ochranného laku s tloušťkou laku min. 50 mikrometrů, umožňující horizontální či vertikální pozici instalace, příruba DN 150, elektrické krytí IP 54, vzdálenost mezi přírubami max 400 mm, 1 středotlaký zářič o výkonu výbojky min. 1500 W, efektivní šířka výbojky min. 195 mm, 1 ochranná křemenná trubice, řídící panel, napájení 400V3L+N 50 Hz , příkon zařízení 2,5 kW, sada propojovacích kabelů pro spojení řídícího boxu s UV komorou, manuální stírání trubice.</t>
  </si>
  <si>
    <t>Elektroventil odvodnění odtoku ze žlábků DN 80 - elektroventil pro přepínání žlábku do kanalizace,  elektricky ovládaný ventil, dvoupolohová regulace, elektroventil se otevře při nechodu cirkulačních čerpadel, možnost propojit s hladinovými sondami</t>
  </si>
  <si>
    <t>Elektroventil odvodnění odtoku ze žlábků DN 80 - elektroventil pro přepínání žlábku do kanalizace, elektricky ovládaný ventil, dvoupolohová regulace, elektroventil se otevře při nechodu cirkulačních čerpadel, možnost propojit s hladinovými sondami</t>
  </si>
  <si>
    <t>Dmychadlo praní filtrů - určené pro proplach pískových filtrů vzduchem. Plášť a oběžné kolo dmychadla jsou vyrobeny ze slitiny hliníku, hřídel elektromotoru je z nerezové oceli, je napasován na oběžné kolo a dynamicky vyvážen, elektromotory vyrobeny dle n</t>
  </si>
  <si>
    <t>Dmychadlo praní filtrů - určené pro proplach pískových filtrů vzduchem. Plášť a oběžné kolo dmychadla jsou vyrobeny ze slitiny hliníku, hřídel elektromotoru je z nerezové oceli, je napasován na oběžné kolo a dynamicky vyvážen, elektromotory vyrobeny dle norem IEC. Elektrické krytí IP 55. Bezúdržbové, pro trvalý chod, Q = 210 m3/hod, P =1,6 kW</t>
  </si>
  <si>
    <t>Vodoznak DN25, plastová průhledná trubice s plovákem</t>
  </si>
  <si>
    <t>Kalové čerpadlo pro odtok vzorku z vaničky , napájecí napětí 230 V, příkon 250W, průtok 6 m3/hod, H = 5 m, samoodvzdušňovací ventil, keramická ucpávka, krytí IP 68</t>
  </si>
  <si>
    <t>1.19 a,b</t>
  </si>
  <si>
    <t>Elektroventil praní filrů DN 100 - elektroventil pro přepínání potrubí do jímky ZZT nebo do kanalizace,  elektricky ovládaný ventil, dvoupolohová regulace, přepínání vždy tak, jeden bude otevřený a druhý zavřený</t>
  </si>
  <si>
    <t>Elektroventil praní filrů DN 100 - elektroventil pro přepínání potrubí do jímky ZZT nebo do kanalizace, elektricky ovládaný ventil, dvoupolohová regulace, přepínání vždy tak, jeden bude otevřený a druhý zavřený</t>
  </si>
  <si>
    <t>1.20</t>
  </si>
  <si>
    <t>Indukční průtokoměr mezipřírubového provedení DN 200, digitální snímač průtoku vody potrubím se záznamem proteklého množství, IP 67, napájení 230 V/50Hz, analogový výstup g.o. aktivní 0(4)-20 mA, ukazatel aktuálního / celkového průtoku</t>
  </si>
  <si>
    <t>1.21</t>
  </si>
  <si>
    <t>Hlídání hladiny v jímce (M+R) - 4 ponorné sondy, 230V, beznapěťové kontakty pro blokování čerpadel a ovládání ventilu dopouštěné vody. Funkce je založena na principu vodivosti kapalných látek. Přístroj vyhodnocuje přítomnost kapaliny mezi elektrodami umís</t>
  </si>
  <si>
    <t>Hlídání hladiny v jímce (M+R) - 4 ponorné sondy, 230V, beznapěťové kontakty pro blokování čerpadel a ovládání ventilu dopouštěné vody. Funkce je založena na principu vodivosti kapalných látek. Přístroj vyhodnocuje přítomnost kapaliny mezi elektrodami umístěnými v nádrži. Jestliže jsou elektrody vodivě spojeny kapalinou, dojde k sepnutí (rozepnutí relé v regulátoru). IP 20, napětí 250 V/50 Hz, příkona 4 VA</t>
  </si>
  <si>
    <t>a</t>
  </si>
  <si>
    <t>Nerezové schůdky - bazénové schůdky v provedení nerez leštěná  AISI 316, šíře schůdků 500 mm, madla d 43 mm, stupně z leštěné nerezové oceli s protiskluzovým reliéfem, plastové kotvení se zemnící svorkou, splňující normu EN 13451-1 a EN 13451-2</t>
  </si>
  <si>
    <t>Nerezové schůdky - bazénové schůdky v provedení nerez leštěná AISI 316, šíře schůdků 500 mm, madla d 43 mm, stupně z leštěné nerezové oceli s protiskluzovým reliéfem, plastové kotvení se zemnící svorkou, splňující normu EN 13451-1 a EN 13451-2</t>
  </si>
  <si>
    <t>b</t>
  </si>
  <si>
    <t>Startovní bloky,  certifikováno dle FINA A LEN, nášlapná deska s nožní opěrkou, rozměr nášlapné desky 700 x 500 mm, madlo v materiálovém provedení nerez, barevné provedení čistá bílá s protiskluzovou deskou v barvě modré.</t>
  </si>
  <si>
    <t>Startovní bloky, certifikováno dle FINA A LEN, nášlapná deska s nožní opěrkou, rozměr nášlapné desky 700 x 500 mm, madlo v materiálovém provedení nerez, barevné provedení čistá bílá s protiskluzovou deskou v barvě modré.</t>
  </si>
  <si>
    <t>c</t>
  </si>
  <si>
    <t>Plavecké dráhy délky 25 metrů, certifikováno dle FINA a LEN, disky dráhy d 100 mm, vodící nerezové lano d 4 mm AISI 316, upínací zařízení, konce lan zabezpečeny proti úrazu, barevné provedení : disky do vzdálenosti 5 m od obou obrátkových stěn bazénu barv</t>
  </si>
  <si>
    <t>Plavecké dráhy délky 25 metrů, certifikováno dle FINA a LEN, disky dráhy d 100 mm, vodící nerezové lano d 4 mm AISI 316, upínací zařízení, konce lan zabezpečeny proti úrazu, barevné provedení : disky do vzdálenosti 5 m od obou obrátkových stěn bazénu barva červená, 15 m střídavě bílá a modrá po 40 cm, součástí dodávky plaveckých drah je i kotvení do stěny bazénu nerez AISI 316,</t>
  </si>
  <si>
    <t>d</t>
  </si>
  <si>
    <t>Kotvící prvek bazénových drah s hrazdičkou, z nerezové oceli AISI - 316</t>
  </si>
  <si>
    <t>e</t>
  </si>
  <si>
    <t>Indikace  chybného startu - obsahuje 2 sloupky  d 43 mm z nerezové oceli AISI 316 o výšce 1,8 m z toho 1 sloupek s napínací kladkou a svorkou lanka.Sada obsahuje kotvící prvky a plováky indikace chybného startu včetně lanka z polyesteru</t>
  </si>
  <si>
    <t>Indikace chybného startu - obsahuje 2 sloupky d 43 mm z nerezové oceli AISI 316 o výšce 1,8 m z toho 1 sloupek s napínací kladkou a svorkou lanka.Sada obsahuje kotvící prvky a plováky indikace chybného startu včetně lanka z polyesteru</t>
  </si>
  <si>
    <t>f</t>
  </si>
  <si>
    <t>Indikace znakové obrátky - obsahuje 4 sloupky d 43 mm z nerezové oceli AISI 316 o výšce 1,8 m. Sada obsahuje kotvící prvky a indikační praporky a lanko z polyesteru</t>
  </si>
  <si>
    <t>g</t>
  </si>
  <si>
    <t>Kotvící prvek rovný Zurich - Wiesbaden, z nerezové oceli AISI - 316, pro trubku Ø 43 mm</t>
  </si>
  <si>
    <t>a.1</t>
  </si>
  <si>
    <t>Prostup sání cirkulačních čerpadel z jímky nerez DN 200</t>
  </si>
  <si>
    <t>b.1</t>
  </si>
  <si>
    <t>Prostup přepadu z jímky bazénu nerez DN 150</t>
  </si>
  <si>
    <t>c.1</t>
  </si>
  <si>
    <t>Prostup vypouštění jímky nerez DN 80</t>
  </si>
  <si>
    <t>d.1</t>
  </si>
  <si>
    <t>Prostup přepadu z jímky ZZT nerez DN 200</t>
  </si>
  <si>
    <t>e.1</t>
  </si>
  <si>
    <t>Prostup sání z jímky ZZT nerez DN 50</t>
  </si>
  <si>
    <t>f.1</t>
  </si>
  <si>
    <t>Prostup vodoznaku obě jímky nerez DN 25</t>
  </si>
  <si>
    <t>g.1</t>
  </si>
  <si>
    <t>Prostup žlábků z bazénu nerez DN 80</t>
  </si>
  <si>
    <t>h</t>
  </si>
  <si>
    <t>Prostup odběru vzorku z bazénu nerez DN 40</t>
  </si>
  <si>
    <t>1.23</t>
  </si>
  <si>
    <t xml:space="preserve">Potrubí a tvarovky jsou vyráběny z polyvinylchloridu, který neobsahuje změkčovadla ( plastifikátory </t>
  </si>
  <si>
    <t>a.2</t>
  </si>
  <si>
    <t>DN 200</t>
  </si>
  <si>
    <t>b.2</t>
  </si>
  <si>
    <t>DN 150</t>
  </si>
  <si>
    <t>c.2</t>
  </si>
  <si>
    <t>DN 125</t>
  </si>
  <si>
    <t>d.2</t>
  </si>
  <si>
    <t>DN 100</t>
  </si>
  <si>
    <t>e.2</t>
  </si>
  <si>
    <t>DN 80</t>
  </si>
  <si>
    <t>f.2</t>
  </si>
  <si>
    <t>DN 65</t>
  </si>
  <si>
    <t>g.2</t>
  </si>
  <si>
    <t>DN 50</t>
  </si>
  <si>
    <t>h.1</t>
  </si>
  <si>
    <t>DN 40</t>
  </si>
  <si>
    <t>i</t>
  </si>
  <si>
    <t>DN 25</t>
  </si>
  <si>
    <t>j</t>
  </si>
  <si>
    <t>Drobné potrubí</t>
  </si>
  <si>
    <t>1.24</t>
  </si>
  <si>
    <t xml:space="preserve">Armatury na potrubí jsou vyráběny z polyvinylchloridu, který neobsahuje změkčovadla (plastifikátory </t>
  </si>
  <si>
    <t>a.3</t>
  </si>
  <si>
    <t>V 200</t>
  </si>
  <si>
    <t>b.3</t>
  </si>
  <si>
    <t>ZV 200</t>
  </si>
  <si>
    <t>c.3</t>
  </si>
  <si>
    <t>V 150</t>
  </si>
  <si>
    <t>d.3</t>
  </si>
  <si>
    <t>V 125</t>
  </si>
  <si>
    <t>e.3</t>
  </si>
  <si>
    <t>ZV 125</t>
  </si>
  <si>
    <t>f.3</t>
  </si>
  <si>
    <t>V 100</t>
  </si>
  <si>
    <t>g.3</t>
  </si>
  <si>
    <t>V 80</t>
  </si>
  <si>
    <t>h.2</t>
  </si>
  <si>
    <t>ZV 80</t>
  </si>
  <si>
    <t>i.1</t>
  </si>
  <si>
    <t>V 50</t>
  </si>
  <si>
    <t>j.1</t>
  </si>
  <si>
    <t>V 40</t>
  </si>
  <si>
    <t>k</t>
  </si>
  <si>
    <t>V 25</t>
  </si>
  <si>
    <t>l</t>
  </si>
  <si>
    <t>ZV 25</t>
  </si>
  <si>
    <t>Drobné ventily</t>
  </si>
  <si>
    <t>n</t>
  </si>
  <si>
    <t>Podpěrné konstrukce</t>
  </si>
  <si>
    <t>1.25</t>
  </si>
  <si>
    <t>Akumulační jímka  - vyfóliování bazénovou fólií,  speciální bazénová fólie hladká v tloušťce min 1,5</t>
  </si>
  <si>
    <t>a.4</t>
  </si>
  <si>
    <t>Podkladová geotextílie s protiplísňovou úpravou 500 g/ m2</t>
  </si>
  <si>
    <t>b.4</t>
  </si>
  <si>
    <t>Bazénová fólie hladká modrá 1,5 mm</t>
  </si>
  <si>
    <t>c.4</t>
  </si>
  <si>
    <t>Montážní a kotvící materiál  - plechy, lišty, lepidlo, zálivka apod.</t>
  </si>
  <si>
    <t>Montážní a kotvící materiál - plechy, lišty, lepidlo, zálivka apod.</t>
  </si>
  <si>
    <t>d.4</t>
  </si>
  <si>
    <t>Nerezový žebřík včetně kokvení do fólie rozměr 500x2000 mm</t>
  </si>
  <si>
    <t>1.26</t>
  </si>
  <si>
    <t>Ostatní prvky</t>
  </si>
  <si>
    <t>a.5</t>
  </si>
  <si>
    <t>Multispektrální koagulant a flokulant obsahující látku NoPhos pro efektivní potlačení růstu bakterií a řad, dávkování 0,5 - 1,0  ml na 1m3 filtrované vody za hodinu ( náplň 20 l)</t>
  </si>
  <si>
    <t>Multispektrální koagulant a flokulant obsahující látku NoPhos pro efektivní potlačení růstu bakterií a řad, dávkování 0,5 - 1,0 ml na 1m3 filtrované vody za hodinu ( náplň 20 l)</t>
  </si>
  <si>
    <t>b.5</t>
  </si>
  <si>
    <t>Provozní rezerva aktivovaného filtračního média - aktivovaný sklený, hydrofobní filtrační materiál  (pytlovaný, 1 pytel po 25 kg)</t>
  </si>
  <si>
    <t>Provozní rezerva aktivovaného filtračního média - aktivovaný sklený, hydrofobní filtrační materiál (pytlovaný, 1 pytel po 25 kg)</t>
  </si>
  <si>
    <t>c.5</t>
  </si>
  <si>
    <t>Vydání certifikátu výrobce o shodě instalace technologie aktivovaného skelného hydrofobního filtračního média  s technologickým postupem výrobce pro dosažení předepsané filtrační schopnosti</t>
  </si>
  <si>
    <t>Vydání certifikátu výrobce o shodě instalace technologie aktivovaného skelného hydrofobního filtračního média s technologickým postupem výrobce pro dosažení předepsané filtrační schopnosti</t>
  </si>
  <si>
    <t>D.2.3 - ZZT</t>
  </si>
  <si>
    <t>14. - Potrubí a tvarovky jsou vyráběny z polyvinylchloridu, který neobsahuje změkčovadla (plastifikátory a</t>
  </si>
  <si>
    <t xml:space="preserve">15. - Armatury na potrubí jsou vyráběny z polyvinylchloridu, který neobsahuje změkčovadla (plastifikátory </t>
  </si>
  <si>
    <t>16. - Zásobní jímka  - vyfóliování bazénovou fólií,  speciální bazénová fólie hladká v tloušťce min 1,5 mm</t>
  </si>
  <si>
    <t>1.</t>
  </si>
  <si>
    <t>Tepelné čerpadlo voda - voda, teplotní rozdíl 20 °C, objem vody 36 m3, průměrný výkon 30kW, špičkový výkon 60kW. Energetická třída A++, rvestavěný elektrokotel a ventil pro připojení externího zásobníku, elektronicky řízená oběhová čerpadla na teplé i stu</t>
  </si>
  <si>
    <t>Tepelné čerpadlo voda - voda, teplotní rozdíl 20 °C, objem vody 36 m3, průměrný výkon 30kW, špičkový výkon 60kW. Energetická třída A++, rvestavěný elektrokotel a ventil pro připojení externího zásobníku, elektronicky řízená oběhová čerpadla na teplé i studené straně, rozsah teplot studeného okruhu -5°C až 20°C, maximální výstupní teplota topné vody 62°C, elektrické krytí X1, elektrické zapojení 400V, N3 fáze</t>
  </si>
  <si>
    <t>2.</t>
  </si>
  <si>
    <t xml:space="preserve">Zrychlovací čerpadlo okruhu TČ, samonasávací jednostupňové odstředivé čerpadlo s axiálním sáním a radiálním výtlakem. Zabudovaný ejektor s vodícími lopatkami dává čerpadlu dobré samonasávací vlastnosti. Základová deska, těleso a oběžné kolo jsou vyrobené </t>
  </si>
  <si>
    <t>Zrychlovací čerpadlo okruhu TČ, samonasávací jednostupňové odstředivé čerpadlo s axiálním sáním a radiálním výtlakem. Zabudovaný ejektor s vodícími lopatkami dává čerpadlu dobré samonasávací vlastnosti. Základová deska, těleso a oběžné kolo jsou vyrobené z korozivzdorné oceli. Q=4,5m3/h, H=25 m, P=1,4kW, el. krytí IP 44, provozní tlak max. 6 barů, sací výška max. 8 m, napájecí napětí U = 400 V/50 Hz</t>
  </si>
  <si>
    <t>3.</t>
  </si>
  <si>
    <t>Oběhové čerpadlo, výkon 48 l/min, 230V</t>
  </si>
  <si>
    <t>4.</t>
  </si>
  <si>
    <t>Elektroventil uzavírání okruhů DN 50 - elektroventil pro přepínání okruhů,  elektricky ovládaný ventil, dvoupolohová regulace, propojení s teplotním čidlem</t>
  </si>
  <si>
    <t>Elektroventil uzavírání okruhů DN 50 - elektroventil pro přepínání okruhů, elektricky ovládaný ventil, dvoupolohová regulace, propojení s teplotním čidlem</t>
  </si>
  <si>
    <t>5.</t>
  </si>
  <si>
    <t>Elektroventil vypouštění jímky DN 80 - elektroventil vypouštění jímky (vychlazené vody),  elektricky ovládaný ventil, dvoupolohová regulace, propojení s teplotním čidlem</t>
  </si>
  <si>
    <t>Elektroventil vypouštění jímky DN 80 - elektroventil vypouštění jímky (vychlazené vody), elektricky ovládaný ventil, dvoupolohová regulace, propojení s teplotním čidlem</t>
  </si>
  <si>
    <t>6.</t>
  </si>
  <si>
    <t>Elektroventil uzavírání okruhů DN 40 - elektroventil pro přepínání okruhů,  elektricky ovládaný ventil, dvoupolohová regulace, propojení s teplotním čidlem</t>
  </si>
  <si>
    <t>Elektroventil uzavírání okruhů DN 40 - elektroventil pro přepínání okruhů, elektricky ovládaný ventil, dvoupolohová regulace, propojení s teplotním čidlem</t>
  </si>
  <si>
    <t>7.</t>
  </si>
  <si>
    <t>Trojcestný ventil, ovládání průtoků na TČ,ventil osazen pohonem s vestavěným regulátorem na konst. teplotu Tmax.=20°C</t>
  </si>
  <si>
    <t>8.</t>
  </si>
  <si>
    <t>Zachycovač nečistot (vlasový filtr), objem 11 l, příruby DN 65</t>
  </si>
  <si>
    <t>9.</t>
  </si>
  <si>
    <t xml:space="preserve">Tepelný výměník 80 kW  - pájený deskový výměník z ražených desek z  nerezové oceli (desky mají profilovaný povrch).  Materiál desek - nerez ocel AISI 316, pájka měď 99,9%, nikl 99,9 %, pracovní tlak : 30 bar, pracovní teplota max 195 °C, zkušební tlak 50 </t>
  </si>
  <si>
    <t>Tepelný výměník 80 kW - pájený deskový výměník z ražených desek z nerezové oceli (desky mají profilovaný povrch). Materiál desek - nerez ocel AISI 316, pájka měď 99,9%, nikl 99,9 %, pracovní tlak : 30 bar, pracovní teplota max 195 °C, zkušební tlak 50 bar</t>
  </si>
  <si>
    <t>10.</t>
  </si>
  <si>
    <t>Tepelný výměník DV - 80 kW  - trubkový výměník z  nerezové oceli. Materiál - nerez ocel AISI 316, max. pracovní tlak: 1,72 Mpa, pracovní teplota max 208°C, zkušební tlak 50 bar</t>
  </si>
  <si>
    <t>Tepelný výměník DV - 80 kW - trubkový výměník z nerezové oceli. Materiál - nerez ocel AISI 316, max. pracovní tlak: 1,72 Mpa, pracovní teplota max 208°C, zkušební tlak 50 bar</t>
  </si>
  <si>
    <t>11.</t>
  </si>
  <si>
    <t>Akumulační zásobník Ak, (bojler), IVT BC500, objem 500 l</t>
  </si>
  <si>
    <t>12.</t>
  </si>
  <si>
    <t>Tlaková nádoba TN, vyrovnání tlaků, 15 l</t>
  </si>
  <si>
    <t>13.</t>
  </si>
  <si>
    <t>Hlídání hladiny v akumulační jímce</t>
  </si>
  <si>
    <t>14.</t>
  </si>
  <si>
    <t>Potrubí a tvarovky jsou vyráběny z polyvinylchloridu, který neobsahuje změkčovadla (plastifikátory a</t>
  </si>
  <si>
    <t>DN 80 - rozdělovač - sběrač</t>
  </si>
  <si>
    <t>15.</t>
  </si>
  <si>
    <t>V50</t>
  </si>
  <si>
    <t>V40</t>
  </si>
  <si>
    <t>ZV 50</t>
  </si>
  <si>
    <t>ZV 40</t>
  </si>
  <si>
    <t>V25</t>
  </si>
  <si>
    <t>V15</t>
  </si>
  <si>
    <t>16.</t>
  </si>
  <si>
    <t>Zásobní jímka  - vyfóliování bazénovou fólií,  speciální bazénová fólie hladká v tloušťce min 1,5 mm</t>
  </si>
  <si>
    <t>D.2.5 - Příslušenství</t>
  </si>
  <si>
    <t>Bazénový vysavač s NAVIGAČNÍM SYSTÉMEM pro 25  metrové bazény obdélníkového i nepravidelného tvaru, včetně  vestavěných překážek (vodních atrakcí). U stroje je možno  nastavit  virtuální stěnu, vysavač bude vybaven indikací úhlu dna a indikací „plážového“</t>
  </si>
  <si>
    <t>Bazénový vysavač s NAVIGAČNÍM SYSTÉMEM pro 25  metrové bazény obdélníkového i nepravidelného tvaru, včetně  vestavěných překážek (vodních atrakcí). U stroje je možno  nastavit  virtuální stěnu, vysavač bude vybaven indikací úhlu dna a indikací „plážového“ vstupu. Vysavač bude mít  paměť až na 4 bazény, vysavač nabídne  možnosti čistění v režimu X,H,N. Stroj musí vybaven lamelovými filtry o min. ploše 1,25 m2. Min. výkon 30 m3/hod., maximální příkon 0,4 kW, primární napětí 240 V, sekundární napětí max. 26 V DC. Požadovaná minimální délka kabelu 25 metrů, minimální šířka čistící plochy vysavače 530 mm, maximální hmotnost vysavače 17 kg. Minimální provozní hloubka 20 cm, maximální 5 metrů. Stroj bude mít 3 různé rychlosti pohybu 8, 12 a 15 metrů/minutu. Bezdrátové dálkové ovládání bude vybaveno možností opožděného startu, pomocí dálkového ovládání lze přednastavit parametry bazénu nebo manuálně čistit. Řídící box bude vybaven počítadlem hodin a čistících cyklů. Filtry musí být umístěny ve vrchní části stroje, v odnímatelné - přenosné schránce, ze které nebudou unikat nečistoty. Vhodné i pro termální a slané bazény.</t>
  </si>
  <si>
    <t>Ruční měřící přístroj FOTOMETR - umožňující měřit fotometrickou metodou parametry bazénové vody dle Vyhlášky č. 238/2011 MZČR v platném znění. Použití reagentu ve formě tablet umožňuje rychlé a přesné testování bazénové vody. Fotometr je jednoduchý na obs</t>
  </si>
  <si>
    <t>Ruční měřící přístroj FOTOMETR - umožňující měřit fotometrickou metodou parametry bazénové vody dle Vyhlášky č. 238/2011 MZČR v platném znění. Použití reagentu ve formě tablet umožňuje rychlé a přesné testování bazénové vody. Fotometr je jednoduchý na obsluhu. Vyhodnocení výsledků zjistí mikroprocesor přístroje a LCD display. Měření : hodnota pH, amonné ionty, nitráty chlór ( volný i vázaný), ozon, chloridy, hliník, železo, brom draslík, dusitany, fluoridy, fosfáty, křemík, mangan, měď peroxid vodíku, sulfáty, sulfidy</t>
  </si>
  <si>
    <t>Ruční měřící přístroj ZÁKALOMĚR- měření přístrojem je založeno na principu prozařování vzorku měřené vody infračerveným spektrem světla jehož dopadající množsví je následně vyhodnocováno mikroprocesorem. Přístroj umožňuje měřit zákal vody v rozsahu 0 - 10</t>
  </si>
  <si>
    <t>Ruční měřící přístroj ZÁKALOMĚR- měření přístrojem je založeno na principu prozařování vzorku měřené vody infračerveným spektrem světla jehož dopadající množsví je následně vyhodnocováno mikroprocesorem. Přístroj umožňuje měřit zákal vody v rozsahu 0 - 1000 ZF(n), Vzorek vody v testovací kyvetě se vloží do měřící komory v přístroji a během několika vteřin se přímo zobrazí naměřená hodnota na velkém snadno čistitelném LCD displeji přístroje, bez nutnosti použítí dalších tablet či jiných reagencií.</t>
  </si>
  <si>
    <t>Zvedací zařízení pro imobilní osoby - mobilní bateriové bateriový bazénový zvedák Délka ramene: 1300 mmm .Výška zdvihu: 1880 mm Výška složeného zvedáku: 1657 mm. Kotvení: 1x nerezový nosný čep 316. Konstrukce: nerez RVS 316. Povrchová úprava: KOMAXIT barv</t>
  </si>
  <si>
    <t>Zvedací zařízení pro imobilní osoby - mobilní bateriové bateriový bazénový zvedák Délka ramene: 1300 mmm .Výška zdvihu: 1880 mm Výška složeného zvedáku: 1657 mm. Kotvení: 1x nerezový nosný čep 316. Konstrukce: nerez RVS 316. Povrchová úprava: KOMAXIT barva bílá, ovládání elektrické, zvedání elektrické pomocí baterií. Napájení 12 V, nosnost zvedáku 135 kg. Bazénový zvedák je mobilní – díky kolečkům-pojezdu - je možno jej využít na více místech bazénu, popřípadě u vícero bazénů. Zvedák je v provozu ihned po zasunutí nerezového čepu, umístěného na spodní straně zvedáku, do objímky, zabudované v zemi. Možno použít se závěsnými úchyty nebo s podpěrným úchytem.</t>
  </si>
  <si>
    <t>Mobilní schody do bazénu - mobilní schůdky mají jednu boční zástěn,u pro umístění vedle jedné stěny bazénu, dále mají nakloněnou sadu vnitřních kolejnic, která poskytuje uživatelům další podporu a umožňuje snadné vyjmutí zařízení. Nosnost min. 200 kg. Jso</t>
  </si>
  <si>
    <t>Mobilní schody do bazénu - mobilní schůdky mají jednu boční zástěn,u pro umístění vedle jedné stěny bazénu, dále mají nakloněnou sadu vnitřních kolejnic, která poskytuje uživatelům další podporu a umožňuje snadné vyjmutí zařízení. Nosnost min. 200 kg. Jsou mobilní - přenosné pro použití v bazénu, ideální pro časté vyjímání . Max. Výška stupně 18 cm Minimální hloubka nášlapu 30 cm Max. Šířka mezi madly 60 cm Počet stupňů: 5 Každý nášlap má dva černé a jeden žlutý protiskluzový bezpečnostní pás. Žluté pruhy jsou umístěny na přední straně každého nášlapu</t>
  </si>
  <si>
    <t>D.2.6 - Ostatní</t>
  </si>
  <si>
    <t>OST - Ostatní</t>
  </si>
  <si>
    <t>OST</t>
  </si>
  <si>
    <t>Ost01</t>
  </si>
  <si>
    <t>Montáž, doprava , uvedení do provozu</t>
  </si>
  <si>
    <t>1701360851</t>
  </si>
  <si>
    <t>Ost02</t>
  </si>
  <si>
    <t>Demontáž, odvoz a likvidace stávajících rozvodů a zařízení v rozsahu nově navrhovaných zařízení a rozvodů, která nahrazují dožilá stávající - jde převážně o plastový odpad (lPE a laminát) + písek z filtrů, kovového odpadu je minimum</t>
  </si>
  <si>
    <t>-644169912</t>
  </si>
  <si>
    <t>D.2.3 - Přípojky kanalizace</t>
  </si>
  <si>
    <t>113107162</t>
  </si>
  <si>
    <t>Odstranění podkladu z kameniva drceného tl přes 100 do 200 mm strojně pl přes 50 do 200 m2</t>
  </si>
  <si>
    <t>1995125184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</si>
  <si>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</si>
  <si>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https://podminky.urs.cz/item/CS_URS_2024_01/113107162</t>
  </si>
  <si>
    <t>3,00*1,00 "mezi 1 a 2"</t>
  </si>
  <si>
    <t>11,00*1,00 "mezi 3 a 4"</t>
  </si>
  <si>
    <t>3,00*1,00 "mezi 4 a 5"</t>
  </si>
  <si>
    <t>5,50*1,00 "mezi 5 a 6"</t>
  </si>
  <si>
    <t>3,50*1,00 "mezi V a VI"</t>
  </si>
  <si>
    <t>9,40*3,40 "RN"</t>
  </si>
  <si>
    <t>2,24*1,24 "4"</t>
  </si>
  <si>
    <t>2,24*1,24 "VI"</t>
  </si>
  <si>
    <t>113107172</t>
  </si>
  <si>
    <t>Odstranění podkladu z betonu prostého tl přes 150 do 300 mm strojně pl přes 50 do 200 m2</t>
  </si>
  <si>
    <t>-261924638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</si>
  <si>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</si>
  <si>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https://podminky.urs.cz/item/CS_URS_2024_01/113107172</t>
  </si>
  <si>
    <t>2,50*2,50 "7"</t>
  </si>
  <si>
    <t>113107182</t>
  </si>
  <si>
    <t>Odstranění podkladu živičného tl přes 50 do 100 mm strojně pl přes 50 do 200 m2</t>
  </si>
  <si>
    <t>-1112877015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</si>
  <si>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</si>
  <si>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https://podminky.urs.cz/item/CS_URS_2024_01/113107182</t>
  </si>
  <si>
    <t>3,00*1,5 "mezi 1 a 2"</t>
  </si>
  <si>
    <t>11,00*1,50 "mezi 3 a 4"</t>
  </si>
  <si>
    <t>3,00*1,50 "mezi 4 a 5"</t>
  </si>
  <si>
    <t>5,50*1,50 "mezi 5 a 6"</t>
  </si>
  <si>
    <t>3,50*1,50 "mezi V a VI"</t>
  </si>
  <si>
    <t>2,50*1,50 "4"</t>
  </si>
  <si>
    <t>2,50*1,50 "VI"</t>
  </si>
  <si>
    <t>113202111</t>
  </si>
  <si>
    <t>Vytrhání obrub krajníků obrubníků stojatých</t>
  </si>
  <si>
    <t>-240618888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</si>
  <si>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</si>
  <si>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</si>
  <si>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115101201</t>
  </si>
  <si>
    <t>Čerpání vody na dopravní výšku do 10 m průměrný přítok do 500 l/min</t>
  </si>
  <si>
    <t>858641755</t>
  </si>
  <si>
    <t>Čerpání vody na dopravní výšku do 10 m s uvažovaným průměrným přítokem do 500 l/min</t>
  </si>
  <si>
    <t>https://podminky.urs.cz/item/CS_URS_2024_01/115101201</t>
  </si>
  <si>
    <t>115101301</t>
  </si>
  <si>
    <t>Pohotovost čerpací soupravy pro dopravní výšku do 10 m přítok do 500 l/min</t>
  </si>
  <si>
    <t>den</t>
  </si>
  <si>
    <t>1376347420</t>
  </si>
  <si>
    <t>Pohotovost záložní čerpací soupravy pro dopravní výšku do 10 m s uvažovaným průměrným přítokem do 500 l/min</t>
  </si>
  <si>
    <t>https://podminky.urs.cz/item/CS_URS_2024_01/115101301</t>
  </si>
  <si>
    <t>119001405</t>
  </si>
  <si>
    <t>Dočasné zajištění potrubí z PE DN do 200 mm</t>
  </si>
  <si>
    <t>-1017646383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</si>
  <si>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</si>
  <si>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https://podminky.urs.cz/item/CS_URS_2024_01/119001405</t>
  </si>
  <si>
    <t>3*1,00 "3x křížení drenáž"</t>
  </si>
  <si>
    <t>1*1,00 "1x křížení vodovodu"</t>
  </si>
  <si>
    <t>121151113</t>
  </si>
  <si>
    <t>Sejmutí ornice plochy do 500 m2 tl vrstvy do 200 mm strojně</t>
  </si>
  <si>
    <t>946748991</t>
  </si>
  <si>
    <t>Sejmutí ornice strojně při souvislé ploše přes 100 do 500 m2, tl. vrstvy do 200 mm</t>
  </si>
  <si>
    <t>https://podminky.urs.cz/item/CS_URS_2024_01/121151113</t>
  </si>
  <si>
    <t>splašková kanalizace</t>
  </si>
  <si>
    <t>(6,00+7,00)*1,00 "mezi šachtou 1 a šachtou 2"</t>
  </si>
  <si>
    <t>17,00*1,00 "mezi šachtou 2 a šachtou 3"</t>
  </si>
  <si>
    <t>14,00*1,00 "mezi šachtou 3 a šachtou 4"</t>
  </si>
  <si>
    <t>2,50*1,00 "mezi šachtou 4 a šachtou 5"</t>
  </si>
  <si>
    <t>1,00*1,00 "mezi šachtou 5 a šachtou 6"</t>
  </si>
  <si>
    <t>8,00*1,00 "mezi šachtou 1 a šachtou 7"</t>
  </si>
  <si>
    <t>1,60*1,60 "šachta 6"</t>
  </si>
  <si>
    <t>2,24*2,24 "šachta 5"</t>
  </si>
  <si>
    <t>2,24*2,24 "šachta 3"</t>
  </si>
  <si>
    <t>2,24*2,24 "šachta 2"</t>
  </si>
  <si>
    <t>2,24*2,24 "šachta 1"</t>
  </si>
  <si>
    <t>dešťová kanalizace</t>
  </si>
  <si>
    <t>2,50*1,00 "mezi RN a šachtou I"</t>
  </si>
  <si>
    <t>6,00*1,00 "mezi šachtou 3 a šachtou I"</t>
  </si>
  <si>
    <t>4,50*1,00 "mezi RN a šachtou II"</t>
  </si>
  <si>
    <t>24,00*1,00 "mezi šachtou II a šachtou IV"</t>
  </si>
  <si>
    <t>14,50*1,00 "mezi šachtou II a šachtou V"</t>
  </si>
  <si>
    <t>5,00*1,00 "mezi šachtou V a VI"</t>
  </si>
  <si>
    <t>131251204</t>
  </si>
  <si>
    <t>Hloubení jam zapažených v hornině třídy těžitelnosti I skupiny 3 objem do 500 m3 strojně</t>
  </si>
  <si>
    <t>-1509185549</t>
  </si>
  <si>
    <t>Hloubení zapažených jam a zářezů strojně s urovnáním dna do předepsaného profilu a spádu v hornině třídy těžitelnosti I skupiny 3 přes 100 do 500 m3</t>
  </si>
  <si>
    <t>https://podminky.urs.cz/item/CS_URS_2024_01/131251204</t>
  </si>
  <si>
    <t>(3,92-0,50)*3,38*9,38 "RN"</t>
  </si>
  <si>
    <t>132254204</t>
  </si>
  <si>
    <t>Hloubení zapažených rýh š do 2000 mm v hornině třídy těžitelnosti I skupiny 3 objem do 500 m3</t>
  </si>
  <si>
    <t>871189547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</si>
  <si>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</si>
  <si>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</si>
  <si>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(((4,09-0,20)+(3,99-0,20))/2)*1,00*16,50 "1-2"</t>
  </si>
  <si>
    <t>(((3,99-0,20)+(3,39-0,20))/2)*1,00*17,00 "2-3"</t>
  </si>
  <si>
    <t>(((3,39-0,20)+(2,72-0,20))/2)*1,00*14,00 "3-4-v zeleni"</t>
  </si>
  <si>
    <t>(((3,39-0,50)+(2,72-0,50))/2)*1,00*11,00 "3-4-v komunikaci"</t>
  </si>
  <si>
    <t>(((2,72-0,20)+(2,65-0,20))/2)*1,00*3,00 "4-5-v zeleni"</t>
  </si>
  <si>
    <t>(((2,72-0,50)+(2,65-0,50))/2)*1,00*3,00 "4-5-v komunikaci"</t>
  </si>
  <si>
    <t>(((2,65-0,20)+(2,26-0,20))/2)*1,00*3,00 "5-6-v zeleni"</t>
  </si>
  <si>
    <t>(((2,65-0,50)+(2,26-0,50))/2)*1,00*5,50 "5-6-v komunikaci"</t>
  </si>
  <si>
    <t>(((4,09-0,20)+(4,23-0,20))/2)*1,00*10,50 "1-7"</t>
  </si>
  <si>
    <t>(((2,00-0,20)+(2,07-0,20))/2)*1,00*5,00 "RN-II"</t>
  </si>
  <si>
    <t>(((2,07-0,20)+(1,84-0,20))/2)*1,00*6,00 "II-III"</t>
  </si>
  <si>
    <t>(((1,84-0,20)+(1,60-0,20))/2)*1,00*18,00 "III-IV"</t>
  </si>
  <si>
    <t>(((1,80-0,20)+(1,51-0,20))/2)*1,00*14,50 "II-V"</t>
  </si>
  <si>
    <t>(((1,51-0,20)+(1,33-0,20))/2)*1,00*5,00 "V-VI-v zeleni"</t>
  </si>
  <si>
    <t>(((1,51-0,50)+(1,33-0,50))/2)*1,00*3,50 "V-VI-v komunikaci"</t>
  </si>
  <si>
    <t>(((1,96-0,20)+(2,06-0,20))/2)*1,00*6,00 "3-I"</t>
  </si>
  <si>
    <t>(((2,06-0,20)+(2,00-0,20))/2)*1,00*2,50 "I-RN"</t>
  </si>
  <si>
    <t>133254103</t>
  </si>
  <si>
    <t>Hloubení šachet zapažených v hornině třídy těžitelnosti I skupiny 3 objem do 100 m3</t>
  </si>
  <si>
    <t>1216292918</t>
  </si>
  <si>
    <t>Hloubení zapažených šachet strojně v hornině třídy těžitelnosti I skupiny 3 přes 50 do 100 m3</t>
  </si>
  <si>
    <t>https://podminky.urs.cz/item/CS_URS_2024_01/133254103</t>
  </si>
  <si>
    <t>2,24*1,24*(4,09-0,20) "1"</t>
  </si>
  <si>
    <t>2,24*1,24*(3,99-0,20) "2"</t>
  </si>
  <si>
    <t>2,24*1,24*(3,39-0,20) "3"</t>
  </si>
  <si>
    <t>2,24*1,24*(2,72-0,50) "4"</t>
  </si>
  <si>
    <t>2,24*1,24*(2,65-0,20) "5"</t>
  </si>
  <si>
    <t>1,60*0,60*(2,26-0,20) "6"</t>
  </si>
  <si>
    <t>2,24*1,24*(4,23-0,20) "7"</t>
  </si>
  <si>
    <t>2,24*1,24*(2,56-0,20) "I"</t>
  </si>
  <si>
    <t>2,24*1,24*(2,07-0,20) "II"</t>
  </si>
  <si>
    <t>2,24*1,24*(1,84-0,20) "III"</t>
  </si>
  <si>
    <t>1,60*0,60*(1,60-0,20) "IV"</t>
  </si>
  <si>
    <t>1,60*0,60*(1,51-0,20) "V"</t>
  </si>
  <si>
    <t>2,24*1,24*(1,33-0,50) "VI"</t>
  </si>
  <si>
    <t>-861447888</t>
  </si>
  <si>
    <t>https://podminky.urs.cz/item/CS_URS_2024_01/139001101</t>
  </si>
  <si>
    <t>1,30*1,80*3 "3x drenáž"</t>
  </si>
  <si>
    <t>1,30*1,80*1 "1x vodovod"</t>
  </si>
  <si>
    <t>1,50 "napojení na stáv. kanalizaci"</t>
  </si>
  <si>
    <t>151201101</t>
  </si>
  <si>
    <t>Zřízení zátažného pažení a rozepření stěn rýh hl do 2 m</t>
  </si>
  <si>
    <t>109255402</t>
  </si>
  <si>
    <t>Zřízení pažení a rozepření stěn rýh pro podzemní vedení zátažné, hloubky do 2 m</t>
  </si>
  <si>
    <t>https://podminky.urs.cz/item/CS_URS_2024_01/151201101</t>
  </si>
  <si>
    <t>((2,07+1,84)/2)*1,00*6,00 "II-III"</t>
  </si>
  <si>
    <t>((1,84+1,60)/2)*1,00*18,00 "III-IV"</t>
  </si>
  <si>
    <t>((1,80+1,51)/2)*1,00*14,50 "II-V"</t>
  </si>
  <si>
    <t>((1,51+1,33)/2)*1,00*5,00 "V-VI-v zeleni"</t>
  </si>
  <si>
    <t>((1,51+1,33)/2)*1,00*3,50 "V-VI-v komunikaci"</t>
  </si>
  <si>
    <t>151201102</t>
  </si>
  <si>
    <t>Zřízení zátažného pažení a rozepření stěn rýh hl přes 2 do 4 m</t>
  </si>
  <si>
    <t>753966661</t>
  </si>
  <si>
    <t>Zřízení pažení a rozepření stěn rýh pro podzemní vedení zátažné, hloubky přes 2 do 4 m</t>
  </si>
  <si>
    <t>https://podminky.urs.cz/item/CS_URS_2024_01/151201102</t>
  </si>
  <si>
    <t>((4,09+3,99)/2)*1,00*16,50 "1-2"</t>
  </si>
  <si>
    <t>((3,99+3,39)/2)*1,00*17,00 "2-3"</t>
  </si>
  <si>
    <t>((3,39+2,72)/2)*1,00*14,00 "3-4-v zeleni"</t>
  </si>
  <si>
    <t>((3,39+2,72)/2)*1,00*11,00 "3-4-v komunikaci"</t>
  </si>
  <si>
    <t>((2,72+2,65)/2)*1,00*3,00 "4-5-v zeleni"</t>
  </si>
  <si>
    <t>((2,72+2,65)/2)*1,00*3,00 "4-5-v komunikaci"</t>
  </si>
  <si>
    <t>((2,65+2,26)/2)*1,00*3,00 "5-6-v zeleni"</t>
  </si>
  <si>
    <t>((2,65+2,26)/2)*1,00*5,50 "5-6-v komunikaci"</t>
  </si>
  <si>
    <t>((4,09+4,23)/2)*1,00*10,50 "1-7"</t>
  </si>
  <si>
    <t>((2,00+2,07)/2)*1,00*5,00 "RN-II"</t>
  </si>
  <si>
    <t>((1,96+2,06)/2)*1,00*6,00 "3-I"</t>
  </si>
  <si>
    <t>((2,06+2,00)/2)*1,00*2,50 "I-RN"</t>
  </si>
  <si>
    <t>151201111</t>
  </si>
  <si>
    <t>Odstranění zátažného pažení a rozepření stěn rýh hl do 2 m</t>
  </si>
  <si>
    <t>1451450433</t>
  </si>
  <si>
    <t>Odstranění pažení a rozepření stěn rýh pro podzemní vedení s uložením materiálu na vzdálenost do 3 m od kraje výkopu zátažné, hloubky do 2 m</t>
  </si>
  <si>
    <t>https://podminky.urs.cz/item/CS_URS_2024_01/151201111</t>
  </si>
  <si>
    <t>151201112</t>
  </si>
  <si>
    <t>Odstranění zátažného pažení a rozepření stěn rýh hl přes 2 do 4 m</t>
  </si>
  <si>
    <t>1016030440</t>
  </si>
  <si>
    <t>Odstranění pažení a rozepření stěn rýh pro podzemní vedení s uložením materiálu na vzdálenost do 3 m od kraje výkopu zátažné, hloubky přes 2 do 4 m</t>
  </si>
  <si>
    <t>https://podminky.urs.cz/item/CS_URS_2024_01/151201112</t>
  </si>
  <si>
    <t>151201201</t>
  </si>
  <si>
    <t>Zřízení zátažného pažení stěn výkopu hl do 4 m</t>
  </si>
  <si>
    <t>-239737150</t>
  </si>
  <si>
    <t>Zřízení pažení stěn výkopu bez rozepření nebo vzepření zátažné, hloubky do 4 m</t>
  </si>
  <si>
    <t>https://podminky.urs.cz/item/CS_URS_2024_01/151201201</t>
  </si>
  <si>
    <t>3,92*((3,38+9,38)*2) "RN"</t>
  </si>
  <si>
    <t>151201211</t>
  </si>
  <si>
    <t>Odstranění pažení stěn zátažného hl do 4 m</t>
  </si>
  <si>
    <t>1527167138</t>
  </si>
  <si>
    <t>Odstranění pažení stěn výkopu bez rozepření nebo vzepření s uložením pažin na vzdálenost do 3 m od okraje výkopu zátažné, hloubky do 4 m</t>
  </si>
  <si>
    <t>https://podminky.urs.cz/item/CS_URS_2024_01/151201211</t>
  </si>
  <si>
    <t>162351103</t>
  </si>
  <si>
    <t>Vodorovné přemístění přes 50 do 500 m výkopku/sypaniny z horniny třídy těžitelnosti I skupiny 1 až 3</t>
  </si>
  <si>
    <t>698408847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</si>
  <si>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</si>
  <si>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</si>
  <si>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134,64*0,20 "20 cm"</t>
  </si>
  <si>
    <t>-866743041</t>
  </si>
  <si>
    <t>Celková výměna materiálu částí pod komunikací</t>
  </si>
  <si>
    <t>Zbylé části mimo komunikaci</t>
  </si>
  <si>
    <t>((73,00+10,50)-(11,00+3,00+5,50+3,50))*0,1*0,1*3,14 "potrubí DN 200-splašková"</t>
  </si>
  <si>
    <t>((73,00+10,50)-(11,00+3,00+5,50+3,50))*0,47 "obsyp DN 200-splašková"</t>
  </si>
  <si>
    <t>((73,00+10,50)-(11,00+3,00+5,50+3,50))*0,1 "lože DN 200-splašková"</t>
  </si>
  <si>
    <t>((29,00+23,00+8,50)-(3,50))*0,1*0,1*3,14 "potrubí DN 200-dešť"</t>
  </si>
  <si>
    <t>((29,00+23,00+8,50)-(3,50))*0,1*0,1*3,14 "obsyp DN 200-dešť"</t>
  </si>
  <si>
    <t>((29,00+23,00+8,50)-(3,50))*0,1*0,1*3,14 "lože DN 200-dešť"</t>
  </si>
  <si>
    <t>(4,09+3,99+3,39+2,65+4,23+2,56+2,07+1,84)*0,62*0,62*3,14 "šachty 1000"</t>
  </si>
  <si>
    <t>(2,26+1,60+1,51)*0,30*0,30*3,14 "šachty 600"</t>
  </si>
  <si>
    <t>-1052538400</t>
  </si>
  <si>
    <t>https://podminky.urs.cz/item/CS_URS_2024_01/167151111</t>
  </si>
  <si>
    <t>316233493</t>
  </si>
  <si>
    <t>238,79*2 "převod na tuny"</t>
  </si>
  <si>
    <t>697511690</t>
  </si>
  <si>
    <t>https://podminky.urs.cz/item/CS_URS_2024_01/171251201</t>
  </si>
  <si>
    <t>-1446516862</t>
  </si>
  <si>
    <t>https://podminky.urs.cz/item/CS_URS_2024_01/174151101</t>
  </si>
  <si>
    <t>108,43 "hloubení jam"</t>
  </si>
  <si>
    <t>356,82 "hloubení rýh"</t>
  </si>
  <si>
    <t>77,56 "hloubení šachet"</t>
  </si>
  <si>
    <t>-(73,00+10,50+18,00+23,00+8,50)*0,1*0,1*3,14 "potrubí DN 200"</t>
  </si>
  <si>
    <t>-(73,00+10,50+18,00+23,00+8,50)*0,47 "obsyp DN 200"</t>
  </si>
  <si>
    <t>-(73,00+10,50+18,00+23,00+8,50)*0,1 "lože DN 200"</t>
  </si>
  <si>
    <t>-(4,09+3,99+3,39+2,72+2,65+4,23+2,56+2,07+1,84+1,60+1,33)*0,62*0,62*3,14 "šachty 1000"</t>
  </si>
  <si>
    <t>-(2,26+1,60+1,51)*0,30*0,30*3,14 "šachty 600"</t>
  </si>
  <si>
    <t>-8,38*2,38*2,32 "RN"</t>
  </si>
  <si>
    <t>-2,68*8,68*0,15 "deska RN"</t>
  </si>
  <si>
    <t>-2,88*8,86*0,10 "lože RN"</t>
  </si>
  <si>
    <t>58344197</t>
  </si>
  <si>
    <t>štěrkodrť frakce 0/63</t>
  </si>
  <si>
    <t>-436783748</t>
  </si>
  <si>
    <t>-(11,00+3,00+5,50+3,50)*0,1*0,1*3,14 "potrubí DN 200-splašková"</t>
  </si>
  <si>
    <t>-(11,00+3,00+5,50+3,50)*0,47 "obsyp DN 200-splašková"</t>
  </si>
  <si>
    <t>-(11,00+3,00+5,50+3,50)*0,1 "lože DN 200-splašková"</t>
  </si>
  <si>
    <t>-3,50*0,1*0,1*3,14 "potrubí DN 200-dešť"</t>
  </si>
  <si>
    <t>-3,50*0,1*0,1*3,14 "obsyp DN 200-dešť"</t>
  </si>
  <si>
    <t>-3,50*0,1*0,1*3,14 "lože DN 200-dešť"</t>
  </si>
  <si>
    <t>-(2,72+1,33)*0,62*0,62*3,14 "šachty 1000"</t>
  </si>
  <si>
    <t>Mezisoučet</t>
  </si>
  <si>
    <t>94,19*2 "převod na tuny"</t>
  </si>
  <si>
    <t>992134723</t>
  </si>
  <si>
    <t>https://podminky.urs.cz/item/CS_URS_2024_01/175111101</t>
  </si>
  <si>
    <t>(73,00+10,50+18,00+23,00+8,50)*0,47 "obsyp DN 200"</t>
  </si>
  <si>
    <t>58337310</t>
  </si>
  <si>
    <t>štěrkopísek frakce 0/4</t>
  </si>
  <si>
    <t>1292985751</t>
  </si>
  <si>
    <t>62,51*2 "převod na tuny"</t>
  </si>
  <si>
    <t>181351103</t>
  </si>
  <si>
    <t>Rozprostření ornice tl vrstvy do 200 mm pl přes 100 do 500 m2 v rovině nebo ve svahu do 1:5 strojně</t>
  </si>
  <si>
    <t>2134001798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</si>
  <si>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</si>
  <si>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</si>
  <si>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181411121</t>
  </si>
  <si>
    <t>Založení lučního trávníku výsevem pl do 1000 m2 v rovině a ve svahu do 1:5</t>
  </si>
  <si>
    <t>451100579</t>
  </si>
  <si>
    <t>Založení trávníku na půdě předem připravené plochy do 1000 m2 výsevem včetně utažení lučního v rovině nebo na svahu do 1:5</t>
  </si>
  <si>
    <t>https://podminky.urs.cz/item/CS_URS_2024_01/181411121</t>
  </si>
  <si>
    <t>00572100</t>
  </si>
  <si>
    <t>osivo jetelotráva intenzivní víceletá</t>
  </si>
  <si>
    <t>-1700941487</t>
  </si>
  <si>
    <t>134,64</t>
  </si>
  <si>
    <t>134,64*0,05 'Přepočtené koeficientem množství</t>
  </si>
  <si>
    <t>358315114</t>
  </si>
  <si>
    <t>Bourání stoky kompletní nebo vybourání otvorů z prostého betonu plochy do 4 m2</t>
  </si>
  <si>
    <t>223229298</t>
  </si>
  <si>
    <t>Bourání stoky kompletní nebo vybourání otvorů průřezové plochy do 4 m2 ve stokách ze zdiva z prostého betonu</t>
  </si>
  <si>
    <t>https://podminky.urs.cz/item/CS_URS_2024_01/358315114</t>
  </si>
  <si>
    <t>108*3,14*0,1*0,1 "potrubí"</t>
  </si>
  <si>
    <t>6*3,14*0,62*0,62*1,8 "šachty na kanalizaci"</t>
  </si>
  <si>
    <t>2*3,14*0,25*0,25*1,10 "uliční vpusti"</t>
  </si>
  <si>
    <t>359901111</t>
  </si>
  <si>
    <t>Vyčištění stok</t>
  </si>
  <si>
    <t>1049630952</t>
  </si>
  <si>
    <t>Vyčištění stok jakékoliv výšky</t>
  </si>
  <si>
    <t>https://podminky.urs.cz/item/CS_URS_2024_01/359901111</t>
  </si>
  <si>
    <t>73,00+10,50+18,00+23,00+8,50</t>
  </si>
  <si>
    <t>359901211</t>
  </si>
  <si>
    <t>Monitoring stoky jakékoli výšky na nové kanalizaci</t>
  </si>
  <si>
    <t>-924616964</t>
  </si>
  <si>
    <t>Monitoring stok (kamerový systém) jakékoli výšky nová kanalizace</t>
  </si>
  <si>
    <t>https://podminky.urs.cz/item/CS_URS_2024_01/359901211</t>
  </si>
  <si>
    <t>382122124</t>
  </si>
  <si>
    <t>Montáž dna ŽB prefabrikovaných pravoúhlých nádrží včetně těsnění výšky přes 1 do 3 m hmotnosti do 22 t délky přes 6,5 do 8,5 m</t>
  </si>
  <si>
    <t>1442155975</t>
  </si>
  <si>
    <t>Montáž dílců prefabrikovaných pravoúhlých nádrží ze železobetonu šířky do 3 m dna včetně těsnění výšky přes 1 do 3 m hmotnosti do 22 t, délky přes 6,5 do 8,5 m</t>
  </si>
  <si>
    <t>https://podminky.urs.cz/item/CS_URS_2024_01/382122124</t>
  </si>
  <si>
    <t>59226136</t>
  </si>
  <si>
    <t>dno pravoúhlé nádrže vysoké 2100x8100x1930mm stěna tl 140mm užitný objem 32,83m3</t>
  </si>
  <si>
    <t>726037354</t>
  </si>
  <si>
    <t>382122314</t>
  </si>
  <si>
    <t>Montáž zákrytové desky ŽB prefabrikovaných pravoúhlých nádrží délky přes 6,5 do 8,5 m</t>
  </si>
  <si>
    <t>631504491</t>
  </si>
  <si>
    <t>Montáž dílců prefabrikovaných pravoúhlých nádrží ze železobetonu šířky do 3 m zákrytové desky, délky přes 6,5 do 8,5 m</t>
  </si>
  <si>
    <t>https://podminky.urs.cz/item/CS_URS_2024_01/382122314</t>
  </si>
  <si>
    <t>59226172</t>
  </si>
  <si>
    <t>deska zákrytová pravoúhlé nádrže vysoké se stěnou tl 140mm 2100x8100x250mm otvor 1x d 600mm</t>
  </si>
  <si>
    <t>1113115567</t>
  </si>
  <si>
    <t>451573111</t>
  </si>
  <si>
    <t>Lože pod potrubí otevřený výkop ze štěrkopísku</t>
  </si>
  <si>
    <t>-480197621</t>
  </si>
  <si>
    <t>Lože pod potrubí, stoky a drobné objekty v otevřeném výkopu z písku a štěrkopísku do 63 mm</t>
  </si>
  <si>
    <t>https://podminky.urs.cz/item/CS_URS_2024_01/451573111</t>
  </si>
  <si>
    <t>(73,00+10,50+18,00+23,00+8,50)*0,1 "lože DN 200"</t>
  </si>
  <si>
    <t>2,88*8,86*0,10 "lože RN"</t>
  </si>
  <si>
    <t>452112112</t>
  </si>
  <si>
    <t>Osazení betonových prstenců nebo rámů v do 100 mm pod poklopy a mříže</t>
  </si>
  <si>
    <t>482745068</t>
  </si>
  <si>
    <t>Osazení betonových dílců prstenců nebo rámů pod poklopy a mříže, výšky do 100 mm</t>
  </si>
  <si>
    <t>https://podminky.urs.cz/item/CS_URS_2024_01/452112112</t>
  </si>
  <si>
    <t>59224184</t>
  </si>
  <si>
    <t>prstenec šachtový vyrovnávací betonový 625x120x40mm</t>
  </si>
  <si>
    <t>-217510989</t>
  </si>
  <si>
    <t>59224185</t>
  </si>
  <si>
    <t>prstenec šachtový vyrovnávací betonový 625x120x60mm</t>
  </si>
  <si>
    <t>-2071383912</t>
  </si>
  <si>
    <t>59224176</t>
  </si>
  <si>
    <t>prstenec šachtový vyrovnávací betonový 625x120x80mm</t>
  </si>
  <si>
    <t>2067000777</t>
  </si>
  <si>
    <t>59224187</t>
  </si>
  <si>
    <t>prstenec šachtový vyrovnávací betonový 625x120x100mm</t>
  </si>
  <si>
    <t>-151514262</t>
  </si>
  <si>
    <t>452112122</t>
  </si>
  <si>
    <t>Osazení betonových prstenců nebo rámů v přes 100 do 200 mm pod poklopy a mříže</t>
  </si>
  <si>
    <t>-1769250607</t>
  </si>
  <si>
    <t>Osazení betonových dílců prstenců nebo rámů pod poklopy a mříže, výšky přes 100 do 200 mm</t>
  </si>
  <si>
    <t>https://podminky.urs.cz/item/CS_URS_2024_01/452112122</t>
  </si>
  <si>
    <t>6 "šachty"</t>
  </si>
  <si>
    <t>1 "RN"</t>
  </si>
  <si>
    <t>59224188</t>
  </si>
  <si>
    <t>prstenec šachtový vyrovnávací betonový 625x120x120mm</t>
  </si>
  <si>
    <t>581456854</t>
  </si>
  <si>
    <t>452311151</t>
  </si>
  <si>
    <t>Podkladní desky z betonu prostého bez zvýšených nároků na prostředí tř. C 20/25 otevřený výkop</t>
  </si>
  <si>
    <t>2095482928</t>
  </si>
  <si>
    <t>Podkladní a zajišťovací konstrukce z betonu prostého v otevřeném výkopu bez zvýšených nároků na prostředí desky pod potrubí, stoky a drobné objekty z betonu tř. C 20/25</t>
  </si>
  <si>
    <t>https://podminky.urs.cz/item/CS_URS_2024_01/452311151</t>
  </si>
  <si>
    <t>2,68*8,68*0,15 "deska RN"</t>
  </si>
  <si>
    <t>452351111</t>
  </si>
  <si>
    <t>Bednění podkladních desek nebo sedlového lože pod potrubí, stoky a drobné objekty otevřený výkop zřízení</t>
  </si>
  <si>
    <t>1060479353</t>
  </si>
  <si>
    <t>Bednění podkladních a zajišťovacích konstrukcí v otevřeném výkopu desek nebo sedlových loží pod potrubí, stoky a drobné objekty zřízení</t>
  </si>
  <si>
    <t>https://podminky.urs.cz/item/CS_URS_2024_01/452351111</t>
  </si>
  <si>
    <t>((8,68+2,68)*2)*0,15 "bednění desky RN"</t>
  </si>
  <si>
    <t>452351112</t>
  </si>
  <si>
    <t>Bednění podkladních desek nebo sedlového lože pod potrubí, stoky a drobné objekty otevřený výkop odstranění</t>
  </si>
  <si>
    <t>1770499342</t>
  </si>
  <si>
    <t>Bednění podkladních a zajišťovacích konstrukcí v otevřeném výkopu desek nebo sedlových loží pod potrubí, stoky a drobné objekty odstranění</t>
  </si>
  <si>
    <t>https://podminky.urs.cz/item/CS_URS_2024_01/452351112</t>
  </si>
  <si>
    <t>452368211</t>
  </si>
  <si>
    <t>Výztuž podkladních desek nebo bloků nebo pražců otevřený výkop ze svařovaných sítí Kari</t>
  </si>
  <si>
    <t>-1149997061</t>
  </si>
  <si>
    <t>Výztuž podkladních desek, bloků nebo pražců v otevřeném výkopu ze svařovaných sítí typu Kari</t>
  </si>
  <si>
    <t>https://podminky.urs.cz/item/CS_URS_2024_01/452368211</t>
  </si>
  <si>
    <t>8,68*2,68*0,008*2 "deska RN"</t>
  </si>
  <si>
    <t>871353121</t>
  </si>
  <si>
    <t>Montáž kanalizačního potrubí hladkého plnostěnného SN 8 z PVC-U DN 200</t>
  </si>
  <si>
    <t>-1909616967</t>
  </si>
  <si>
    <t>Montáž kanalizačního potrubí z tvrdého PVC-U hladkého plnostěnného tuhost SN 8 DN 200</t>
  </si>
  <si>
    <t>https://podminky.urs.cz/item/CS_URS_2024_01/871353121</t>
  </si>
  <si>
    <t>11,00+23,00+8,50+73,00+10,50</t>
  </si>
  <si>
    <t>28611211</t>
  </si>
  <si>
    <t>trubka kanalizační PVC-U plnostěnná jednovrstvá DN 200x6000mm SN8</t>
  </si>
  <si>
    <t>2005310361</t>
  </si>
  <si>
    <t>126*1,03 'Přepočtené koeficientem množství</t>
  </si>
  <si>
    <t>871353123</t>
  </si>
  <si>
    <t>Montáž kanalizačního potrubí hladkého plnostěnného SN 12 z PVC-U DN 200</t>
  </si>
  <si>
    <t>-1257563957</t>
  </si>
  <si>
    <t>Montáž kanalizačního potrubí z tvrdého PVC-U hladkého plnostěnného tuhost SN 12 DN 200</t>
  </si>
  <si>
    <t>https://podminky.urs.cz/item/CS_URS_2024_01/871353123</t>
  </si>
  <si>
    <t>28611107</t>
  </si>
  <si>
    <t>trubka kanalizační PVC-U plnostěnná jednovrstvá s rázovou odolností DN 200x6000mm SN12</t>
  </si>
  <si>
    <t>-80817800</t>
  </si>
  <si>
    <t>18*1,03 'Přepočtené koeficientem množství</t>
  </si>
  <si>
    <t>892352121</t>
  </si>
  <si>
    <t>Tlaková zkouška vzduchem potrubí DN 200 těsnícím vakem ucpávkovým</t>
  </si>
  <si>
    <t>úsek</t>
  </si>
  <si>
    <t>-837717687</t>
  </si>
  <si>
    <t>Tlakové zkoušky vzduchem těsnícími vaky ucpávkovými DN 200</t>
  </si>
  <si>
    <t>https://podminky.urs.cz/item/CS_URS_2024_01/892352121</t>
  </si>
  <si>
    <t>894211111</t>
  </si>
  <si>
    <t>Šachty kanalizační kruhové z prostého betonu na potrubí DN 200 dno beton tř. C 25/30</t>
  </si>
  <si>
    <t>1949960573</t>
  </si>
  <si>
    <t>Šachty kanalizační z prostého betonu výšky vstupu do 1,50 m kruhové s obložením dna betonem tř. C 25/30, na potrubí DN do 200</t>
  </si>
  <si>
    <t>https://podminky.urs.cz/item/CS_URS_2024_01/894211111</t>
  </si>
  <si>
    <t>894410232</t>
  </si>
  <si>
    <t>Osazení betonových dílců pro kanalizační šachty DN 1000 skruž přechodová (konus)</t>
  </si>
  <si>
    <t>-147905295</t>
  </si>
  <si>
    <t>Osazení betonových dílců šachet kanalizačních skruž přechodová (konus) DN 1000</t>
  </si>
  <si>
    <t>https://podminky.urs.cz/item/CS_URS_2024_01/894410232</t>
  </si>
  <si>
    <t>894411111</t>
  </si>
  <si>
    <t>Zřízení šachet kanalizačních z betonových dílců na potrubí DN do 200 dno beton tř. C 25/30</t>
  </si>
  <si>
    <t>-1452259609</t>
  </si>
  <si>
    <t>Zřízení šachet kanalizačních z betonových dílců výšky vstupu do 1,50 m s obložením dna betonem tř. C 25/30, na potrubí DN do 200</t>
  </si>
  <si>
    <t>https://podminky.urs.cz/item/CS_URS_2024_01/894411111</t>
  </si>
  <si>
    <t>59224065</t>
  </si>
  <si>
    <t>skruž betonová DN 1000x250 100x25x12cm</t>
  </si>
  <si>
    <t>-580622916</t>
  </si>
  <si>
    <t>59224067</t>
  </si>
  <si>
    <t>skruž betonová DN 1000x500 100x50x12cm</t>
  </si>
  <si>
    <t>931196196</t>
  </si>
  <si>
    <t>59224069</t>
  </si>
  <si>
    <t>skruž betonová DN 1000x1000 100x100x12cm</t>
  </si>
  <si>
    <t>-1084290634</t>
  </si>
  <si>
    <t>59224348</t>
  </si>
  <si>
    <t>těsnění elastomerové pro spojení šachetních dílů DN 1000</t>
  </si>
  <si>
    <t>-1860926595</t>
  </si>
  <si>
    <t>59224414</t>
  </si>
  <si>
    <t>konus betonové šachty DN 1000 kanalizační 100x62,5x58cm tl stěny 10 stupadla poplastovaná</t>
  </si>
  <si>
    <t>-149119138</t>
  </si>
  <si>
    <t>9 "šachty"</t>
  </si>
  <si>
    <t>894812315</t>
  </si>
  <si>
    <t>Revizní a čistící šachta z PP typ DN 600/200 šachtové dno průtočné</t>
  </si>
  <si>
    <t>2021626319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</si>
  <si>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</si>
  <si>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</si>
  <si>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</si>
  <si>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PP DN 600 šachtová roura korugovaná světlé hloubky 2000 mm</t>
  </si>
  <si>
    <t>75467142</t>
  </si>
  <si>
    <t>Revizní a čistící šachta z polypropylenu PP pro hladké trouby DN 600 roura šachtová korugovaná, světlé hloubky 2 000 mm</t>
  </si>
  <si>
    <t>https://podminky.urs.cz/item/CS_URS_2024_01/894812332</t>
  </si>
  <si>
    <t>894812333</t>
  </si>
  <si>
    <t>Revizní a čistící šachta z PP DN 600 šachtová roura korugovaná světlé hloubky 3000 mm</t>
  </si>
  <si>
    <t>2088262521</t>
  </si>
  <si>
    <t>Revizní a čistící šachta z polypropylenu PP pro hladké trouby DN 600 roura šachtová korugovaná, světlé hloubky 3 000 mm</t>
  </si>
  <si>
    <t>https://podminky.urs.cz/item/CS_URS_2024_01/894812333</t>
  </si>
  <si>
    <t>894812339</t>
  </si>
  <si>
    <t>Příplatek k rourám revizní a čistící šachty z PP DN 600 za uříznutí šachtové roury</t>
  </si>
  <si>
    <t>-1623463095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</si>
  <si>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</si>
  <si>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</si>
  <si>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894812376</t>
  </si>
  <si>
    <t>Revizní a čistící šachta z PP DN 600 poklop litinový pro třídu zatížení D400 s betonovým prstencem</t>
  </si>
  <si>
    <t>-640858176</t>
  </si>
  <si>
    <t>Revizní a čistící šachta z polypropylenu PP pro hladké trouby DN 600 poklop (mříž) litinový pro třídu zatížení D400 s betonovým prstencem</t>
  </si>
  <si>
    <t>https://podminky.urs.cz/item/CS_URS_2024_01/894812376</t>
  </si>
  <si>
    <t>899104112</t>
  </si>
  <si>
    <t>Osazení poklopů litinových, ocelových nebo železobetonových včetně rámů pro třídu zatížení D400, E600</t>
  </si>
  <si>
    <t>-41243571</t>
  </si>
  <si>
    <t>https://podminky.urs.cz/item/CS_URS_2024_01/899104112</t>
  </si>
  <si>
    <t>55241003</t>
  </si>
  <si>
    <t>poklop kanalizační betonový, litinový rám 160mm, D400</t>
  </si>
  <si>
    <t>-1411194407</t>
  </si>
  <si>
    <t>pc1</t>
  </si>
  <si>
    <t>Napojení nové šachty na stávající potrubí včetně osazení, utěsnění a případné dobetonávky</t>
  </si>
  <si>
    <t>1498940273</t>
  </si>
  <si>
    <t>pc2</t>
  </si>
  <si>
    <t>Přepojení stávající kanalizace DN 200 do nové šachty včetně trouby a tvarovek</t>
  </si>
  <si>
    <t>-2045920769</t>
  </si>
  <si>
    <t>pc3</t>
  </si>
  <si>
    <t>Zhotovení otvoru DN 200 do šachty včetně osazení potrubí, utěsnění a případné dobetonávky</t>
  </si>
  <si>
    <t>-1073174919</t>
  </si>
  <si>
    <t>pc6</t>
  </si>
  <si>
    <t>Dodávka + montáž - Čerpadlo 1", kabel 15m, motor 0,55 kW/3,6 A/2900rpm/230V</t>
  </si>
  <si>
    <t>1736993719</t>
  </si>
  <si>
    <t>Poznámka k položce:_x000D_
čerpadlo pro závlahy</t>
  </si>
  <si>
    <t>PC7</t>
  </si>
  <si>
    <t>Dodávka + montáž - Připojovací sada složená z expanzní nádoby, uzavíracího ventilu s manometrem (nainstalováno do výtlačného potrubí nad úroveň hladiny)</t>
  </si>
  <si>
    <t>1741578015</t>
  </si>
  <si>
    <t>Poznámka k položce:_x000D_
příslušenství k čerpadlu pro závlahy</t>
  </si>
  <si>
    <t>916131212</t>
  </si>
  <si>
    <t>Osazení silničního obrubníku betonového stojatého bez boční opěry do lože z betonu prostého</t>
  </si>
  <si>
    <t>398396204</t>
  </si>
  <si>
    <t>Osazení silničního obrubníku betonového se zřízením lože, s vyplněním a zatřením spár cementovou maltou stojatého bez boční opěry, do lože z betonu prostého</t>
  </si>
  <si>
    <t>https://podminky.urs.cz/item/CS_URS_2024_01/916131212</t>
  </si>
  <si>
    <t>919112114</t>
  </si>
  <si>
    <t>Řezání dilatačních spár š 4 mm hl přes 90 do 100 mm příčných nebo podélných v živičném krytu</t>
  </si>
  <si>
    <t>-740207874</t>
  </si>
  <si>
    <t>Řezání dilatačních spár v živičném krytu příčných nebo podélných, šířky 4 mm, hloubky přes 90 do 100 mm</t>
  </si>
  <si>
    <t>https://podminky.urs.cz/item/CS_URS_2024_01/919112114</t>
  </si>
  <si>
    <t>26,00*2 "asfalt"</t>
  </si>
  <si>
    <t>3,50*2 "RN"</t>
  </si>
  <si>
    <t>919122132</t>
  </si>
  <si>
    <t>Těsnění spár zálivkou za tepla pro komůrky š 20 mm hl 40 mm s těsnicím profilem</t>
  </si>
  <si>
    <t>1876990008</t>
  </si>
  <si>
    <t>Utěsnění dilatačních spár zálivkou za tepla v cementobetonovém nebo živičném krytu včetně adhezního nátěru s těsnicím profilem pod zálivkou, pro komůrky šířky 20 mm, hloubky 40 mm</t>
  </si>
  <si>
    <t>https://podminky.urs.cz/item/CS_URS_2024_01/919122132</t>
  </si>
  <si>
    <t>979021113</t>
  </si>
  <si>
    <t>Očištění vybouraných obrubníků a krajníků silničních při překopech inženýrských sítí</t>
  </si>
  <si>
    <t>-2108302018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</si>
  <si>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</si>
  <si>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https://podminky.urs.cz/item/CS_URS_2024_01/979021113</t>
  </si>
  <si>
    <t>-768429144</t>
  </si>
  <si>
    <t>1741152835</t>
  </si>
  <si>
    <t>119,657*19 'Přepočtené koeficientem množství</t>
  </si>
  <si>
    <t>997013861</t>
  </si>
  <si>
    <t>Poplatek za uložení stavebního odpadu na recyklační skládce (skládkovné) z prostého betonu kód odpadu 17 01 01</t>
  </si>
  <si>
    <t>1275616690</t>
  </si>
  <si>
    <t>https://podminky.urs.cz/item/CS_URS_2024_01/997013861</t>
  </si>
  <si>
    <t>37,092+43,606 "pol. č. 2 + 31"</t>
  </si>
  <si>
    <t>997221645</t>
  </si>
  <si>
    <t>Poplatek za uložení na skládce (skládkovné) odpadu asfaltového bez dehtu kód odpadu 17 03 02</t>
  </si>
  <si>
    <t>1061083407</t>
  </si>
  <si>
    <t>Poplatek za uložení stavebního odpadu na skládce (skládkovné) asfaltového bez obsahu dehtu zatříděného do Katalogu odpadů pod kódem 17 03 02</t>
  </si>
  <si>
    <t>https://podminky.urs.cz/item/CS_URS_2024_01/997221645</t>
  </si>
  <si>
    <t>17,261 "položka č. 3"</t>
  </si>
  <si>
    <t>997221873</t>
  </si>
  <si>
    <t>Poplatek za uložení na recyklační skládce (skládkovné) stavebního odpadu zeminy a kamení zatříděného do Katalogu odpadů pod kódem 17 05 04</t>
  </si>
  <si>
    <t>-540207851</t>
  </si>
  <si>
    <t>https://podminky.urs.cz/item/CS_URS_2024_01/997221873</t>
  </si>
  <si>
    <t>119,66-80,70-17,26</t>
  </si>
  <si>
    <t>998225111</t>
  </si>
  <si>
    <t>Přesun hmot pro pozemní komunikace s krytem z kamene, monolitickým betonovým nebo živičným</t>
  </si>
  <si>
    <t>-401621218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</si>
  <si>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</si>
  <si>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</si>
  <si>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131,139-53,929</t>
  </si>
  <si>
    <t>1362308962</t>
  </si>
  <si>
    <t>https://podminky.urs.cz/item/CS_URS_2024_01/998276101</t>
  </si>
  <si>
    <t>D.2.4 - Komunikace, chodníky a úpravy ploch</t>
  </si>
  <si>
    <t xml:space="preserve">    5 - Komunikace pozemní</t>
  </si>
  <si>
    <t>112101121</t>
  </si>
  <si>
    <t>Odstranění stromů jehličnatých průměru kmene přes 100 do 300 mm</t>
  </si>
  <si>
    <t>-1536072662</t>
  </si>
  <si>
    <t>Odstranění stromů s odřezáním kmene a s odvětvením jehličnatých bez odkornění, průměru kmene přes 100 do 300 mm</t>
  </si>
  <si>
    <t>https://podminky.urs.cz/item/CS_URS_2024_01/112101121</t>
  </si>
  <si>
    <t>112251101</t>
  </si>
  <si>
    <t>Odstranění pařezů průměru přes 100 do 300 mm</t>
  </si>
  <si>
    <t>733334219</t>
  </si>
  <si>
    <t>Odstranění pařezů strojně s jejich vykopáním nebo vytrháním průměru přes 100 do 300 mm</t>
  </si>
  <si>
    <t>https://podminky.urs.cz/item/CS_URS_2024_01/112251101</t>
  </si>
  <si>
    <t>113154114</t>
  </si>
  <si>
    <t>Frézování živičného krytu tl 100 mm pruh š 0,5 m pl do 500 m2 bez překážek v trase</t>
  </si>
  <si>
    <t>-1205044116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</si>
  <si>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</si>
  <si>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</si>
  <si>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-1023218280</t>
  </si>
  <si>
    <t>122151401</t>
  </si>
  <si>
    <t>Vykopávky v zemníku na suchu v hornině třídy těžitelnosti I skupiny 1 a 2 objem do 20 m3 strojně</t>
  </si>
  <si>
    <t>-164676413</t>
  </si>
  <si>
    <t>Vykopávky v zemnících na suchu strojně zapažených i nezapažených v hornině třídy těžitelnosti I skupiny 1 a 2 do 20 m3</t>
  </si>
  <si>
    <t>https://podminky.urs.cz/item/CS_URS_2024_01/122151401</t>
  </si>
  <si>
    <t>10364101</t>
  </si>
  <si>
    <t>zemina pro terénní úpravy - ornice</t>
  </si>
  <si>
    <t>-314414782</t>
  </si>
  <si>
    <t>11,550*1,8</t>
  </si>
  <si>
    <t>122251104</t>
  </si>
  <si>
    <t>Odkopávky a prokopávky nezapažené v hornině třídy těžitelnosti I skupiny 3 objem do 500 m3 strojně</t>
  </si>
  <si>
    <t>38374285</t>
  </si>
  <si>
    <t>Odkopávky a prokopávky nezapažené strojně v hornině třídy těžitelnosti I skupiny 3 přes 100 do 500 m3</t>
  </si>
  <si>
    <t>https://podminky.urs.cz/item/CS_URS_2024_01/122251104</t>
  </si>
  <si>
    <t>162201405</t>
  </si>
  <si>
    <t>Vodorovné přemístění větví stromů jehličnatých do 1 km D kmene přes 100 do 300 mm</t>
  </si>
  <si>
    <t>1813999000</t>
  </si>
  <si>
    <t>Vodorovné přemístění větví, kmenů nebo pařezů s naložením, složením a dopravou do 1000 m větví stromů jehličnatých, průměru kmene přes 100 do 300 mm</t>
  </si>
  <si>
    <t>https://podminky.urs.cz/item/CS_URS_2024_01/162201405</t>
  </si>
  <si>
    <t>162201415</t>
  </si>
  <si>
    <t>Vodorovné přemístění kmenů stromů jehličnatých do 1 km D kmene přes 100 do 300 mm</t>
  </si>
  <si>
    <t>-948209953</t>
  </si>
  <si>
    <t>Vodorovné přemístění větví, kmenů nebo pařezů s naložením, složením a dopravou do 1000 m kmenů stromů jehličnatých, průměru přes 100 do 300 mm</t>
  </si>
  <si>
    <t>https://podminky.urs.cz/item/CS_URS_2024_01/162201415</t>
  </si>
  <si>
    <t>162201421</t>
  </si>
  <si>
    <t>Vodorovné přemístění pařezů do 1 km D přes 100 do 300 mm</t>
  </si>
  <si>
    <t>1105974098</t>
  </si>
  <si>
    <t>Vodorovné přemístění větví, kmenů nebo pařezů s naložením, složením a dopravou do 1000 m pařezů kmenů, průměru přes 100 do 300 mm</t>
  </si>
  <si>
    <t>https://podminky.urs.cz/item/CS_URS_2024_01/162201421</t>
  </si>
  <si>
    <t>162301941</t>
  </si>
  <si>
    <t>Příplatek k vodorovnému přemístění větví stromů jehličnatých D kmene přes 100 do 300 mm ZKD 1 km</t>
  </si>
  <si>
    <t>-307163105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</si>
  <si>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</si>
  <si>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https://podminky.urs.cz/item/CS_URS_2024_01/162301941</t>
  </si>
  <si>
    <t>14*14 'Přepočtené koeficientem množství</t>
  </si>
  <si>
    <t>162301961</t>
  </si>
  <si>
    <t>Příplatek k vodorovnému přemístění kmenů stromů jehličnatých D kmene přes 100 do 300 mm ZKD 1 km</t>
  </si>
  <si>
    <t>-160929027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</si>
  <si>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</si>
  <si>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https://podminky.urs.cz/item/CS_URS_2024_01/162301961</t>
  </si>
  <si>
    <t>162301971</t>
  </si>
  <si>
    <t>Příplatek k vodorovnému přemístění pařezů D přes 100 do 300 mm ZKD 1 km</t>
  </si>
  <si>
    <t>-1496130547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</si>
  <si>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</si>
  <si>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https://podminky.urs.cz/item/CS_URS_2024_01/162301971</t>
  </si>
  <si>
    <t>-1954891413</t>
  </si>
  <si>
    <t>-588966285</t>
  </si>
  <si>
    <t>143,65*5 'Přepočtené koeficientem množství</t>
  </si>
  <si>
    <t>-1768002018</t>
  </si>
  <si>
    <t>1487299287</t>
  </si>
  <si>
    <t>181351003</t>
  </si>
  <si>
    <t>Rozprostření ornice tl vrstvy do 200 mm pl do 100 m2 v rovině nebo ve svahu do 1:5 strojně</t>
  </si>
  <si>
    <t>-750975928</t>
  </si>
  <si>
    <t>Rozprostření a urovnání ornice v rovině nebo ve svahu sklonu do 1:5 strojně při souvislé ploše do 100 m2, tl. vrstvy do 200 mm</t>
  </si>
  <si>
    <t>https://podminky.urs.cz/item/CS_URS_2024_01/181351003</t>
  </si>
  <si>
    <t>181411131</t>
  </si>
  <si>
    <t>Založení parkového trávníku výsevem pl do 1000 m2 v rovině a ve svahu do 1:5</t>
  </si>
  <si>
    <t>966148830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</si>
  <si>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</si>
  <si>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</si>
  <si>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</si>
  <si>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</si>
  <si>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1359758124</t>
  </si>
  <si>
    <t>181951112</t>
  </si>
  <si>
    <t>Úprava pláně v hornině třídy těžitelnosti I skupiny 1 až 3 se zhutněním strojně</t>
  </si>
  <si>
    <t>-1360940291</t>
  </si>
  <si>
    <t>Úprava pláně vyrovnáním výškových rozdílů strojně v hornině třídy těžitelnosti I, skupiny 1 až 3 se zhutněním</t>
  </si>
  <si>
    <t>https://podminky.urs.cz/item/CS_URS_2024_01/181951112</t>
  </si>
  <si>
    <t>184911151</t>
  </si>
  <si>
    <t>Mulčování záhonů kačírkem tl vrstvy přes 0,02 do 0,05 m v rovině a svahu do 1:5</t>
  </si>
  <si>
    <t>766731053</t>
  </si>
  <si>
    <t>Mulčování záhonů kačírkem nebo drceným kamenivem tloušťky mulče přes 20 do 50 mm v rovině nebo na svahu do 1:5</t>
  </si>
  <si>
    <t>https://podminky.urs.cz/item/CS_URS_2024_01/184911151</t>
  </si>
  <si>
    <t>184911161</t>
  </si>
  <si>
    <t>Mulčování záhonů kačírkem tl vrstvy přes 0,05 do 0,1 m v rovině a svahu do 1:5</t>
  </si>
  <si>
    <t>-1620511762</t>
  </si>
  <si>
    <t>Mulčování záhonů kačírkem nebo drceným kamenivem tloušťky mulče přes 50 do 100 mm v rovině nebo na svahu do 1:5</t>
  </si>
  <si>
    <t>https://podminky.urs.cz/item/CS_URS_2024_01/184911161</t>
  </si>
  <si>
    <t>58337403</t>
  </si>
  <si>
    <t>kamenivo dekorační (kačírek) frakce 16/32</t>
  </si>
  <si>
    <t>-1218212775</t>
  </si>
  <si>
    <t>16,000*0,375</t>
  </si>
  <si>
    <t>184911311</t>
  </si>
  <si>
    <t>Položení mulčovací textilie v rovině a svahu do 1:5</t>
  </si>
  <si>
    <t>-1582206041</t>
  </si>
  <si>
    <t>Položení mulčovací textilie proti prorůstání plevelů kolem vysázených rostlin v rovině nebo na svahu do 1:5</t>
  </si>
  <si>
    <t>https://podminky.urs.cz/item/CS_URS_2024_01/184911311</t>
  </si>
  <si>
    <t>6931119</t>
  </si>
  <si>
    <t>textilie mulčovací netkaná PP 100g/m2</t>
  </si>
  <si>
    <t>-787091621</t>
  </si>
  <si>
    <t>16,000*1,15</t>
  </si>
  <si>
    <t>339921113</t>
  </si>
  <si>
    <t>Osazování betonových palisád do betonového základu jednotlivě výšky prvku přes 1 do 1,5 m</t>
  </si>
  <si>
    <t>-1511879141</t>
  </si>
  <si>
    <t>Osazování palisád betonových jednotlivých se zabetonováním výšky palisády přes 1000 do 1500 mm</t>
  </si>
  <si>
    <t>https://podminky.urs.cz/item/CS_URS_2024_01/339921113</t>
  </si>
  <si>
    <t>59229015</t>
  </si>
  <si>
    <t>palisáda hranatá betonová 180x120mm v 1200mm přírodní</t>
  </si>
  <si>
    <t>-1491675128</t>
  </si>
  <si>
    <t>434313115</t>
  </si>
  <si>
    <t>Schody z vibrolisovaných prefabrikátů se zřízením podkladních stupňů z betonu C 20/25</t>
  </si>
  <si>
    <t>-611806369</t>
  </si>
  <si>
    <t>Schody z vibrolisovaných prefabrikátů na cementovou maltu, s vyspárováním se zřízením podkladních stupňů z betonu tř. C 20/25</t>
  </si>
  <si>
    <t>https://podminky.urs.cz/item/CS_URS_2024_01/434313115</t>
  </si>
  <si>
    <t>Poznámka k položce:_x000D_
schodišťový prefabrikovaný stupeň vel. 150x350x1000mm, cena vč bednění, betonové desky  a patky, kari sítě 150x150x6,3mm a betonového lože</t>
  </si>
  <si>
    <t>Komunikace pozemní</t>
  </si>
  <si>
    <t>564851111</t>
  </si>
  <si>
    <t>Podklad ze štěrkodrtě ŠD plochy přes 100 m2 tl 150 mm</t>
  </si>
  <si>
    <t>-850096544</t>
  </si>
  <si>
    <t>Podklad ze štěrkodrti ŠD s rozprostřením a zhutněním plochy přes 100 m2, po zhutnění tl. 150 mm</t>
  </si>
  <si>
    <t>https://podminky.urs.cz/item/CS_URS_2024_01/564851111</t>
  </si>
  <si>
    <t>564861111</t>
  </si>
  <si>
    <t>Podklad ze štěrkodrtě ŠD plochy přes 100 m2 tl 200 mm</t>
  </si>
  <si>
    <t>-1404715601</t>
  </si>
  <si>
    <t>Podklad ze štěrkodrti ŠD s rozprostřením a zhutněním plochy přes 100 m2, po zhutnění tl. 200 mm</t>
  </si>
  <si>
    <t>https://podminky.urs.cz/item/CS_URS_2024_01/564861111</t>
  </si>
  <si>
    <t>567122111</t>
  </si>
  <si>
    <t>Podklad ze směsi stmelené cementem SC C 8/10 (KSC I) tl 120 mm</t>
  </si>
  <si>
    <t>-1561438721</t>
  </si>
  <si>
    <t>Podklad ze směsi stmelené cementem SC bez dilatačních spár, s rozprostřením a zhutněním SC C 8/10 (KSC I), po zhutnění tl. 120 mm</t>
  </si>
  <si>
    <t>https://podminky.urs.cz/item/CS_URS_2024_01/567122111</t>
  </si>
  <si>
    <t>567122112</t>
  </si>
  <si>
    <t>Podklad ze směsi stmelené cementem SC C 8/10 (KSC I) tl 130 mm</t>
  </si>
  <si>
    <t>-500290532</t>
  </si>
  <si>
    <t>Podklad ze směsi stmelené cementem SC bez dilatačních spár, s rozprostřením a zhutněním SC C 8/10 (KSC I), po zhutnění tl. 130 mm</t>
  </si>
  <si>
    <t>https://podminky.urs.cz/item/CS_URS_2024_01/567122112</t>
  </si>
  <si>
    <t>573191111</t>
  </si>
  <si>
    <t>Postřik infiltrační kationaktivní emulzí v množství 1 kg/m2</t>
  </si>
  <si>
    <t>-1176324062</t>
  </si>
  <si>
    <t>Postřik infiltrační kationaktivní emulzí v množství 1,00 kg/m2</t>
  </si>
  <si>
    <t>https://podminky.urs.cz/item/CS_URS_2024_01/573191111</t>
  </si>
  <si>
    <t>573211111</t>
  </si>
  <si>
    <t>Postřik živičný spojovací z asfaltu v množství 0,60 kg/m2</t>
  </si>
  <si>
    <t>1637938930</t>
  </si>
  <si>
    <t>Postřik spojovací PS bez posypu kamenivem z asfaltu silničního, v množství 0,60 kg/m2</t>
  </si>
  <si>
    <t>https://podminky.urs.cz/item/CS_URS_2024_01/573211111</t>
  </si>
  <si>
    <t>577134111</t>
  </si>
  <si>
    <t>Asfaltový beton vrstva obrusná ACO 11+ (ABS) tř. I tl 40 mm š do 3 m z nemodifikovaného asfaltu</t>
  </si>
  <si>
    <t>2094613086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</si>
  <si>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</si>
  <si>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</si>
  <si>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577134121</t>
  </si>
  <si>
    <t>Asfaltový beton vrstva obrusná ACO 11+ (ABS) tř. I tl 40 mm š přes 3 m z nemodifikovaného asfaltu</t>
  </si>
  <si>
    <t>-363084262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</si>
  <si>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</si>
  <si>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</si>
  <si>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577145112</t>
  </si>
  <si>
    <t>Asfaltový beton vrstva ložní ACL 16 (ABH) tl 50 mm š do 3 m z nemodifikovaného asfaltu</t>
  </si>
  <si>
    <t>1574218763</t>
  </si>
  <si>
    <t>Asfaltový beton vrstva ložní ACL 16 (ABH) s rozprostřením a zhutněním z nemodifikovaného asfaltu v pruhu šířky do 3 m, po zhutnění tl. 50 mm</t>
  </si>
  <si>
    <t>https://podminky.urs.cz/item/CS_URS_2024_01/577145112</t>
  </si>
  <si>
    <t>577165122</t>
  </si>
  <si>
    <t>Asfaltový beton vrstva ložní ACL 16 (ABH) tl 70 mm š přes 3 m z nemodifikovaného asfaltu</t>
  </si>
  <si>
    <t>-932264279</t>
  </si>
  <si>
    <t>Asfaltový beton vrstva ložní ACL 16 (ABH) s rozprostřením a zhutněním z nemodifikovaného asfaltu v pruhu šířky přes 3 m, po zhutnění tl. 70 mm</t>
  </si>
  <si>
    <t>https://podminky.urs.cz/item/CS_URS_2024_01/577165122</t>
  </si>
  <si>
    <t>596211110</t>
  </si>
  <si>
    <t>Kladení zámkové dlažby komunikací pro pěší ručně tl 60 mm skupiny A pl do 50 m2</t>
  </si>
  <si>
    <t>-1060686269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</si>
  <si>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</si>
  <si>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</si>
  <si>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59245006</t>
  </si>
  <si>
    <t>dlažba pro nevidomé betonová 200x100mm tl 60mm barevná</t>
  </si>
  <si>
    <t>1722243668</t>
  </si>
  <si>
    <t>Poznámka k položce:_x000D_
nopová červená</t>
  </si>
  <si>
    <t>911121111</t>
  </si>
  <si>
    <t>Montáž zábradlí ocelového přichyceného vruty do betonového podkladu</t>
  </si>
  <si>
    <t>1800453514</t>
  </si>
  <si>
    <t>https://podminky.urs.cz/item/CS_URS_2024_01/911121111</t>
  </si>
  <si>
    <t>74910601</t>
  </si>
  <si>
    <t>zábradlí městské obloukové bezpečnostní galvanizovaný povrch 1000x1000mm</t>
  </si>
  <si>
    <t>-823275290</t>
  </si>
  <si>
    <t>Poznámka k položce:_x000D_
dle pd, kotvení do palisády, úprava žár zink</t>
  </si>
  <si>
    <t>912111112</t>
  </si>
  <si>
    <t>Montáž zábrany parkovací sloupku v do 800 mm se zabetonovanou patkou</t>
  </si>
  <si>
    <t>-4544707</t>
  </si>
  <si>
    <t>Montáž zábrany parkovací tvaru sloupku do výšky 800 mm se zabetonovanou patkou</t>
  </si>
  <si>
    <t>https://podminky.urs.cz/item/CS_URS_2024_01/912111112</t>
  </si>
  <si>
    <t>74910163</t>
  </si>
  <si>
    <t>sloupek parkovací sklopný 60x60x800mm Zn základní zámek vložkový</t>
  </si>
  <si>
    <t>-671018392</t>
  </si>
  <si>
    <t>914111112</t>
  </si>
  <si>
    <t>Montáž svislé dopravní značky do velikosti 1 m2 páskováním na sloup</t>
  </si>
  <si>
    <t>-530711962</t>
  </si>
  <si>
    <t>Montáž svislé dopravní značky základní velikosti do 1 m2 páskováním na sloupy</t>
  </si>
  <si>
    <t>https://podminky.urs.cz/item/CS_URS_2024_01/914111112</t>
  </si>
  <si>
    <t>404456</t>
  </si>
  <si>
    <t>dopravní značka retroreflexní dle PD</t>
  </si>
  <si>
    <t>2109883364</t>
  </si>
  <si>
    <t xml:space="preserve"> dopravní značka retroreflexní základní dle PD</t>
  </si>
  <si>
    <t>914511112</t>
  </si>
  <si>
    <t>Montáž sloupku dopravních značek délky do 3,5 m s betonovým základem a patkou D 60 mm</t>
  </si>
  <si>
    <t>-1409074148</t>
  </si>
  <si>
    <t>Montáž sloupku dopravních značek délky do 3,5 m do hliníkové patky pro sloupek D 60 mm</t>
  </si>
  <si>
    <t>https://podminky.urs.cz/item/CS_URS_2024_01/914511112</t>
  </si>
  <si>
    <t>40445225</t>
  </si>
  <si>
    <t>sloupek pro dopravní značku Zn D 60mm v 3,5m</t>
  </si>
  <si>
    <t>2081554753</t>
  </si>
  <si>
    <t>40445240</t>
  </si>
  <si>
    <t>patka pro sloupek Al D 60mm</t>
  </si>
  <si>
    <t>344964171</t>
  </si>
  <si>
    <t>915111112</t>
  </si>
  <si>
    <t>Vodorovné dopravní značení dělící čáry souvislé š 125 mm retroreflexní bílá barva</t>
  </si>
  <si>
    <t>1949348740</t>
  </si>
  <si>
    <t>Vodorovné dopravní značení stříkané barvou dělící čára šířky 125 mm souvislá bílá retroreflexní</t>
  </si>
  <si>
    <t>https://podminky.urs.cz/item/CS_URS_2024_01/915111112</t>
  </si>
  <si>
    <t>915131112</t>
  </si>
  <si>
    <t>Vodorovné dopravní značení přechody pro chodce, šipky, symboly retroreflexní bílá barva</t>
  </si>
  <si>
    <t>367470557</t>
  </si>
  <si>
    <t>Vodorovné dopravní značení stříkané barvou přechody pro chodce, šipky, symboly bílé retroreflexní</t>
  </si>
  <si>
    <t>https://podminky.urs.cz/item/CS_URS_2024_01/915131112</t>
  </si>
  <si>
    <t>916131213</t>
  </si>
  <si>
    <t>Osazení silničního obrubníku betonového stojatého s boční opěrou do lože z betonu prostého</t>
  </si>
  <si>
    <t>1144332216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</si>
  <si>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</si>
  <si>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</si>
  <si>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59217031</t>
  </si>
  <si>
    <t>obrubník silniční betonový 1000x150x250mm</t>
  </si>
  <si>
    <t>2078322278</t>
  </si>
  <si>
    <t>916231213</t>
  </si>
  <si>
    <t>Osazení chodníkového obrubníku betonového stojatého s boční opěrou do lože z betonu prostého</t>
  </si>
  <si>
    <t>-1127763514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</si>
  <si>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</si>
  <si>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</si>
  <si>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59217044</t>
  </si>
  <si>
    <t>obrubník parkový betonový 1000x80x250mm přírodní</t>
  </si>
  <si>
    <t>-768338194</t>
  </si>
  <si>
    <t>916991121</t>
  </si>
  <si>
    <t>Lože pod obrubníky, krajníky nebo obruby z dlažebních kostek z betonu prostého</t>
  </si>
  <si>
    <t>2108390214</t>
  </si>
  <si>
    <t>https://podminky.urs.cz/item/CS_URS_2024_01/916991121</t>
  </si>
  <si>
    <t>919121112</t>
  </si>
  <si>
    <t>Těsnění spár zálivkou za studena pro komůrky š 10 mm hl 25 mm s těsnicím profilem</t>
  </si>
  <si>
    <t>-786321879</t>
  </si>
  <si>
    <t>Utěsnění dilatačních spár zálivkou za studena v cementobetonovém nebo živičném krytu včetně adhezního nátěru s těsnicím profilem pod zálivkou, pro komůrky šířky 10 mm, hloubky 25 mm</t>
  </si>
  <si>
    <t>https://podminky.urs.cz/item/CS_URS_2024_01/919121112</t>
  </si>
  <si>
    <t>919735111</t>
  </si>
  <si>
    <t>Řezání stávajícího živičného krytu hl do 50 mm</t>
  </si>
  <si>
    <t>-2057605237</t>
  </si>
  <si>
    <t>Řezání stávajícího živičného krytu nebo podkladu hloubky do 50 mm</t>
  </si>
  <si>
    <t>https://podminky.urs.cz/item/CS_URS_2024_01/919735111</t>
  </si>
  <si>
    <t>997221551</t>
  </si>
  <si>
    <t>Vodorovná doprava suti ze sypkých materiálů do 1 km</t>
  </si>
  <si>
    <t>489792764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</si>
  <si>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</si>
  <si>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</si>
  <si>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</si>
  <si>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</si>
  <si>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-1903648555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</si>
  <si>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</si>
  <si>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</si>
  <si>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12,88*14 'Přepočtené koeficientem množství</t>
  </si>
  <si>
    <t>1886192241</t>
  </si>
  <si>
    <t>https://podminky.urs.cz/item/CS_URS_2024_01/997221571</t>
  </si>
  <si>
    <t>-478538130</t>
  </si>
  <si>
    <t>https://podminky.urs.cz/item/CS_URS_2024_01/997221579</t>
  </si>
  <si>
    <t>15,79*14 'Přepočtené koeficientem množství</t>
  </si>
  <si>
    <t>1133744373</t>
  </si>
  <si>
    <t>https://podminky.urs.cz/item/CS_URS_2024_01/997221861</t>
  </si>
  <si>
    <t>997221875</t>
  </si>
  <si>
    <t>Poplatek za uložení na recyklační skládce (skládkovné) stavebního odpadu asfaltového bez obsahu dehtu zatříděného do Katalogu odpadů pod kódem 17 03 02</t>
  </si>
  <si>
    <t>-1042866304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</si>
  <si>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</si>
  <si>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</si>
  <si>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-1506249804</t>
  </si>
  <si>
    <t>783009411</t>
  </si>
  <si>
    <t>Bezpečnostní šrafování podlah nebo vodorovných ploch rovných</t>
  </si>
  <si>
    <t>1720529806</t>
  </si>
  <si>
    <t>https://podminky.urs.cz/item/CS_URS_2024_01/783009411</t>
  </si>
  <si>
    <t>VRN - Vedlejší rozpočtové náklady a náklady spojené s umístěním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</si>
  <si>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</si>
  <si>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</si>
  <si>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</si>
  <si>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</si>
  <si>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</si>
  <si>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</si>
  <si>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</si>
  <si>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</si>
  <si>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</si>
  <si>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</si>
  <si>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</si>
  <si>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</si>
  <si>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-1473335327</t>
  </si>
  <si>
    <t>https://podminky.urs.cz/item/CS_URS_2024_01/012203000</t>
  </si>
  <si>
    <t>012303000</t>
  </si>
  <si>
    <t>Geodetické práce po výstavbě</t>
  </si>
  <si>
    <t>1488288255</t>
  </si>
  <si>
    <t>https://podminky.urs.cz/item/CS_URS_2024_01/012303000</t>
  </si>
  <si>
    <t>013254000</t>
  </si>
  <si>
    <t>Dokumentace skutečného provedení stavby</t>
  </si>
  <si>
    <t>863836639</t>
  </si>
  <si>
    <t>https://podminky.urs.cz/item/CS_URS_2024_01/013254000</t>
  </si>
  <si>
    <t>013294000</t>
  </si>
  <si>
    <t>Ostatní dokumentace dodavatele (např.dílenská, pomocná)</t>
  </si>
  <si>
    <t>-86737364</t>
  </si>
  <si>
    <t>https://podminky.urs.cz/item/CS_URS_2024_01/013294000</t>
  </si>
  <si>
    <t>Poznámka k položce:_x000D_
Jedná se především o:_x000D_
-          výrobně technickou dokumentaci_x000D_
-          dokumentace pro pomocné práce a konstrukce_x000D_
-          dokumentace výrobků dodaných na stavbu, včetně jejich výrobních názvů, parametrů, schémat  zapojení a umístění v objektu_x000D_
-          výkresy prefabrikátů_x000D_
-          výrobní výkresy ocelových konstrukcí_x000D_
-          výrobní výkresy výztuže monolitických konstrukcí_x000D_
-          technologické postupy betonáží_x000D_
-          výkresy spárořezů dlažeb a obkladů, včetně dilatací_x000D_
-          výkresy podhledů včetně umístění výdechů VZT a osvětlení_x000D_
-          výkresy jednotlivých rozvaděčů a schémat  zapojení v části elektro a MaR_x000D_
-          výkresy rozmístění zásuvek, vypínačů, svítidel apod._x000D_
-          výpočet osvětlení pro konkrétní svítidla_x000D_
apod</t>
  </si>
  <si>
    <t>VRN3</t>
  </si>
  <si>
    <t>Zařízení staveniště</t>
  </si>
  <si>
    <t>030001000</t>
  </si>
  <si>
    <t>Zařízení staveniště - vybudování</t>
  </si>
  <si>
    <t>1321954033</t>
  </si>
  <si>
    <t>https://podminky.urs.cz/item/CS_URS_2024_01/030001000</t>
  </si>
  <si>
    <t>030001000.1</t>
  </si>
  <si>
    <t>Zařízení staveniště - průběžné provozní náklady</t>
  </si>
  <si>
    <t>1022269725</t>
  </si>
  <si>
    <t>Zařízení staveniště - demontáž, likvidace, úklid po stavební činnosti</t>
  </si>
  <si>
    <t>966024330</t>
  </si>
  <si>
    <t>VRN4</t>
  </si>
  <si>
    <t>Inženýrská činnost</t>
  </si>
  <si>
    <t>043103000.1</t>
  </si>
  <si>
    <t>Kompletační a koordinační činnost dodavatele</t>
  </si>
  <si>
    <t>1570016976</t>
  </si>
  <si>
    <t>Poznámka k položce:_x000D_
zkušební provoz po dobu 6 měsíců</t>
  </si>
  <si>
    <t>043144000</t>
  </si>
  <si>
    <t>Zkoušky těsnosti</t>
  </si>
  <si>
    <t>1403239223</t>
  </si>
  <si>
    <t>https://podminky.urs.cz/item/CS_URS_2024_01/043144000</t>
  </si>
  <si>
    <t>Poznámka k položce:_x000D_
zátopová zkouška</t>
  </si>
  <si>
    <t>043103000</t>
  </si>
  <si>
    <t>Zkoušky a testy ostatní, jinde neuvedené, vyplývající z PD a povinonností dodavatele</t>
  </si>
  <si>
    <t>-500643397</t>
  </si>
  <si>
    <t>https://podminky.urs.cz/item/CS_URS_2024_01/043103000</t>
  </si>
  <si>
    <t>VRN7</t>
  </si>
  <si>
    <t>Provozní vlivy</t>
  </si>
  <si>
    <t>070001000</t>
  </si>
  <si>
    <t>Náklady spojené s umístěním stavby, provozem investora a případnými doplňkovými podmínkami investora</t>
  </si>
  <si>
    <t>1013933287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</si>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</sst>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11111011" TargetMode="External"/><Relationship Id="rId21" Type="http://schemas.openxmlformats.org/officeDocument/2006/relationships/hyperlink" Target="https://podminky.urs.cz/item/CS_URS_2024_01/311113142" TargetMode="External"/><Relationship Id="rId42" Type="http://schemas.openxmlformats.org/officeDocument/2006/relationships/hyperlink" Target="https://podminky.urs.cz/item/CS_URS_2024_01/612142001" TargetMode="External"/><Relationship Id="rId63" Type="http://schemas.openxmlformats.org/officeDocument/2006/relationships/hyperlink" Target="https://podminky.urs.cz/item/CS_URS_2024_01/632451254" TargetMode="External"/><Relationship Id="rId84" Type="http://schemas.openxmlformats.org/officeDocument/2006/relationships/hyperlink" Target="https://podminky.urs.cz/item/CS_URS_2024_01/965043441" TargetMode="External"/><Relationship Id="rId138" Type="http://schemas.openxmlformats.org/officeDocument/2006/relationships/hyperlink" Target="https://podminky.urs.cz/item/CS_URS_2024_01/713121121" TargetMode="External"/><Relationship Id="rId159" Type="http://schemas.openxmlformats.org/officeDocument/2006/relationships/hyperlink" Target="https://podminky.urs.cz/item/CS_URS_2024_01/763131432" TargetMode="External"/><Relationship Id="rId170" Type="http://schemas.openxmlformats.org/officeDocument/2006/relationships/hyperlink" Target="https://podminky.urs.cz/item/CS_URS_2024_01/767122812" TargetMode="External"/><Relationship Id="rId191" Type="http://schemas.openxmlformats.org/officeDocument/2006/relationships/hyperlink" Target="https://podminky.urs.cz/item/CS_URS_2024_01/777612101" TargetMode="External"/><Relationship Id="rId107" Type="http://schemas.openxmlformats.org/officeDocument/2006/relationships/hyperlink" Target="https://podminky.urs.cz/item/CS_URS_2024_01/949101111" TargetMode="External"/><Relationship Id="rId11" Type="http://schemas.openxmlformats.org/officeDocument/2006/relationships/hyperlink" Target="https://podminky.urs.cz/item/CS_URS_2024_01/211971110" TargetMode="External"/><Relationship Id="rId32" Type="http://schemas.openxmlformats.org/officeDocument/2006/relationships/hyperlink" Target="https://podminky.urs.cz/item/CS_URS_2024_01/317168024" TargetMode="External"/><Relationship Id="rId53" Type="http://schemas.openxmlformats.org/officeDocument/2006/relationships/hyperlink" Target="https://podminky.urs.cz/item/CS_URS_2024_01/631311125" TargetMode="External"/><Relationship Id="rId74" Type="http://schemas.openxmlformats.org/officeDocument/2006/relationships/hyperlink" Target="https://podminky.urs.cz/item/CS_URS_2024_01/953943212" TargetMode="External"/><Relationship Id="rId128" Type="http://schemas.openxmlformats.org/officeDocument/2006/relationships/hyperlink" Target="https://podminky.urs.cz/item/CS_URS_2024_01/712363604" TargetMode="External"/><Relationship Id="rId149" Type="http://schemas.openxmlformats.org/officeDocument/2006/relationships/hyperlink" Target="https://podminky.urs.cz/item/CS_URS_2024_01/725291664" TargetMode="External"/><Relationship Id="rId5" Type="http://schemas.openxmlformats.org/officeDocument/2006/relationships/hyperlink" Target="https://podminky.urs.cz/item/CS_URS_2024_01/162751117" TargetMode="External"/><Relationship Id="rId95" Type="http://schemas.openxmlformats.org/officeDocument/2006/relationships/hyperlink" Target="https://podminky.urs.cz/item/CS_URS_2024_01/977151111" TargetMode="External"/><Relationship Id="rId160" Type="http://schemas.openxmlformats.org/officeDocument/2006/relationships/hyperlink" Target="https://podminky.urs.cz/item/CS_URS_2024_01/763135101" TargetMode="External"/><Relationship Id="rId181" Type="http://schemas.openxmlformats.org/officeDocument/2006/relationships/hyperlink" Target="https://podminky.urs.cz/item/CS_URS_2024_01/771591112" TargetMode="External"/><Relationship Id="rId22" Type="http://schemas.openxmlformats.org/officeDocument/2006/relationships/hyperlink" Target="https://podminky.urs.cz/item/CS_URS_2024_01/311235101" TargetMode="External"/><Relationship Id="rId43" Type="http://schemas.openxmlformats.org/officeDocument/2006/relationships/hyperlink" Target="https://podminky.urs.cz/item/CS_URS_2024_01/619991011" TargetMode="External"/><Relationship Id="rId64" Type="http://schemas.openxmlformats.org/officeDocument/2006/relationships/hyperlink" Target="https://podminky.urs.cz/item/CS_URS_2024_01/632481212" TargetMode="External"/><Relationship Id="rId118" Type="http://schemas.openxmlformats.org/officeDocument/2006/relationships/hyperlink" Target="https://podminky.urs.cz/item/CS_URS_2024_01/711112011" TargetMode="External"/><Relationship Id="rId139" Type="http://schemas.openxmlformats.org/officeDocument/2006/relationships/hyperlink" Target="https://podminky.urs.cz/item/CS_URS_2024_01/713131145" TargetMode="External"/><Relationship Id="rId85" Type="http://schemas.openxmlformats.org/officeDocument/2006/relationships/hyperlink" Target="https://podminky.urs.cz/item/CS_URS_2024_01/965049111" TargetMode="External"/><Relationship Id="rId150" Type="http://schemas.openxmlformats.org/officeDocument/2006/relationships/hyperlink" Target="https://podminky.urs.cz/item/CS_URS_2024_01/725291665" TargetMode="External"/><Relationship Id="rId171" Type="http://schemas.openxmlformats.org/officeDocument/2006/relationships/hyperlink" Target="https://podminky.urs.cz/item/CS_URS_2024_01/767581802" TargetMode="External"/><Relationship Id="rId192" Type="http://schemas.openxmlformats.org/officeDocument/2006/relationships/hyperlink" Target="https://podminky.urs.cz/item/CS_URS_2024_01/998777111" TargetMode="External"/><Relationship Id="rId12" Type="http://schemas.openxmlformats.org/officeDocument/2006/relationships/hyperlink" Target="https://podminky.urs.cz/item/CS_URS_2024_01/212572121" TargetMode="External"/><Relationship Id="rId33" Type="http://schemas.openxmlformats.org/officeDocument/2006/relationships/hyperlink" Target="https://podminky.urs.cz/item/CS_URS_2024_01/317168052" TargetMode="External"/><Relationship Id="rId108" Type="http://schemas.openxmlformats.org/officeDocument/2006/relationships/hyperlink" Target="https://podminky.urs.cz/item/CS_URS_2024_01/949101112" TargetMode="External"/><Relationship Id="rId129" Type="http://schemas.openxmlformats.org/officeDocument/2006/relationships/hyperlink" Target="https://podminky.urs.cz/item/CS_URS_2024_01/712771001" TargetMode="External"/><Relationship Id="rId54" Type="http://schemas.openxmlformats.org/officeDocument/2006/relationships/hyperlink" Target="https://podminky.urs.cz/item/CS_URS_2024_01/631311133" TargetMode="External"/><Relationship Id="rId75" Type="http://schemas.openxmlformats.org/officeDocument/2006/relationships/hyperlink" Target="https://podminky.urs.cz/item/CS_URS_2024_01/961055111" TargetMode="External"/><Relationship Id="rId96" Type="http://schemas.openxmlformats.org/officeDocument/2006/relationships/hyperlink" Target="https://podminky.urs.cz/item/CS_URS_2024_01/977151112" TargetMode="External"/><Relationship Id="rId140" Type="http://schemas.openxmlformats.org/officeDocument/2006/relationships/hyperlink" Target="https://podminky.urs.cz/item/CS_URS_2024_01/713131243" TargetMode="External"/><Relationship Id="rId161" Type="http://schemas.openxmlformats.org/officeDocument/2006/relationships/hyperlink" Target="https://podminky.urs.cz/item/CS_URS_2024_01/763135101" TargetMode="External"/><Relationship Id="rId182" Type="http://schemas.openxmlformats.org/officeDocument/2006/relationships/hyperlink" Target="https://podminky.urs.cz/item/CS_URS_2024_01/771591115" TargetMode="External"/><Relationship Id="rId6" Type="http://schemas.openxmlformats.org/officeDocument/2006/relationships/hyperlink" Target="https://podminky.urs.cz/item/CS_URS_2024_01/162751119" TargetMode="External"/><Relationship Id="rId23" Type="http://schemas.openxmlformats.org/officeDocument/2006/relationships/hyperlink" Target="https://podminky.urs.cz/item/CS_URS_2024_01/311236101" TargetMode="External"/><Relationship Id="rId119" Type="http://schemas.openxmlformats.org/officeDocument/2006/relationships/hyperlink" Target="https://podminky.urs.cz/item/CS_URS_2024_01/711141559" TargetMode="External"/><Relationship Id="rId44" Type="http://schemas.openxmlformats.org/officeDocument/2006/relationships/hyperlink" Target="https://podminky.urs.cz/item/CS_URS_2024_01/621211041" TargetMode="External"/><Relationship Id="rId65" Type="http://schemas.openxmlformats.org/officeDocument/2006/relationships/hyperlink" Target="https://podminky.urs.cz/item/CS_URS_2024_01/632481213" TargetMode="External"/><Relationship Id="rId86" Type="http://schemas.openxmlformats.org/officeDocument/2006/relationships/hyperlink" Target="https://podminky.urs.cz/item/CS_URS_2024_01/966080115" TargetMode="External"/><Relationship Id="rId130" Type="http://schemas.openxmlformats.org/officeDocument/2006/relationships/hyperlink" Target="https://podminky.urs.cz/item/CS_URS_2024_01/712771101" TargetMode="External"/><Relationship Id="rId151" Type="http://schemas.openxmlformats.org/officeDocument/2006/relationships/hyperlink" Target="https://podminky.urs.cz/item/CS_URS_2024_01/725291666" TargetMode="External"/><Relationship Id="rId172" Type="http://schemas.openxmlformats.org/officeDocument/2006/relationships/hyperlink" Target="https://podminky.urs.cz/item/CS_URS_2024_01/767582800" TargetMode="External"/><Relationship Id="rId193" Type="http://schemas.openxmlformats.org/officeDocument/2006/relationships/hyperlink" Target="https://podminky.urs.cz/item/CS_URS_2024_01/781121011" TargetMode="External"/><Relationship Id="rId13" Type="http://schemas.openxmlformats.org/officeDocument/2006/relationships/hyperlink" Target="https://podminky.urs.cz/item/CS_URS_2024_01/212755218" TargetMode="External"/><Relationship Id="rId109" Type="http://schemas.openxmlformats.org/officeDocument/2006/relationships/hyperlink" Target="https://podminky.urs.cz/item/CS_URS_2024_01/952901114" TargetMode="External"/><Relationship Id="rId34" Type="http://schemas.openxmlformats.org/officeDocument/2006/relationships/hyperlink" Target="https://podminky.urs.cz/item/CS_URS_2024_01/317168053" TargetMode="External"/><Relationship Id="rId55" Type="http://schemas.openxmlformats.org/officeDocument/2006/relationships/hyperlink" Target="https://podminky.urs.cz/item/CS_URS_2024_01/631311135" TargetMode="External"/><Relationship Id="rId76" Type="http://schemas.openxmlformats.org/officeDocument/2006/relationships/hyperlink" Target="https://podminky.urs.cz/item/CS_URS_2024_01/962031011" TargetMode="External"/><Relationship Id="rId97" Type="http://schemas.openxmlformats.org/officeDocument/2006/relationships/hyperlink" Target="https://podminky.urs.cz/item/CS_URS_2024_01/977151113" TargetMode="External"/><Relationship Id="rId120" Type="http://schemas.openxmlformats.org/officeDocument/2006/relationships/hyperlink" Target="https://podminky.urs.cz/item/CS_URS_2024_01/711142559" TargetMode="External"/><Relationship Id="rId141" Type="http://schemas.openxmlformats.org/officeDocument/2006/relationships/hyperlink" Target="https://podminky.urs.cz/item/CS_URS_2024_01/713141151" TargetMode="External"/><Relationship Id="rId7" Type="http://schemas.openxmlformats.org/officeDocument/2006/relationships/hyperlink" Target="https://podminky.urs.cz/item/CS_URS_2024_01/167151101" TargetMode="External"/><Relationship Id="rId71" Type="http://schemas.openxmlformats.org/officeDocument/2006/relationships/hyperlink" Target="https://podminky.urs.cz/item/CS_URS_2024_01/637311122" TargetMode="External"/><Relationship Id="rId92" Type="http://schemas.openxmlformats.org/officeDocument/2006/relationships/hyperlink" Target="https://podminky.urs.cz/item/CS_URS_2024_01/971052431" TargetMode="External"/><Relationship Id="rId162" Type="http://schemas.openxmlformats.org/officeDocument/2006/relationships/hyperlink" Target="https://podminky.urs.cz/item/CS_URS_2024_01/763164541" TargetMode="External"/><Relationship Id="rId183" Type="http://schemas.openxmlformats.org/officeDocument/2006/relationships/hyperlink" Target="https://podminky.urs.cz/item/CS_URS_2024_01/771591232" TargetMode="External"/><Relationship Id="rId2" Type="http://schemas.openxmlformats.org/officeDocument/2006/relationships/hyperlink" Target="https://podminky.urs.cz/item/CS_URS_2024_01/132251253" TargetMode="External"/><Relationship Id="rId29" Type="http://schemas.openxmlformats.org/officeDocument/2006/relationships/hyperlink" Target="https://podminky.urs.cz/item/CS_URS_2024_01/317168021" TargetMode="External"/><Relationship Id="rId24" Type="http://schemas.openxmlformats.org/officeDocument/2006/relationships/hyperlink" Target="https://podminky.urs.cz/item/CS_URS_2024_01/311236111" TargetMode="External"/><Relationship Id="rId40" Type="http://schemas.openxmlformats.org/officeDocument/2006/relationships/hyperlink" Target="https://podminky.urs.cz/item/CS_URS_2024_01/411362021" TargetMode="External"/><Relationship Id="rId45" Type="http://schemas.openxmlformats.org/officeDocument/2006/relationships/hyperlink" Target="https://podminky.urs.cz/item/CS_URS_2024_01/622211011" TargetMode="External"/><Relationship Id="rId66" Type="http://schemas.openxmlformats.org/officeDocument/2006/relationships/hyperlink" Target="https://podminky.urs.cz/item/CS_URS_2024_01/632481215" TargetMode="External"/><Relationship Id="rId87" Type="http://schemas.openxmlformats.org/officeDocument/2006/relationships/hyperlink" Target="https://podminky.urs.cz/item/CS_URS_2024_01/968072355" TargetMode="External"/><Relationship Id="rId110" Type="http://schemas.openxmlformats.org/officeDocument/2006/relationships/hyperlink" Target="https://podminky.urs.cz/item/CS_URS_2024_01/952901111" TargetMode="External"/><Relationship Id="rId115" Type="http://schemas.openxmlformats.org/officeDocument/2006/relationships/hyperlink" Target="https://podminky.urs.cz/item/CS_URS_2024_01/997013631" TargetMode="External"/><Relationship Id="rId131" Type="http://schemas.openxmlformats.org/officeDocument/2006/relationships/hyperlink" Target="https://podminky.urs.cz/item/CS_URS_2024_01/712771271" TargetMode="External"/><Relationship Id="rId136" Type="http://schemas.openxmlformats.org/officeDocument/2006/relationships/hyperlink" Target="https://podminky.urs.cz/item/CS_URS_2024_01/713121111" TargetMode="External"/><Relationship Id="rId157" Type="http://schemas.openxmlformats.org/officeDocument/2006/relationships/hyperlink" Target="https://podminky.urs.cz/item/CS_URS_2024_01/763121426" TargetMode="External"/><Relationship Id="rId178" Type="http://schemas.openxmlformats.org/officeDocument/2006/relationships/hyperlink" Target="https://podminky.urs.cz/item/CS_URS_2024_01/771161011" TargetMode="External"/><Relationship Id="rId61" Type="http://schemas.openxmlformats.org/officeDocument/2006/relationships/hyperlink" Target="https://podminky.urs.cz/item/CS_URS_2024_01/632450132" TargetMode="External"/><Relationship Id="rId82" Type="http://schemas.openxmlformats.org/officeDocument/2006/relationships/hyperlink" Target="https://podminky.urs.cz/item/CS_URS_2024_01/965043331" TargetMode="External"/><Relationship Id="rId152" Type="http://schemas.openxmlformats.org/officeDocument/2006/relationships/hyperlink" Target="https://podminky.urs.cz/item/CS_URS_2024_01/725291680" TargetMode="External"/><Relationship Id="rId173" Type="http://schemas.openxmlformats.org/officeDocument/2006/relationships/hyperlink" Target="https://podminky.urs.cz/item/CS_URS_2024_01/767620365" TargetMode="External"/><Relationship Id="rId194" Type="http://schemas.openxmlformats.org/officeDocument/2006/relationships/hyperlink" Target="https://podminky.urs.cz/item/CS_URS_2024_01/781492211" TargetMode="External"/><Relationship Id="rId199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279361821" TargetMode="External"/><Relationship Id="rId14" Type="http://schemas.openxmlformats.org/officeDocument/2006/relationships/hyperlink" Target="https://podminky.urs.cz/item/CS_URS_2024_01/278361821" TargetMode="External"/><Relationship Id="rId30" Type="http://schemas.openxmlformats.org/officeDocument/2006/relationships/hyperlink" Target="https://podminky.urs.cz/item/CS_URS_2024_01/317168022" TargetMode="External"/><Relationship Id="rId35" Type="http://schemas.openxmlformats.org/officeDocument/2006/relationships/hyperlink" Target="https://podminky.urs.cz/item/CS_URS_2024_01/317168059" TargetMode="External"/><Relationship Id="rId56" Type="http://schemas.openxmlformats.org/officeDocument/2006/relationships/hyperlink" Target="https://podminky.urs.cz/item/CS_URS_2024_01/631319011" TargetMode="External"/><Relationship Id="rId77" Type="http://schemas.openxmlformats.org/officeDocument/2006/relationships/hyperlink" Target="https://podminky.urs.cz/item/CS_URS_2024_01/962031013" TargetMode="External"/><Relationship Id="rId100" Type="http://schemas.openxmlformats.org/officeDocument/2006/relationships/hyperlink" Target="https://podminky.urs.cz/item/CS_URS_2024_01/977151123" TargetMode="External"/><Relationship Id="rId105" Type="http://schemas.openxmlformats.org/officeDocument/2006/relationships/hyperlink" Target="https://podminky.urs.cz/item/CS_URS_2024_01/941311111" TargetMode="External"/><Relationship Id="rId126" Type="http://schemas.openxmlformats.org/officeDocument/2006/relationships/hyperlink" Target="https://podminky.urs.cz/item/CS_URS_2024_01/712311111" TargetMode="External"/><Relationship Id="rId147" Type="http://schemas.openxmlformats.org/officeDocument/2006/relationships/hyperlink" Target="https://podminky.urs.cz/item/CS_URS_2024_01/725291653" TargetMode="External"/><Relationship Id="rId168" Type="http://schemas.openxmlformats.org/officeDocument/2006/relationships/hyperlink" Target="https://podminky.urs.cz/item/CS_URS_2024_01/998766211" TargetMode="External"/><Relationship Id="rId8" Type="http://schemas.openxmlformats.org/officeDocument/2006/relationships/hyperlink" Target="https://podminky.urs.cz/item/CS_URS_2024_01/171201231" TargetMode="External"/><Relationship Id="rId51" Type="http://schemas.openxmlformats.org/officeDocument/2006/relationships/hyperlink" Target="https://podminky.urs.cz/item/CS_URS_2024_01/631311113" TargetMode="External"/><Relationship Id="rId72" Type="http://schemas.openxmlformats.org/officeDocument/2006/relationships/hyperlink" Target="https://podminky.urs.cz/item/CS_URS_2024_01/953312112" TargetMode="External"/><Relationship Id="rId93" Type="http://schemas.openxmlformats.org/officeDocument/2006/relationships/hyperlink" Target="https://podminky.urs.cz/item/CS_URS_2024_01/971052551" TargetMode="External"/><Relationship Id="rId98" Type="http://schemas.openxmlformats.org/officeDocument/2006/relationships/hyperlink" Target="https://podminky.urs.cz/item/CS_URS_2024_01/977151116" TargetMode="External"/><Relationship Id="rId121" Type="http://schemas.openxmlformats.org/officeDocument/2006/relationships/hyperlink" Target="https://podminky.urs.cz/item/CS_URS_2024_01/711161215" TargetMode="External"/><Relationship Id="rId142" Type="http://schemas.openxmlformats.org/officeDocument/2006/relationships/hyperlink" Target="https://podminky.urs.cz/item/CS_URS_2024_01/713141311" TargetMode="External"/><Relationship Id="rId163" Type="http://schemas.openxmlformats.org/officeDocument/2006/relationships/hyperlink" Target="https://podminky.urs.cz/item/CS_URS_2024_01/763164561" TargetMode="External"/><Relationship Id="rId184" Type="http://schemas.openxmlformats.org/officeDocument/2006/relationships/hyperlink" Target="https://podminky.urs.cz/item/CS_URS_2024_01/771591264" TargetMode="External"/><Relationship Id="rId189" Type="http://schemas.openxmlformats.org/officeDocument/2006/relationships/hyperlink" Target="https://podminky.urs.cz/item/CS_URS_2024_01/777611143" TargetMode="External"/><Relationship Id="rId3" Type="http://schemas.openxmlformats.org/officeDocument/2006/relationships/hyperlink" Target="https://podminky.urs.cz/item/CS_URS_2024_01/139711111" TargetMode="External"/><Relationship Id="rId25" Type="http://schemas.openxmlformats.org/officeDocument/2006/relationships/hyperlink" Target="https://podminky.urs.cz/item/CS_URS_2024_01/311237161" TargetMode="External"/><Relationship Id="rId46" Type="http://schemas.openxmlformats.org/officeDocument/2006/relationships/hyperlink" Target="https://podminky.urs.cz/item/CS_URS_2024_01/621211021" TargetMode="External"/><Relationship Id="rId67" Type="http://schemas.openxmlformats.org/officeDocument/2006/relationships/hyperlink" Target="https://podminky.urs.cz/item/CS_URS_2024_01/634112112" TargetMode="External"/><Relationship Id="rId116" Type="http://schemas.openxmlformats.org/officeDocument/2006/relationships/hyperlink" Target="https://podminky.urs.cz/item/CS_URS_2024_01/998011001" TargetMode="External"/><Relationship Id="rId137" Type="http://schemas.openxmlformats.org/officeDocument/2006/relationships/hyperlink" Target="https://podminky.urs.cz/item/CS_URS_2024_01/713121111" TargetMode="External"/><Relationship Id="rId158" Type="http://schemas.openxmlformats.org/officeDocument/2006/relationships/hyperlink" Target="https://podminky.urs.cz/item/CS_URS_2024_01/763121433" TargetMode="External"/><Relationship Id="rId20" Type="http://schemas.openxmlformats.org/officeDocument/2006/relationships/hyperlink" Target="https://podminky.urs.cz/item/CS_URS_2024_01/311113134" TargetMode="External"/><Relationship Id="rId41" Type="http://schemas.openxmlformats.org/officeDocument/2006/relationships/hyperlink" Target="https://podminky.urs.cz/item/CS_URS_2024_01/413941123" TargetMode="External"/><Relationship Id="rId62" Type="http://schemas.openxmlformats.org/officeDocument/2006/relationships/hyperlink" Target="https://podminky.urs.cz/item/CS_URS_2024_01/632450134" TargetMode="External"/><Relationship Id="rId83" Type="http://schemas.openxmlformats.org/officeDocument/2006/relationships/hyperlink" Target="https://podminky.urs.cz/item/CS_URS_2024_01/965043341" TargetMode="External"/><Relationship Id="rId88" Type="http://schemas.openxmlformats.org/officeDocument/2006/relationships/hyperlink" Target="https://podminky.urs.cz/item/CS_URS_2024_01/968072356" TargetMode="External"/><Relationship Id="rId111" Type="http://schemas.openxmlformats.org/officeDocument/2006/relationships/hyperlink" Target="https://podminky.urs.cz/item/CS_URS_2024_01/997013151" TargetMode="External"/><Relationship Id="rId132" Type="http://schemas.openxmlformats.org/officeDocument/2006/relationships/hyperlink" Target="https://podminky.urs.cz/item/CS_URS_2024_01/712771333" TargetMode="External"/><Relationship Id="rId153" Type="http://schemas.openxmlformats.org/officeDocument/2006/relationships/hyperlink" Target="https://podminky.urs.cz/item/CS_URS_2024_01/725291680" TargetMode="External"/><Relationship Id="rId174" Type="http://schemas.openxmlformats.org/officeDocument/2006/relationships/hyperlink" Target="https://podminky.urs.cz/item/CS_URS_2024_01/767833801" TargetMode="External"/><Relationship Id="rId179" Type="http://schemas.openxmlformats.org/officeDocument/2006/relationships/hyperlink" Target="https://podminky.urs.cz/item/CS_URS_2024_01/771474114" TargetMode="External"/><Relationship Id="rId195" Type="http://schemas.openxmlformats.org/officeDocument/2006/relationships/hyperlink" Target="https://podminky.urs.cz/item/CS_URS_2024_01/998781111" TargetMode="External"/><Relationship Id="rId190" Type="http://schemas.openxmlformats.org/officeDocument/2006/relationships/hyperlink" Target="https://podminky.urs.cz/item/CS_URS_2024_01/777611161" TargetMode="External"/><Relationship Id="rId15" Type="http://schemas.openxmlformats.org/officeDocument/2006/relationships/hyperlink" Target="https://podminky.urs.cz/item/CS_URS_2024_01/278382561" TargetMode="External"/><Relationship Id="rId36" Type="http://schemas.openxmlformats.org/officeDocument/2006/relationships/hyperlink" Target="https://podminky.urs.cz/item/CS_URS_2024_01/342244201" TargetMode="External"/><Relationship Id="rId57" Type="http://schemas.openxmlformats.org/officeDocument/2006/relationships/hyperlink" Target="https://podminky.urs.cz/item/CS_URS_2024_01/631319012" TargetMode="External"/><Relationship Id="rId106" Type="http://schemas.openxmlformats.org/officeDocument/2006/relationships/hyperlink" Target="https://podminky.urs.cz/item/CS_URS_2024_01/941311811" TargetMode="External"/><Relationship Id="rId127" Type="http://schemas.openxmlformats.org/officeDocument/2006/relationships/hyperlink" Target="https://podminky.urs.cz/item/CS_URS_2024_01/712341559" TargetMode="External"/><Relationship Id="rId10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317168023" TargetMode="External"/><Relationship Id="rId52" Type="http://schemas.openxmlformats.org/officeDocument/2006/relationships/hyperlink" Target="https://podminky.urs.cz/item/CS_URS_2024_01/631311124" TargetMode="External"/><Relationship Id="rId73" Type="http://schemas.openxmlformats.org/officeDocument/2006/relationships/hyperlink" Target="https://podminky.urs.cz/item/CS_URS_2024_01/953943211" TargetMode="External"/><Relationship Id="rId78" Type="http://schemas.openxmlformats.org/officeDocument/2006/relationships/hyperlink" Target="https://podminky.urs.cz/item/CS_URS_2024_01/962032112" TargetMode="External"/><Relationship Id="rId94" Type="http://schemas.openxmlformats.org/officeDocument/2006/relationships/hyperlink" Target="https://podminky.urs.cz/item/CS_URS_2024_01/972055241" TargetMode="External"/><Relationship Id="rId99" Type="http://schemas.openxmlformats.org/officeDocument/2006/relationships/hyperlink" Target="https://podminky.urs.cz/item/CS_URS_2024_01/977151118" TargetMode="External"/><Relationship Id="rId101" Type="http://schemas.openxmlformats.org/officeDocument/2006/relationships/hyperlink" Target="https://podminky.urs.cz/item/CS_URS_2024_01/977151125" TargetMode="External"/><Relationship Id="rId122" Type="http://schemas.openxmlformats.org/officeDocument/2006/relationships/hyperlink" Target="https://podminky.urs.cz/item/CS_URS_2024_01/711491171" TargetMode="External"/><Relationship Id="rId143" Type="http://schemas.openxmlformats.org/officeDocument/2006/relationships/hyperlink" Target="https://podminky.urs.cz/item/CS_URS_2024_01/998713111" TargetMode="External"/><Relationship Id="rId148" Type="http://schemas.openxmlformats.org/officeDocument/2006/relationships/hyperlink" Target="https://podminky.urs.cz/item/CS_URS_2024_01/725291654" TargetMode="External"/><Relationship Id="rId164" Type="http://schemas.openxmlformats.org/officeDocument/2006/relationships/hyperlink" Target="https://podminky.urs.cz/item/CS_URS_2024_01/998763110" TargetMode="External"/><Relationship Id="rId169" Type="http://schemas.openxmlformats.org/officeDocument/2006/relationships/hyperlink" Target="https://podminky.urs.cz/item/CS_URS_2024_01/767114825" TargetMode="External"/><Relationship Id="rId185" Type="http://schemas.openxmlformats.org/officeDocument/2006/relationships/hyperlink" Target="https://podminky.urs.cz/item/CS_URS_2024_01/998771111" TargetMode="External"/><Relationship Id="rId4" Type="http://schemas.openxmlformats.org/officeDocument/2006/relationships/hyperlink" Target="https://podminky.urs.cz/item/CS_URS_2024_01/162251102" TargetMode="External"/><Relationship Id="rId9" Type="http://schemas.openxmlformats.org/officeDocument/2006/relationships/hyperlink" Target="https://podminky.urs.cz/item/CS_URS_2024_01/174111101" TargetMode="External"/><Relationship Id="rId180" Type="http://schemas.openxmlformats.org/officeDocument/2006/relationships/hyperlink" Target="https://podminky.urs.cz/item/CS_URS_2024_01/771575713" TargetMode="External"/><Relationship Id="rId26" Type="http://schemas.openxmlformats.org/officeDocument/2006/relationships/hyperlink" Target="https://podminky.urs.cz/item/CS_URS_2024_01/311238933.R" TargetMode="External"/><Relationship Id="rId47" Type="http://schemas.openxmlformats.org/officeDocument/2006/relationships/hyperlink" Target="https://podminky.urs.cz/item/CS_URS_2024_01/622211041" TargetMode="External"/><Relationship Id="rId68" Type="http://schemas.openxmlformats.org/officeDocument/2006/relationships/hyperlink" Target="https://podminky.urs.cz/item/CS_URS_2024_01/635111215" TargetMode="External"/><Relationship Id="rId89" Type="http://schemas.openxmlformats.org/officeDocument/2006/relationships/hyperlink" Target="https://podminky.urs.cz/item/CS_URS_2024_01/968072455" TargetMode="External"/><Relationship Id="rId112" Type="http://schemas.openxmlformats.org/officeDocument/2006/relationships/hyperlink" Target="https://podminky.urs.cz/item/CS_URS_2024_01/997013511" TargetMode="External"/><Relationship Id="rId133" Type="http://schemas.openxmlformats.org/officeDocument/2006/relationships/hyperlink" Target="https://podminky.urs.cz/item/CS_URS_2024_01/712771401" TargetMode="External"/><Relationship Id="rId154" Type="http://schemas.openxmlformats.org/officeDocument/2006/relationships/hyperlink" Target="https://podminky.urs.cz/item/CS_URS_2024_01/998725211" TargetMode="External"/><Relationship Id="rId175" Type="http://schemas.openxmlformats.org/officeDocument/2006/relationships/hyperlink" Target="https://podminky.urs.cz/item/CS_URS_2024_01/998767211" TargetMode="External"/><Relationship Id="rId196" Type="http://schemas.openxmlformats.org/officeDocument/2006/relationships/hyperlink" Target="https://podminky.urs.cz/item/CS_URS_2024_01/784111001" TargetMode="External"/><Relationship Id="rId16" Type="http://schemas.openxmlformats.org/officeDocument/2006/relationships/hyperlink" Target="https://podminky.urs.cz/item/CS_URS_2024_01/279323112" TargetMode="External"/><Relationship Id="rId37" Type="http://schemas.openxmlformats.org/officeDocument/2006/relationships/hyperlink" Target="https://podminky.urs.cz/item/CS_URS_2024_01/342244221" TargetMode="External"/><Relationship Id="rId58" Type="http://schemas.openxmlformats.org/officeDocument/2006/relationships/hyperlink" Target="https://podminky.urs.cz/item/CS_URS_2024_01/631319013" TargetMode="External"/><Relationship Id="rId79" Type="http://schemas.openxmlformats.org/officeDocument/2006/relationships/hyperlink" Target="https://podminky.urs.cz/item/CS_URS_2024_01/963051113" TargetMode="External"/><Relationship Id="rId102" Type="http://schemas.openxmlformats.org/officeDocument/2006/relationships/hyperlink" Target="https://podminky.urs.cz/item/CS_URS_2024_01/977151128" TargetMode="External"/><Relationship Id="rId123" Type="http://schemas.openxmlformats.org/officeDocument/2006/relationships/hyperlink" Target="https://podminky.urs.cz/item/CS_URS_2024_01/711491271" TargetMode="External"/><Relationship Id="rId144" Type="http://schemas.openxmlformats.org/officeDocument/2006/relationships/hyperlink" Target="https://podminky.urs.cz/item/CS_URS_2024_01/721233214" TargetMode="External"/><Relationship Id="rId90" Type="http://schemas.openxmlformats.org/officeDocument/2006/relationships/hyperlink" Target="https://podminky.urs.cz/item/CS_URS_2024_01/968072456" TargetMode="External"/><Relationship Id="rId165" Type="http://schemas.openxmlformats.org/officeDocument/2006/relationships/hyperlink" Target="https://podminky.urs.cz/item/CS_URS_2024_01/764002851" TargetMode="External"/><Relationship Id="rId186" Type="http://schemas.openxmlformats.org/officeDocument/2006/relationships/hyperlink" Target="https://podminky.urs.cz/item/CS_URS_2024_01/777131101" TargetMode="External"/><Relationship Id="rId27" Type="http://schemas.openxmlformats.org/officeDocument/2006/relationships/hyperlink" Target="https://podminky.urs.cz/item/CS_URS_2024_01/317168012" TargetMode="External"/><Relationship Id="rId48" Type="http://schemas.openxmlformats.org/officeDocument/2006/relationships/hyperlink" Target="https://podminky.urs.cz/item/CS_URS_2024_01/622221131" TargetMode="External"/><Relationship Id="rId69" Type="http://schemas.openxmlformats.org/officeDocument/2006/relationships/hyperlink" Target="https://podminky.urs.cz/item/CS_URS_2024_01/635321212" TargetMode="External"/><Relationship Id="rId113" Type="http://schemas.openxmlformats.org/officeDocument/2006/relationships/hyperlink" Target="https://podminky.urs.cz/item/CS_URS_2024_01/997013509" TargetMode="External"/><Relationship Id="rId134" Type="http://schemas.openxmlformats.org/officeDocument/2006/relationships/hyperlink" Target="https://podminky.urs.cz/item/CS_URS_2024_01/712771521" TargetMode="External"/><Relationship Id="rId80" Type="http://schemas.openxmlformats.org/officeDocument/2006/relationships/hyperlink" Target="https://podminky.urs.cz/item/CS_URS_2024_01/965042221" TargetMode="External"/><Relationship Id="rId155" Type="http://schemas.openxmlformats.org/officeDocument/2006/relationships/hyperlink" Target="https://podminky.urs.cz/item/CS_URS_2024_01/998762111" TargetMode="External"/><Relationship Id="rId176" Type="http://schemas.openxmlformats.org/officeDocument/2006/relationships/hyperlink" Target="https://podminky.urs.cz/item/CS_URS_2024_01/771121011" TargetMode="External"/><Relationship Id="rId197" Type="http://schemas.openxmlformats.org/officeDocument/2006/relationships/hyperlink" Target="https://podminky.urs.cz/item/CS_URS_2024_01/784181101" TargetMode="External"/><Relationship Id="rId17" Type="http://schemas.openxmlformats.org/officeDocument/2006/relationships/hyperlink" Target="https://podminky.urs.cz/item/CS_URS_2024_01/279351121" TargetMode="External"/><Relationship Id="rId38" Type="http://schemas.openxmlformats.org/officeDocument/2006/relationships/hyperlink" Target="https://podminky.urs.cz/item/CS_URS_2024_01/411321616" TargetMode="External"/><Relationship Id="rId59" Type="http://schemas.openxmlformats.org/officeDocument/2006/relationships/hyperlink" Target="https://podminky.urs.cz/item/CS_URS_2024_01/631361821" TargetMode="External"/><Relationship Id="rId103" Type="http://schemas.openxmlformats.org/officeDocument/2006/relationships/hyperlink" Target="https://podminky.urs.cz/item/CS_URS_2024_01/985121122" TargetMode="External"/><Relationship Id="rId124" Type="http://schemas.openxmlformats.org/officeDocument/2006/relationships/hyperlink" Target="https://podminky.urs.cz/item/CS_URS_2024_01/711491272" TargetMode="External"/><Relationship Id="rId70" Type="http://schemas.openxmlformats.org/officeDocument/2006/relationships/hyperlink" Target="https://podminky.urs.cz/item/CS_URS_2024_01/637121116" TargetMode="External"/><Relationship Id="rId91" Type="http://schemas.openxmlformats.org/officeDocument/2006/relationships/hyperlink" Target="https://podminky.urs.cz/item/CS_URS_2024_01/971052361" TargetMode="External"/><Relationship Id="rId145" Type="http://schemas.openxmlformats.org/officeDocument/2006/relationships/hyperlink" Target="https://podminky.urs.cz/item/CS_URS_2024_01/998721111" TargetMode="External"/><Relationship Id="rId166" Type="http://schemas.openxmlformats.org/officeDocument/2006/relationships/hyperlink" Target="https://podminky.urs.cz/item/CS_URS_2024_01/998764111" TargetMode="External"/><Relationship Id="rId187" Type="http://schemas.openxmlformats.org/officeDocument/2006/relationships/hyperlink" Target="https://podminky.urs.cz/item/CS_URS_2024_01/777131109" TargetMode="External"/><Relationship Id="rId1" Type="http://schemas.openxmlformats.org/officeDocument/2006/relationships/hyperlink" Target="https://podminky.urs.cz/item/CS_URS_2024_01/122251103" TargetMode="External"/><Relationship Id="rId28" Type="http://schemas.openxmlformats.org/officeDocument/2006/relationships/hyperlink" Target="https://podminky.urs.cz/item/CS_URS_2024_01/317168013" TargetMode="External"/><Relationship Id="rId49" Type="http://schemas.openxmlformats.org/officeDocument/2006/relationships/hyperlink" Target="https://podminky.urs.cz/item/CS_URS_2024_01/622511112" TargetMode="External"/><Relationship Id="rId114" Type="http://schemas.openxmlformats.org/officeDocument/2006/relationships/hyperlink" Target="https://podminky.urs.cz/item/CS_URS_2024_01/997013869" TargetMode="External"/><Relationship Id="rId60" Type="http://schemas.openxmlformats.org/officeDocument/2006/relationships/hyperlink" Target="https://podminky.urs.cz/item/CS_URS_2024_01/631362021" TargetMode="External"/><Relationship Id="rId81" Type="http://schemas.openxmlformats.org/officeDocument/2006/relationships/hyperlink" Target="https://podminky.urs.cz/item/CS_URS_2024_01/965042231" TargetMode="External"/><Relationship Id="rId135" Type="http://schemas.openxmlformats.org/officeDocument/2006/relationships/hyperlink" Target="https://podminky.urs.cz/item/CS_URS_2024_01/998712111" TargetMode="External"/><Relationship Id="rId156" Type="http://schemas.openxmlformats.org/officeDocument/2006/relationships/hyperlink" Target="https://podminky.urs.cz/item/CS_URS_2024_01/763121422" TargetMode="External"/><Relationship Id="rId177" Type="http://schemas.openxmlformats.org/officeDocument/2006/relationships/hyperlink" Target="https://podminky.urs.cz/item/CS_URS_2024_01/771151021" TargetMode="External"/><Relationship Id="rId198" Type="http://schemas.openxmlformats.org/officeDocument/2006/relationships/hyperlink" Target="https://podminky.urs.cz/item/CS_URS_2024_01/784321031" TargetMode="External"/><Relationship Id="rId18" Type="http://schemas.openxmlformats.org/officeDocument/2006/relationships/hyperlink" Target="https://podminky.urs.cz/item/CS_URS_2024_01/279351122" TargetMode="External"/><Relationship Id="rId39" Type="http://schemas.openxmlformats.org/officeDocument/2006/relationships/hyperlink" Target="https://podminky.urs.cz/item/CS_URS_2024_01/411354249" TargetMode="External"/><Relationship Id="rId50" Type="http://schemas.openxmlformats.org/officeDocument/2006/relationships/hyperlink" Target="https://podminky.urs.cz/item/CS_URS_2024_01/629991011" TargetMode="External"/><Relationship Id="rId104" Type="http://schemas.openxmlformats.org/officeDocument/2006/relationships/hyperlink" Target="https://podminky.urs.cz/item/CS_URS_2024_01/985311113" TargetMode="External"/><Relationship Id="rId125" Type="http://schemas.openxmlformats.org/officeDocument/2006/relationships/hyperlink" Target="https://podminky.urs.cz/item/CS_URS_2024_01/998711111" TargetMode="External"/><Relationship Id="rId146" Type="http://schemas.openxmlformats.org/officeDocument/2006/relationships/hyperlink" Target="https://podminky.urs.cz/item/CS_URS_2024_01/725291652" TargetMode="External"/><Relationship Id="rId167" Type="http://schemas.openxmlformats.org/officeDocument/2006/relationships/hyperlink" Target="https://podminky.urs.cz/item/CS_URS_2024_01/766691812" TargetMode="External"/><Relationship Id="rId188" Type="http://schemas.openxmlformats.org/officeDocument/2006/relationships/hyperlink" Target="https://podminky.urs.cz/item/CS_URS_2024_01/777611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311238937" TargetMode="External"/><Relationship Id="rId18" Type="http://schemas.openxmlformats.org/officeDocument/2006/relationships/hyperlink" Target="https://podminky.urs.cz/item/CS_URS_2024_01/334791116" TargetMode="External"/><Relationship Id="rId26" Type="http://schemas.openxmlformats.org/officeDocument/2006/relationships/hyperlink" Target="https://podminky.urs.cz/item/CS_URS_2024_01/411321616" TargetMode="External"/><Relationship Id="rId39" Type="http://schemas.openxmlformats.org/officeDocument/2006/relationships/hyperlink" Target="https://podminky.urs.cz/item/CS_URS_2024_01/417351116" TargetMode="External"/><Relationship Id="rId21" Type="http://schemas.openxmlformats.org/officeDocument/2006/relationships/hyperlink" Target="https://podminky.urs.cz/item/CS_URS_2024_01/380326343" TargetMode="External"/><Relationship Id="rId34" Type="http://schemas.openxmlformats.org/officeDocument/2006/relationships/hyperlink" Target="https://podminky.urs.cz/item/CS_URS_2024_01/411361821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podminky.urs.cz/item/CS_URS_2024_01/274351122" TargetMode="External"/><Relationship Id="rId2" Type="http://schemas.openxmlformats.org/officeDocument/2006/relationships/hyperlink" Target="https://podminky.urs.cz/item/CS_URS_2024_01/273356021" TargetMode="External"/><Relationship Id="rId16" Type="http://schemas.openxmlformats.org/officeDocument/2006/relationships/hyperlink" Target="https://podminky.urs.cz/item/CS_URS_2024_01/334791113" TargetMode="External"/><Relationship Id="rId20" Type="http://schemas.openxmlformats.org/officeDocument/2006/relationships/hyperlink" Target="https://podminky.urs.cz/item/CS_URS_2024_01/380326342" TargetMode="External"/><Relationship Id="rId29" Type="http://schemas.openxmlformats.org/officeDocument/2006/relationships/hyperlink" Target="https://podminky.urs.cz/item/CS_URS_2024_01/411354233" TargetMode="External"/><Relationship Id="rId41" Type="http://schemas.openxmlformats.org/officeDocument/2006/relationships/hyperlink" Target="https://podminky.urs.cz/item/CS_URS_2024_01/998012101" TargetMode="External"/><Relationship Id="rId1" Type="http://schemas.openxmlformats.org/officeDocument/2006/relationships/hyperlink" Target="https://podminky.urs.cz/item/CS_URS_2024_01/273326341" TargetMode="External"/><Relationship Id="rId6" Type="http://schemas.openxmlformats.org/officeDocument/2006/relationships/hyperlink" Target="https://podminky.urs.cz/item/CS_URS_2024_01/274351121" TargetMode="External"/><Relationship Id="rId11" Type="http://schemas.openxmlformats.org/officeDocument/2006/relationships/hyperlink" Target="https://podminky.urs.cz/item/CS_URS_2024_01/279361821" TargetMode="External"/><Relationship Id="rId24" Type="http://schemas.openxmlformats.org/officeDocument/2006/relationships/hyperlink" Target="https://podminky.urs.cz/item/CS_URS_2024_01/380361006" TargetMode="External"/><Relationship Id="rId32" Type="http://schemas.openxmlformats.org/officeDocument/2006/relationships/hyperlink" Target="https://podminky.urs.cz/item/CS_URS_2024_01/411354313" TargetMode="External"/><Relationship Id="rId37" Type="http://schemas.openxmlformats.org/officeDocument/2006/relationships/hyperlink" Target="https://podminky.urs.cz/item/CS_URS_2024_01/417321414" TargetMode="External"/><Relationship Id="rId40" Type="http://schemas.openxmlformats.org/officeDocument/2006/relationships/hyperlink" Target="https://podminky.urs.cz/item/CS_URS_2024_01/417361821" TargetMode="External"/><Relationship Id="rId5" Type="http://schemas.openxmlformats.org/officeDocument/2006/relationships/hyperlink" Target="https://podminky.urs.cz/item/CS_URS_2024_01/274313711" TargetMode="External"/><Relationship Id="rId15" Type="http://schemas.openxmlformats.org/officeDocument/2006/relationships/hyperlink" Target="https://podminky.urs.cz/item/CS_URS_2024_01/334791112" TargetMode="External"/><Relationship Id="rId23" Type="http://schemas.openxmlformats.org/officeDocument/2006/relationships/hyperlink" Target="https://podminky.urs.cz/item/CS_URS_2024_01/380356232" TargetMode="External"/><Relationship Id="rId28" Type="http://schemas.openxmlformats.org/officeDocument/2006/relationships/hyperlink" Target="https://podminky.urs.cz/item/CS_URS_2024_01/411351012" TargetMode="External"/><Relationship Id="rId36" Type="http://schemas.openxmlformats.org/officeDocument/2006/relationships/hyperlink" Target="https://podminky.urs.cz/item/CS_URS_2024_01/413941123" TargetMode="External"/><Relationship Id="rId10" Type="http://schemas.openxmlformats.org/officeDocument/2006/relationships/hyperlink" Target="https://podminky.urs.cz/item/CS_URS_2024_01/279351122" TargetMode="External"/><Relationship Id="rId19" Type="http://schemas.openxmlformats.org/officeDocument/2006/relationships/hyperlink" Target="https://podminky.urs.cz/item/CS_URS_2024_01/380326341" TargetMode="External"/><Relationship Id="rId31" Type="http://schemas.openxmlformats.org/officeDocument/2006/relationships/hyperlink" Target="https://podminky.urs.cz/item/CS_URS_2024_01/411354312" TargetMode="External"/><Relationship Id="rId4" Type="http://schemas.openxmlformats.org/officeDocument/2006/relationships/hyperlink" Target="https://podminky.urs.cz/item/CS_URS_2024_01/273366006" TargetMode="External"/><Relationship Id="rId9" Type="http://schemas.openxmlformats.org/officeDocument/2006/relationships/hyperlink" Target="https://podminky.urs.cz/item/CS_URS_2024_01/279351121" TargetMode="External"/><Relationship Id="rId14" Type="http://schemas.openxmlformats.org/officeDocument/2006/relationships/hyperlink" Target="https://podminky.urs.cz/item/CS_URS_2024_01/334791111" TargetMode="External"/><Relationship Id="rId22" Type="http://schemas.openxmlformats.org/officeDocument/2006/relationships/hyperlink" Target="https://podminky.urs.cz/item/CS_URS_2024_01/380356231" TargetMode="External"/><Relationship Id="rId27" Type="http://schemas.openxmlformats.org/officeDocument/2006/relationships/hyperlink" Target="https://podminky.urs.cz/item/CS_URS_2024_01/411351011" TargetMode="External"/><Relationship Id="rId30" Type="http://schemas.openxmlformats.org/officeDocument/2006/relationships/hyperlink" Target="https://podminky.urs.cz/item/CS_URS_2024_01/411354311" TargetMode="External"/><Relationship Id="rId35" Type="http://schemas.openxmlformats.org/officeDocument/2006/relationships/hyperlink" Target="https://podminky.urs.cz/item/CS_URS_2024_01/411362021" TargetMode="External"/><Relationship Id="rId8" Type="http://schemas.openxmlformats.org/officeDocument/2006/relationships/hyperlink" Target="https://podminky.urs.cz/item/CS_URS_2024_01/279321346" TargetMode="External"/><Relationship Id="rId3" Type="http://schemas.openxmlformats.org/officeDocument/2006/relationships/hyperlink" Target="https://podminky.urs.cz/item/CS_URS_2024_01/273356022" TargetMode="External"/><Relationship Id="rId12" Type="http://schemas.openxmlformats.org/officeDocument/2006/relationships/hyperlink" Target="https://podminky.urs.cz/item/CS_URS_2024_01/311237111" TargetMode="External"/><Relationship Id="rId17" Type="http://schemas.openxmlformats.org/officeDocument/2006/relationships/hyperlink" Target="https://podminky.urs.cz/item/CS_URS_2024_01/334791114" TargetMode="External"/><Relationship Id="rId25" Type="http://schemas.openxmlformats.org/officeDocument/2006/relationships/hyperlink" Target="https://podminky.urs.cz/item/CS_URS_2024_01/411121121" TargetMode="External"/><Relationship Id="rId33" Type="http://schemas.openxmlformats.org/officeDocument/2006/relationships/hyperlink" Target="https://podminky.urs.cz/item/CS_URS_2024_01/411354314" TargetMode="External"/><Relationship Id="rId38" Type="http://schemas.openxmlformats.org/officeDocument/2006/relationships/hyperlink" Target="https://podminky.urs.cz/item/CS_URS_2024_01/4173511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1173404" TargetMode="External"/><Relationship Id="rId21" Type="http://schemas.openxmlformats.org/officeDocument/2006/relationships/hyperlink" Target="https://podminky.urs.cz/item/CS_URS_2024_02/997221861" TargetMode="External"/><Relationship Id="rId42" Type="http://schemas.openxmlformats.org/officeDocument/2006/relationships/hyperlink" Target="https://podminky.urs.cz/item/CS_URS_2024_02/721290111" TargetMode="External"/><Relationship Id="rId47" Type="http://schemas.openxmlformats.org/officeDocument/2006/relationships/hyperlink" Target="https://podminky.urs.cz/item/CS_URS_2024_02/722130238" TargetMode="External"/><Relationship Id="rId63" Type="http://schemas.openxmlformats.org/officeDocument/2006/relationships/hyperlink" Target="https://podminky.urs.cz/item/CS_URS_2024_02/722231085" TargetMode="External"/><Relationship Id="rId68" Type="http://schemas.openxmlformats.org/officeDocument/2006/relationships/hyperlink" Target="https://podminky.urs.cz/item/CS_URS_2024_02/722232061" TargetMode="External"/><Relationship Id="rId84" Type="http://schemas.openxmlformats.org/officeDocument/2006/relationships/hyperlink" Target="https://podminky.urs.cz/item/CS_URS_2024_02/725211603" TargetMode="External"/><Relationship Id="rId89" Type="http://schemas.openxmlformats.org/officeDocument/2006/relationships/hyperlink" Target="https://podminky.urs.cz/item/CS_URS_2024_02/725539303" TargetMode="External"/><Relationship Id="rId16" Type="http://schemas.openxmlformats.org/officeDocument/2006/relationships/hyperlink" Target="https://podminky.urs.cz/item/CS_URS_2024_02/871171141" TargetMode="External"/><Relationship Id="rId107" Type="http://schemas.openxmlformats.org/officeDocument/2006/relationships/hyperlink" Target="https://podminky.urs.cz/item/CS_URS_2024_02/998726112" TargetMode="External"/><Relationship Id="rId11" Type="http://schemas.openxmlformats.org/officeDocument/2006/relationships/hyperlink" Target="https://podminky.urs.cz/item/CS_URS_2024_02/171201231" TargetMode="External"/><Relationship Id="rId32" Type="http://schemas.openxmlformats.org/officeDocument/2006/relationships/hyperlink" Target="https://podminky.urs.cz/item/CS_URS_2024_02/721174043" TargetMode="External"/><Relationship Id="rId37" Type="http://schemas.openxmlformats.org/officeDocument/2006/relationships/hyperlink" Target="https://podminky.urs.cz/item/CS_URS_2024_02/721212125" TargetMode="External"/><Relationship Id="rId53" Type="http://schemas.openxmlformats.org/officeDocument/2006/relationships/hyperlink" Target="https://podminky.urs.cz/item/CS_URS_2024_02/722175008" TargetMode="External"/><Relationship Id="rId58" Type="http://schemas.openxmlformats.org/officeDocument/2006/relationships/hyperlink" Target="https://podminky.urs.cz/item/CS_URS_2024_02/722181245" TargetMode="External"/><Relationship Id="rId74" Type="http://schemas.openxmlformats.org/officeDocument/2006/relationships/hyperlink" Target="https://podminky.urs.cz/item/CS_URS_2024_02/722263212" TargetMode="External"/><Relationship Id="rId79" Type="http://schemas.openxmlformats.org/officeDocument/2006/relationships/hyperlink" Target="https://podminky.urs.cz/item/CS_URS_2024_02/998722102" TargetMode="External"/><Relationship Id="rId102" Type="http://schemas.openxmlformats.org/officeDocument/2006/relationships/hyperlink" Target="https://podminky.urs.cz/item/CS_URS_2024_02/726131021" TargetMode="External"/><Relationship Id="rId5" Type="http://schemas.openxmlformats.org/officeDocument/2006/relationships/hyperlink" Target="https://podminky.urs.cz/item/CS_URS_2024_02/151101101" TargetMode="External"/><Relationship Id="rId90" Type="http://schemas.openxmlformats.org/officeDocument/2006/relationships/hyperlink" Target="https://podminky.urs.cz/item/CS_URS_2024_01/725729101" TargetMode="External"/><Relationship Id="rId95" Type="http://schemas.openxmlformats.org/officeDocument/2006/relationships/hyperlink" Target="https://podminky.urs.cz/item/CS_URS_2024_02/725841333" TargetMode="External"/><Relationship Id="rId22" Type="http://schemas.openxmlformats.org/officeDocument/2006/relationships/hyperlink" Target="https://podminky.urs.cz/item/CS_URS_2024_02/998276101" TargetMode="External"/><Relationship Id="rId27" Type="http://schemas.openxmlformats.org/officeDocument/2006/relationships/hyperlink" Target="https://podminky.urs.cz/item/CS_URS_2024_02/721173405" TargetMode="External"/><Relationship Id="rId43" Type="http://schemas.openxmlformats.org/officeDocument/2006/relationships/hyperlink" Target="https://podminky.urs.cz/item/CS_URS_2024_02/721290112" TargetMode="External"/><Relationship Id="rId48" Type="http://schemas.openxmlformats.org/officeDocument/2006/relationships/hyperlink" Target="https://podminky.urs.cz/item/CS_URS_2024_02/722175002" TargetMode="External"/><Relationship Id="rId64" Type="http://schemas.openxmlformats.org/officeDocument/2006/relationships/hyperlink" Target="https://podminky.urs.cz/item/CS_URS_2024_02/722231247" TargetMode="External"/><Relationship Id="rId69" Type="http://schemas.openxmlformats.org/officeDocument/2006/relationships/hyperlink" Target="https://podminky.urs.cz/item/CS_URS_2024_02/722232062" TargetMode="External"/><Relationship Id="rId80" Type="http://schemas.openxmlformats.org/officeDocument/2006/relationships/hyperlink" Target="https://podminky.urs.cz/item/CS_URS_2024_02/998722122" TargetMode="External"/><Relationship Id="rId85" Type="http://schemas.openxmlformats.org/officeDocument/2006/relationships/hyperlink" Target="https://podminky.urs.cz/item/CS_URS_2024_02/725211705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961044111" TargetMode="External"/><Relationship Id="rId33" Type="http://schemas.openxmlformats.org/officeDocument/2006/relationships/hyperlink" Target="https://podminky.urs.cz/item/CS_URS_2024_02/721174044" TargetMode="External"/><Relationship Id="rId38" Type="http://schemas.openxmlformats.org/officeDocument/2006/relationships/hyperlink" Target="https://podminky.urs.cz/item/CS_URS_2024_02/721239114" TargetMode="External"/><Relationship Id="rId59" Type="http://schemas.openxmlformats.org/officeDocument/2006/relationships/hyperlink" Target="https://podminky.urs.cz/item/CS_URS_2024_02/722220111" TargetMode="External"/><Relationship Id="rId103" Type="http://schemas.openxmlformats.org/officeDocument/2006/relationships/hyperlink" Target="https://podminky.urs.cz/item/CS_URS_2024_02/726131041" TargetMode="External"/><Relationship Id="rId108" Type="http://schemas.openxmlformats.org/officeDocument/2006/relationships/hyperlink" Target="https://podminky.urs.cz/item/CS_URS_2024_02/998726132" TargetMode="External"/><Relationship Id="rId54" Type="http://schemas.openxmlformats.org/officeDocument/2006/relationships/hyperlink" Target="https://podminky.urs.cz/item/CS_URS_2024_02/722175009" TargetMode="External"/><Relationship Id="rId70" Type="http://schemas.openxmlformats.org/officeDocument/2006/relationships/hyperlink" Target="https://podminky.urs.cz/item/CS_URS_2024_02/722232063" TargetMode="External"/><Relationship Id="rId75" Type="http://schemas.openxmlformats.org/officeDocument/2006/relationships/hyperlink" Target="https://podminky.urs.cz/item/CS_URS_2024_02/722290229" TargetMode="External"/><Relationship Id="rId91" Type="http://schemas.openxmlformats.org/officeDocument/2006/relationships/hyperlink" Target="https://podminky.urs.cz/item/CS_URS_2024_02/725813111" TargetMode="External"/><Relationship Id="rId96" Type="http://schemas.openxmlformats.org/officeDocument/2006/relationships/hyperlink" Target="https://podminky.urs.cz/item/CS_URS_2024_02/725849414" TargetMode="External"/><Relationship Id="rId1" Type="http://schemas.openxmlformats.org/officeDocument/2006/relationships/hyperlink" Target="https://podminky.urs.cz/item/CS_URS_2024_02/132212131" TargetMode="External"/><Relationship Id="rId6" Type="http://schemas.openxmlformats.org/officeDocument/2006/relationships/hyperlink" Target="https://podminky.urs.cz/item/CS_URS_2024_02/151101111" TargetMode="External"/><Relationship Id="rId15" Type="http://schemas.openxmlformats.org/officeDocument/2006/relationships/hyperlink" Target="https://podminky.urs.cz/item/CS_URS_2024_02/451541111" TargetMode="External"/><Relationship Id="rId23" Type="http://schemas.openxmlformats.org/officeDocument/2006/relationships/hyperlink" Target="https://podminky.urs.cz/item/CS_URS_2024_02/721173401" TargetMode="External"/><Relationship Id="rId28" Type="http://schemas.openxmlformats.org/officeDocument/2006/relationships/hyperlink" Target="https://podminky.urs.cz/item/CS_URS_2024_02/721174024" TargetMode="External"/><Relationship Id="rId36" Type="http://schemas.openxmlformats.org/officeDocument/2006/relationships/hyperlink" Target="https://podminky.urs.cz/item/CS_URS_2024_02/721194109" TargetMode="External"/><Relationship Id="rId49" Type="http://schemas.openxmlformats.org/officeDocument/2006/relationships/hyperlink" Target="https://podminky.urs.cz/item/CS_URS_2024_02/722175003" TargetMode="External"/><Relationship Id="rId57" Type="http://schemas.openxmlformats.org/officeDocument/2006/relationships/hyperlink" Target="https://podminky.urs.cz/item/CS_URS_2024_02/722181243" TargetMode="External"/><Relationship Id="rId106" Type="http://schemas.openxmlformats.org/officeDocument/2006/relationships/hyperlink" Target="https://podminky.urs.cz/item/CS_URS_2024_02/726191002" TargetMode="External"/><Relationship Id="rId10" Type="http://schemas.openxmlformats.org/officeDocument/2006/relationships/hyperlink" Target="https://podminky.urs.cz/item/CS_URS_2024_02/167151111" TargetMode="External"/><Relationship Id="rId31" Type="http://schemas.openxmlformats.org/officeDocument/2006/relationships/hyperlink" Target="https://podminky.urs.cz/item/CS_URS_2024_02/721174027" TargetMode="External"/><Relationship Id="rId44" Type="http://schemas.openxmlformats.org/officeDocument/2006/relationships/hyperlink" Target="https://podminky.urs.cz/item/CS_URS_2024_02/721290113" TargetMode="External"/><Relationship Id="rId52" Type="http://schemas.openxmlformats.org/officeDocument/2006/relationships/hyperlink" Target="https://podminky.urs.cz/item/CS_URS_2024_02/722175007" TargetMode="External"/><Relationship Id="rId60" Type="http://schemas.openxmlformats.org/officeDocument/2006/relationships/hyperlink" Target="https://podminky.urs.cz/item/CS_URS_2024_02/722220122" TargetMode="External"/><Relationship Id="rId65" Type="http://schemas.openxmlformats.org/officeDocument/2006/relationships/hyperlink" Target="https://podminky.urs.cz/item/CS_URS_2024_02/722232048" TargetMode="External"/><Relationship Id="rId73" Type="http://schemas.openxmlformats.org/officeDocument/2006/relationships/hyperlink" Target="https://podminky.urs.cz/item/CS_URS_2024_02/722234266" TargetMode="External"/><Relationship Id="rId78" Type="http://schemas.openxmlformats.org/officeDocument/2006/relationships/hyperlink" Target="https://podminky.urs.cz/item/CS_URS_2024_02/722290249" TargetMode="External"/><Relationship Id="rId81" Type="http://schemas.openxmlformats.org/officeDocument/2006/relationships/hyperlink" Target="https://podminky.urs.cz/item/CS_URS_2024_02/725112022" TargetMode="External"/><Relationship Id="rId86" Type="http://schemas.openxmlformats.org/officeDocument/2006/relationships/hyperlink" Target="https://podminky.urs.cz/item/CS_URS_2024_02/725244323" TargetMode="External"/><Relationship Id="rId94" Type="http://schemas.openxmlformats.org/officeDocument/2006/relationships/hyperlink" Target="https://podminky.urs.cz/item/CS_URS_2024_02/725841312" TargetMode="External"/><Relationship Id="rId99" Type="http://schemas.openxmlformats.org/officeDocument/2006/relationships/hyperlink" Target="https://podminky.urs.cz/item/CS_URS_2024_02/998725102" TargetMode="External"/><Relationship Id="rId101" Type="http://schemas.openxmlformats.org/officeDocument/2006/relationships/hyperlink" Target="https://podminky.urs.cz/item/CS_URS_2024_02/726131001" TargetMode="External"/><Relationship Id="rId4" Type="http://schemas.openxmlformats.org/officeDocument/2006/relationships/hyperlink" Target="https://podminky.urs.cz/item/CS_URS_2024_02/139001101" TargetMode="External"/><Relationship Id="rId9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997221571" TargetMode="External"/><Relationship Id="rId39" Type="http://schemas.openxmlformats.org/officeDocument/2006/relationships/hyperlink" Target="https://podminky.urs.cz/item/CS_URS_2024_02/721273153" TargetMode="External"/><Relationship Id="rId109" Type="http://schemas.openxmlformats.org/officeDocument/2006/relationships/drawing" Target="../drawings/drawing9.xml"/><Relationship Id="rId34" Type="http://schemas.openxmlformats.org/officeDocument/2006/relationships/hyperlink" Target="https://podminky.urs.cz/item/CS_URS_2024_02/721174045" TargetMode="External"/><Relationship Id="rId50" Type="http://schemas.openxmlformats.org/officeDocument/2006/relationships/hyperlink" Target="https://podminky.urs.cz/item/CS_URS_2024_02/722175004" TargetMode="External"/><Relationship Id="rId55" Type="http://schemas.openxmlformats.org/officeDocument/2006/relationships/hyperlink" Target="https://podminky.urs.cz/item/CS_URS_2024_02/722181241" TargetMode="External"/><Relationship Id="rId76" Type="http://schemas.openxmlformats.org/officeDocument/2006/relationships/hyperlink" Target="https://podminky.urs.cz/item/CS_URS_2024_02/722290234" TargetMode="External"/><Relationship Id="rId97" Type="http://schemas.openxmlformats.org/officeDocument/2006/relationships/hyperlink" Target="https://podminky.urs.cz/item/CS_URS_2024_02/725861102" TargetMode="External"/><Relationship Id="rId104" Type="http://schemas.openxmlformats.org/officeDocument/2006/relationships/hyperlink" Target="https://podminky.urs.cz/item/CS_URS_2024_02/726131043" TargetMode="External"/><Relationship Id="rId7" Type="http://schemas.openxmlformats.org/officeDocument/2006/relationships/hyperlink" Target="https://podminky.urs.cz/item/CS_URS_2024_02/162211311" TargetMode="External"/><Relationship Id="rId71" Type="http://schemas.openxmlformats.org/officeDocument/2006/relationships/hyperlink" Target="https://podminky.urs.cz/item/CS_URS_2024_02/722232064" TargetMode="External"/><Relationship Id="rId92" Type="http://schemas.openxmlformats.org/officeDocument/2006/relationships/hyperlink" Target="https://podminky.urs.cz/item/CS_URS_2024_02/725822613" TargetMode="External"/><Relationship Id="rId2" Type="http://schemas.openxmlformats.org/officeDocument/2006/relationships/hyperlink" Target="https://podminky.urs.cz/item/CS_URS_2024_02/132212221" TargetMode="External"/><Relationship Id="rId29" Type="http://schemas.openxmlformats.org/officeDocument/2006/relationships/hyperlink" Target="https://podminky.urs.cz/item/CS_URS_2024_02/721174025" TargetMode="External"/><Relationship Id="rId24" Type="http://schemas.openxmlformats.org/officeDocument/2006/relationships/hyperlink" Target="https://podminky.urs.cz/item/CS_URS_2024_02/721173402" TargetMode="External"/><Relationship Id="rId40" Type="http://schemas.openxmlformats.org/officeDocument/2006/relationships/hyperlink" Target="https://podminky.urs.cz/item/CS_URS_2024_02/721274121" TargetMode="External"/><Relationship Id="rId45" Type="http://schemas.openxmlformats.org/officeDocument/2006/relationships/hyperlink" Target="https://podminky.urs.cz/item/CS_URS_2024_02/998721102" TargetMode="External"/><Relationship Id="rId66" Type="http://schemas.openxmlformats.org/officeDocument/2006/relationships/hyperlink" Target="https://podminky.urs.cz/item/CS_URS_2024_02/722232049" TargetMode="External"/><Relationship Id="rId87" Type="http://schemas.openxmlformats.org/officeDocument/2006/relationships/hyperlink" Target="https://podminky.urs.cz/item/CS_URS_2024_02/725331111" TargetMode="External"/><Relationship Id="rId61" Type="http://schemas.openxmlformats.org/officeDocument/2006/relationships/hyperlink" Target="https://podminky.urs.cz/item/CS_URS_2024_02/722231075" TargetMode="External"/><Relationship Id="rId82" Type="http://schemas.openxmlformats.org/officeDocument/2006/relationships/hyperlink" Target="https://podminky.urs.cz/item/CS_URS_2024_02/725119131" TargetMode="External"/><Relationship Id="rId19" Type="http://schemas.openxmlformats.org/officeDocument/2006/relationships/hyperlink" Target="https://podminky.urs.cz/item/CS_URS_2024_02/997221579" TargetMode="External"/><Relationship Id="rId14" Type="http://schemas.openxmlformats.org/officeDocument/2006/relationships/hyperlink" Target="https://podminky.urs.cz/item/CS_URS_2024_02/175111101" TargetMode="External"/><Relationship Id="rId30" Type="http://schemas.openxmlformats.org/officeDocument/2006/relationships/hyperlink" Target="https://podminky.urs.cz/item/CS_URS_2024_02/721174026" TargetMode="External"/><Relationship Id="rId35" Type="http://schemas.openxmlformats.org/officeDocument/2006/relationships/hyperlink" Target="https://podminky.urs.cz/item/CS_URS_2024_02/721194105" TargetMode="External"/><Relationship Id="rId56" Type="http://schemas.openxmlformats.org/officeDocument/2006/relationships/hyperlink" Target="https://podminky.urs.cz/item/CS_URS_2024_02/722181242" TargetMode="External"/><Relationship Id="rId77" Type="http://schemas.openxmlformats.org/officeDocument/2006/relationships/hyperlink" Target="https://podminky.urs.cz/item/CS_URS_2024_02/722290246" TargetMode="External"/><Relationship Id="rId100" Type="http://schemas.openxmlformats.org/officeDocument/2006/relationships/hyperlink" Target="https://podminky.urs.cz/item/CS_URS_2024_02/998725122" TargetMode="External"/><Relationship Id="rId105" Type="http://schemas.openxmlformats.org/officeDocument/2006/relationships/hyperlink" Target="https://podminky.urs.cz/item/CS_URS_2024_02/726191001" TargetMode="External"/><Relationship Id="rId8" Type="http://schemas.openxmlformats.org/officeDocument/2006/relationships/hyperlink" Target="https://podminky.urs.cz/item/CS_URS_2024_02/162211319" TargetMode="External"/><Relationship Id="rId51" Type="http://schemas.openxmlformats.org/officeDocument/2006/relationships/hyperlink" Target="https://podminky.urs.cz/item/CS_URS_2024_02/722175005" TargetMode="External"/><Relationship Id="rId72" Type="http://schemas.openxmlformats.org/officeDocument/2006/relationships/hyperlink" Target="https://podminky.urs.cz/item/CS_URS_2024_02/722232066" TargetMode="External"/><Relationship Id="rId93" Type="http://schemas.openxmlformats.org/officeDocument/2006/relationships/hyperlink" Target="https://podminky.urs.cz/item/CS_URS_2024_02/725831312" TargetMode="External"/><Relationship Id="rId98" Type="http://schemas.openxmlformats.org/officeDocument/2006/relationships/hyperlink" Target="https://podminky.urs.cz/item/CS_URS_2024_02/725861312" TargetMode="External"/><Relationship Id="rId3" Type="http://schemas.openxmlformats.org/officeDocument/2006/relationships/hyperlink" Target="https://podminky.urs.cz/item/CS_URS_2024_02/132251252" TargetMode="External"/><Relationship Id="rId25" Type="http://schemas.openxmlformats.org/officeDocument/2006/relationships/hyperlink" Target="https://podminky.urs.cz/item/CS_URS_2024_02/721173403" TargetMode="External"/><Relationship Id="rId46" Type="http://schemas.openxmlformats.org/officeDocument/2006/relationships/hyperlink" Target="https://podminky.urs.cz/item/CS_URS_2024_02/998721122" TargetMode="External"/><Relationship Id="rId67" Type="http://schemas.openxmlformats.org/officeDocument/2006/relationships/hyperlink" Target="https://podminky.urs.cz/item/CS_URS_2024_02/722232050" TargetMode="External"/><Relationship Id="rId20" Type="http://schemas.openxmlformats.org/officeDocument/2006/relationships/hyperlink" Target="https://podminky.urs.cz/item/CS_URS_2024_02/997221611" TargetMode="External"/><Relationship Id="rId41" Type="http://schemas.openxmlformats.org/officeDocument/2006/relationships/hyperlink" Target="https://podminky.urs.cz/item/CS_URS_2024_02/721274123" TargetMode="External"/><Relationship Id="rId62" Type="http://schemas.openxmlformats.org/officeDocument/2006/relationships/hyperlink" Target="https://podminky.urs.cz/item/CS_URS_2024_02/722231084" TargetMode="External"/><Relationship Id="rId83" Type="http://schemas.openxmlformats.org/officeDocument/2006/relationships/hyperlink" Target="https://podminky.urs.cz/item/CS_URS_2024_02/725121521" TargetMode="External"/><Relationship Id="rId88" Type="http://schemas.openxmlformats.org/officeDocument/2006/relationships/hyperlink" Target="https://podminky.urs.cz/item/CS_URS_2024_02/72553212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51201101" TargetMode="External"/><Relationship Id="rId18" Type="http://schemas.openxmlformats.org/officeDocument/2006/relationships/hyperlink" Target="https://podminky.urs.cz/item/CS_URS_2024_01/151201211" TargetMode="External"/><Relationship Id="rId26" Type="http://schemas.openxmlformats.org/officeDocument/2006/relationships/hyperlink" Target="https://podminky.urs.cz/item/CS_URS_2024_01/181351103" TargetMode="External"/><Relationship Id="rId39" Type="http://schemas.openxmlformats.org/officeDocument/2006/relationships/hyperlink" Target="https://podminky.urs.cz/item/CS_URS_2024_01/452368211" TargetMode="External"/><Relationship Id="rId21" Type="http://schemas.openxmlformats.org/officeDocument/2006/relationships/hyperlink" Target="https://podminky.urs.cz/item/CS_URS_2024_01/167151111" TargetMode="External"/><Relationship Id="rId34" Type="http://schemas.openxmlformats.org/officeDocument/2006/relationships/hyperlink" Target="https://podminky.urs.cz/item/CS_URS_2024_01/452112112" TargetMode="External"/><Relationship Id="rId42" Type="http://schemas.openxmlformats.org/officeDocument/2006/relationships/hyperlink" Target="https://podminky.urs.cz/item/CS_URS_2024_01/892352121" TargetMode="External"/><Relationship Id="rId47" Type="http://schemas.openxmlformats.org/officeDocument/2006/relationships/hyperlink" Target="https://podminky.urs.cz/item/CS_URS_2024_01/894812332" TargetMode="External"/><Relationship Id="rId50" Type="http://schemas.openxmlformats.org/officeDocument/2006/relationships/hyperlink" Target="https://podminky.urs.cz/item/CS_URS_2024_01/894812376" TargetMode="External"/><Relationship Id="rId55" Type="http://schemas.openxmlformats.org/officeDocument/2006/relationships/hyperlink" Target="https://podminky.urs.cz/item/CS_URS_2024_01/979021113" TargetMode="External"/><Relationship Id="rId63" Type="http://schemas.openxmlformats.org/officeDocument/2006/relationships/drawing" Target="../drawings/drawing14.xml"/><Relationship Id="rId7" Type="http://schemas.openxmlformats.org/officeDocument/2006/relationships/hyperlink" Target="https://podminky.urs.cz/item/CS_URS_2024_01/119001405" TargetMode="External"/><Relationship Id="rId2" Type="http://schemas.openxmlformats.org/officeDocument/2006/relationships/hyperlink" Target="https://podminky.urs.cz/item/CS_URS_2024_01/113107172" TargetMode="External"/><Relationship Id="rId16" Type="http://schemas.openxmlformats.org/officeDocument/2006/relationships/hyperlink" Target="https://podminky.urs.cz/item/CS_URS_2024_01/151201112" TargetMode="External"/><Relationship Id="rId29" Type="http://schemas.openxmlformats.org/officeDocument/2006/relationships/hyperlink" Target="https://podminky.urs.cz/item/CS_URS_2024_01/359901111" TargetMode="External"/><Relationship Id="rId11" Type="http://schemas.openxmlformats.org/officeDocument/2006/relationships/hyperlink" Target="https://podminky.urs.cz/item/CS_URS_2024_01/133254103" TargetMode="External"/><Relationship Id="rId24" Type="http://schemas.openxmlformats.org/officeDocument/2006/relationships/hyperlink" Target="https://podminky.urs.cz/item/CS_URS_2024_01/174151101" TargetMode="External"/><Relationship Id="rId32" Type="http://schemas.openxmlformats.org/officeDocument/2006/relationships/hyperlink" Target="https://podminky.urs.cz/item/CS_URS_2024_01/382122314" TargetMode="External"/><Relationship Id="rId37" Type="http://schemas.openxmlformats.org/officeDocument/2006/relationships/hyperlink" Target="https://podminky.urs.cz/item/CS_URS_2024_01/452351111" TargetMode="External"/><Relationship Id="rId40" Type="http://schemas.openxmlformats.org/officeDocument/2006/relationships/hyperlink" Target="https://podminky.urs.cz/item/CS_URS_2024_01/871353121" TargetMode="External"/><Relationship Id="rId45" Type="http://schemas.openxmlformats.org/officeDocument/2006/relationships/hyperlink" Target="https://podminky.urs.cz/item/CS_URS_2024_01/894411111" TargetMode="External"/><Relationship Id="rId53" Type="http://schemas.openxmlformats.org/officeDocument/2006/relationships/hyperlink" Target="https://podminky.urs.cz/item/CS_URS_2024_01/919112114" TargetMode="External"/><Relationship Id="rId58" Type="http://schemas.openxmlformats.org/officeDocument/2006/relationships/hyperlink" Target="https://podminky.urs.cz/item/CS_URS_2024_01/997013861" TargetMode="External"/><Relationship Id="rId5" Type="http://schemas.openxmlformats.org/officeDocument/2006/relationships/hyperlink" Target="https://podminky.urs.cz/item/CS_URS_2024_01/115101201" TargetMode="External"/><Relationship Id="rId61" Type="http://schemas.openxmlformats.org/officeDocument/2006/relationships/hyperlink" Target="https://podminky.urs.cz/item/CS_URS_2024_01/998225111" TargetMode="External"/><Relationship Id="rId19" Type="http://schemas.openxmlformats.org/officeDocument/2006/relationships/hyperlink" Target="https://podminky.urs.cz/item/CS_URS_2024_01/162351103" TargetMode="External"/><Relationship Id="rId14" Type="http://schemas.openxmlformats.org/officeDocument/2006/relationships/hyperlink" Target="https://podminky.urs.cz/item/CS_URS_2024_01/151201102" TargetMode="External"/><Relationship Id="rId22" Type="http://schemas.openxmlformats.org/officeDocument/2006/relationships/hyperlink" Target="https://podminky.urs.cz/item/CS_URS_2024_01/171201231" TargetMode="External"/><Relationship Id="rId27" Type="http://schemas.openxmlformats.org/officeDocument/2006/relationships/hyperlink" Target="https://podminky.urs.cz/item/CS_URS_2024_01/181411121" TargetMode="External"/><Relationship Id="rId30" Type="http://schemas.openxmlformats.org/officeDocument/2006/relationships/hyperlink" Target="https://podminky.urs.cz/item/CS_URS_2024_01/359901211" TargetMode="External"/><Relationship Id="rId35" Type="http://schemas.openxmlformats.org/officeDocument/2006/relationships/hyperlink" Target="https://podminky.urs.cz/item/CS_URS_2024_01/452112122" TargetMode="External"/><Relationship Id="rId43" Type="http://schemas.openxmlformats.org/officeDocument/2006/relationships/hyperlink" Target="https://podminky.urs.cz/item/CS_URS_2024_01/894211111" TargetMode="External"/><Relationship Id="rId48" Type="http://schemas.openxmlformats.org/officeDocument/2006/relationships/hyperlink" Target="https://podminky.urs.cz/item/CS_URS_2024_01/894812333" TargetMode="External"/><Relationship Id="rId56" Type="http://schemas.openxmlformats.org/officeDocument/2006/relationships/hyperlink" Target="https://podminky.urs.cz/item/CS_URS_2024_01/997013511" TargetMode="External"/><Relationship Id="rId8" Type="http://schemas.openxmlformats.org/officeDocument/2006/relationships/hyperlink" Target="https://podminky.urs.cz/item/CS_URS_2024_01/121151113" TargetMode="External"/><Relationship Id="rId51" Type="http://schemas.openxmlformats.org/officeDocument/2006/relationships/hyperlink" Target="https://podminky.urs.cz/item/CS_URS_2024_01/899104112" TargetMode="External"/><Relationship Id="rId3" Type="http://schemas.openxmlformats.org/officeDocument/2006/relationships/hyperlink" Target="https://podminky.urs.cz/item/CS_URS_2024_01/113107182" TargetMode="External"/><Relationship Id="rId12" Type="http://schemas.openxmlformats.org/officeDocument/2006/relationships/hyperlink" Target="https://podminky.urs.cz/item/CS_URS_2024_01/139001101" TargetMode="External"/><Relationship Id="rId17" Type="http://schemas.openxmlformats.org/officeDocument/2006/relationships/hyperlink" Target="https://podminky.urs.cz/item/CS_URS_2024_01/151201201" TargetMode="External"/><Relationship Id="rId25" Type="http://schemas.openxmlformats.org/officeDocument/2006/relationships/hyperlink" Target="https://podminky.urs.cz/item/CS_URS_2024_01/175111101" TargetMode="External"/><Relationship Id="rId33" Type="http://schemas.openxmlformats.org/officeDocument/2006/relationships/hyperlink" Target="https://podminky.urs.cz/item/CS_URS_2024_01/451573111" TargetMode="External"/><Relationship Id="rId38" Type="http://schemas.openxmlformats.org/officeDocument/2006/relationships/hyperlink" Target="https://podminky.urs.cz/item/CS_URS_2024_01/452351112" TargetMode="External"/><Relationship Id="rId46" Type="http://schemas.openxmlformats.org/officeDocument/2006/relationships/hyperlink" Target="https://podminky.urs.cz/item/CS_URS_2024_01/894812315" TargetMode="External"/><Relationship Id="rId59" Type="http://schemas.openxmlformats.org/officeDocument/2006/relationships/hyperlink" Target="https://podminky.urs.cz/item/CS_URS_2024_01/997221645" TargetMode="External"/><Relationship Id="rId20" Type="http://schemas.openxmlformats.org/officeDocument/2006/relationships/hyperlink" Target="https://podminky.urs.cz/item/CS_URS_2024_01/162751117" TargetMode="External"/><Relationship Id="rId41" Type="http://schemas.openxmlformats.org/officeDocument/2006/relationships/hyperlink" Target="https://podminky.urs.cz/item/CS_URS_2024_01/871353123" TargetMode="External"/><Relationship Id="rId54" Type="http://schemas.openxmlformats.org/officeDocument/2006/relationships/hyperlink" Target="https://podminky.urs.cz/item/CS_URS_2024_01/919122132" TargetMode="External"/><Relationship Id="rId62" Type="http://schemas.openxmlformats.org/officeDocument/2006/relationships/hyperlink" Target="https://podminky.urs.cz/item/CS_URS_2024_01/998276101" TargetMode="External"/><Relationship Id="rId1" Type="http://schemas.openxmlformats.org/officeDocument/2006/relationships/hyperlink" Target="https://podminky.urs.cz/item/CS_URS_2024_01/113107162" TargetMode="External"/><Relationship Id="rId6" Type="http://schemas.openxmlformats.org/officeDocument/2006/relationships/hyperlink" Target="https://podminky.urs.cz/item/CS_URS_2024_01/115101301" TargetMode="External"/><Relationship Id="rId15" Type="http://schemas.openxmlformats.org/officeDocument/2006/relationships/hyperlink" Target="https://podminky.urs.cz/item/CS_URS_2024_01/151201111" TargetMode="External"/><Relationship Id="rId23" Type="http://schemas.openxmlformats.org/officeDocument/2006/relationships/hyperlink" Target="https://podminky.urs.cz/item/CS_URS_2024_01/171251201" TargetMode="External"/><Relationship Id="rId28" Type="http://schemas.openxmlformats.org/officeDocument/2006/relationships/hyperlink" Target="https://podminky.urs.cz/item/CS_URS_2024_01/358315114" TargetMode="External"/><Relationship Id="rId36" Type="http://schemas.openxmlformats.org/officeDocument/2006/relationships/hyperlink" Target="https://podminky.urs.cz/item/CS_URS_2024_01/452311151" TargetMode="External"/><Relationship Id="rId49" Type="http://schemas.openxmlformats.org/officeDocument/2006/relationships/hyperlink" Target="https://podminky.urs.cz/item/CS_URS_2024_01/894812339" TargetMode="External"/><Relationship Id="rId57" Type="http://schemas.openxmlformats.org/officeDocument/2006/relationships/hyperlink" Target="https://podminky.urs.cz/item/CS_URS_2024_01/997013509" TargetMode="External"/><Relationship Id="rId10" Type="http://schemas.openxmlformats.org/officeDocument/2006/relationships/hyperlink" Target="https://podminky.urs.cz/item/CS_URS_2024_01/132254204" TargetMode="External"/><Relationship Id="rId31" Type="http://schemas.openxmlformats.org/officeDocument/2006/relationships/hyperlink" Target="https://podminky.urs.cz/item/CS_URS_2024_01/382122124" TargetMode="External"/><Relationship Id="rId44" Type="http://schemas.openxmlformats.org/officeDocument/2006/relationships/hyperlink" Target="https://podminky.urs.cz/item/CS_URS_2024_01/894410232" TargetMode="External"/><Relationship Id="rId52" Type="http://schemas.openxmlformats.org/officeDocument/2006/relationships/hyperlink" Target="https://podminky.urs.cz/item/CS_URS_2024_01/916131212" TargetMode="External"/><Relationship Id="rId60" Type="http://schemas.openxmlformats.org/officeDocument/2006/relationships/hyperlink" Target="https://podminky.urs.cz/item/CS_URS_2024_01/997221873" TargetMode="Externa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131251204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17" TargetMode="External"/><Relationship Id="rId18" Type="http://schemas.openxmlformats.org/officeDocument/2006/relationships/hyperlink" Target="https://podminky.urs.cz/item/CS_URS_2024_01/181411131" TargetMode="External"/><Relationship Id="rId26" Type="http://schemas.openxmlformats.org/officeDocument/2006/relationships/hyperlink" Target="https://podminky.urs.cz/item/CS_URS_2024_01/564861111" TargetMode="External"/><Relationship Id="rId39" Type="http://schemas.openxmlformats.org/officeDocument/2006/relationships/hyperlink" Target="https://podminky.urs.cz/item/CS_URS_2024_01/914511112" TargetMode="External"/><Relationship Id="rId21" Type="http://schemas.openxmlformats.org/officeDocument/2006/relationships/hyperlink" Target="https://podminky.urs.cz/item/CS_URS_2024_01/184911161" TargetMode="External"/><Relationship Id="rId34" Type="http://schemas.openxmlformats.org/officeDocument/2006/relationships/hyperlink" Target="https://podminky.urs.cz/item/CS_URS_2024_01/577165122" TargetMode="External"/><Relationship Id="rId42" Type="http://schemas.openxmlformats.org/officeDocument/2006/relationships/hyperlink" Target="https://podminky.urs.cz/item/CS_URS_2024_01/916131213" TargetMode="External"/><Relationship Id="rId47" Type="http://schemas.openxmlformats.org/officeDocument/2006/relationships/hyperlink" Target="https://podminky.urs.cz/item/CS_URS_2024_01/997221551" TargetMode="External"/><Relationship Id="rId50" Type="http://schemas.openxmlformats.org/officeDocument/2006/relationships/hyperlink" Target="https://podminky.urs.cz/item/CS_URS_2024_01/997221579" TargetMode="External"/><Relationship Id="rId55" Type="http://schemas.openxmlformats.org/officeDocument/2006/relationships/drawing" Target="../drawings/drawing15.xml"/><Relationship Id="rId7" Type="http://schemas.openxmlformats.org/officeDocument/2006/relationships/hyperlink" Target="https://podminky.urs.cz/item/CS_URS_2024_01/162201405" TargetMode="External"/><Relationship Id="rId2" Type="http://schemas.openxmlformats.org/officeDocument/2006/relationships/hyperlink" Target="https://podminky.urs.cz/item/CS_URS_2024_01/112251101" TargetMode="External"/><Relationship Id="rId16" Type="http://schemas.openxmlformats.org/officeDocument/2006/relationships/hyperlink" Target="https://podminky.urs.cz/item/CS_URS_2024_01/171251201" TargetMode="External"/><Relationship Id="rId29" Type="http://schemas.openxmlformats.org/officeDocument/2006/relationships/hyperlink" Target="https://podminky.urs.cz/item/CS_URS_2024_01/573191111" TargetMode="External"/><Relationship Id="rId11" Type="http://schemas.openxmlformats.org/officeDocument/2006/relationships/hyperlink" Target="https://podminky.urs.cz/item/CS_URS_2024_01/162301961" TargetMode="External"/><Relationship Id="rId24" Type="http://schemas.openxmlformats.org/officeDocument/2006/relationships/hyperlink" Target="https://podminky.urs.cz/item/CS_URS_2024_01/434313115" TargetMode="External"/><Relationship Id="rId32" Type="http://schemas.openxmlformats.org/officeDocument/2006/relationships/hyperlink" Target="https://podminky.urs.cz/item/CS_URS_2024_01/577134121" TargetMode="External"/><Relationship Id="rId37" Type="http://schemas.openxmlformats.org/officeDocument/2006/relationships/hyperlink" Target="https://podminky.urs.cz/item/CS_URS_2024_01/912111112" TargetMode="External"/><Relationship Id="rId40" Type="http://schemas.openxmlformats.org/officeDocument/2006/relationships/hyperlink" Target="https://podminky.urs.cz/item/CS_URS_2024_01/915111112" TargetMode="External"/><Relationship Id="rId45" Type="http://schemas.openxmlformats.org/officeDocument/2006/relationships/hyperlink" Target="https://podminky.urs.cz/item/CS_URS_2024_01/919121112" TargetMode="External"/><Relationship Id="rId53" Type="http://schemas.openxmlformats.org/officeDocument/2006/relationships/hyperlink" Target="https://podminky.urs.cz/item/CS_URS_2024_01/998225111" TargetMode="External"/><Relationship Id="rId5" Type="http://schemas.openxmlformats.org/officeDocument/2006/relationships/hyperlink" Target="https://podminky.urs.cz/item/CS_URS_2024_01/122151401" TargetMode="External"/><Relationship Id="rId10" Type="http://schemas.openxmlformats.org/officeDocument/2006/relationships/hyperlink" Target="https://podminky.urs.cz/item/CS_URS_2024_01/162301941" TargetMode="External"/><Relationship Id="rId19" Type="http://schemas.openxmlformats.org/officeDocument/2006/relationships/hyperlink" Target="https://podminky.urs.cz/item/CS_URS_2024_01/181951112" TargetMode="External"/><Relationship Id="rId31" Type="http://schemas.openxmlformats.org/officeDocument/2006/relationships/hyperlink" Target="https://podminky.urs.cz/item/CS_URS_2024_01/577134111" TargetMode="External"/><Relationship Id="rId44" Type="http://schemas.openxmlformats.org/officeDocument/2006/relationships/hyperlink" Target="https://podminky.urs.cz/item/CS_URS_2024_01/916991121" TargetMode="External"/><Relationship Id="rId52" Type="http://schemas.openxmlformats.org/officeDocument/2006/relationships/hyperlink" Target="https://podminky.urs.cz/item/CS_URS_2024_01/997221875" TargetMode="Externa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162201421" TargetMode="External"/><Relationship Id="rId14" Type="http://schemas.openxmlformats.org/officeDocument/2006/relationships/hyperlink" Target="https://podminky.urs.cz/item/CS_URS_2024_01/162751119" TargetMode="External"/><Relationship Id="rId22" Type="http://schemas.openxmlformats.org/officeDocument/2006/relationships/hyperlink" Target="https://podminky.urs.cz/item/CS_URS_2024_01/184911311" TargetMode="External"/><Relationship Id="rId27" Type="http://schemas.openxmlformats.org/officeDocument/2006/relationships/hyperlink" Target="https://podminky.urs.cz/item/CS_URS_2024_01/567122111" TargetMode="External"/><Relationship Id="rId30" Type="http://schemas.openxmlformats.org/officeDocument/2006/relationships/hyperlink" Target="https://podminky.urs.cz/item/CS_URS_2024_01/573211111" TargetMode="External"/><Relationship Id="rId35" Type="http://schemas.openxmlformats.org/officeDocument/2006/relationships/hyperlink" Target="https://podminky.urs.cz/item/CS_URS_2024_01/596211110" TargetMode="External"/><Relationship Id="rId43" Type="http://schemas.openxmlformats.org/officeDocument/2006/relationships/hyperlink" Target="https://podminky.urs.cz/item/CS_URS_2024_01/916231213" TargetMode="External"/><Relationship Id="rId48" Type="http://schemas.openxmlformats.org/officeDocument/2006/relationships/hyperlink" Target="https://podminky.urs.cz/item/CS_URS_2024_01/997221559" TargetMode="External"/><Relationship Id="rId8" Type="http://schemas.openxmlformats.org/officeDocument/2006/relationships/hyperlink" Target="https://podminky.urs.cz/item/CS_URS_2024_01/162201415" TargetMode="External"/><Relationship Id="rId51" Type="http://schemas.openxmlformats.org/officeDocument/2006/relationships/hyperlink" Target="https://podminky.urs.cz/item/CS_URS_2024_01/997221861" TargetMode="External"/><Relationship Id="rId3" Type="http://schemas.openxmlformats.org/officeDocument/2006/relationships/hyperlink" Target="https://podminky.urs.cz/item/CS_URS_2024_01/113154114" TargetMode="External"/><Relationship Id="rId12" Type="http://schemas.openxmlformats.org/officeDocument/2006/relationships/hyperlink" Target="https://podminky.urs.cz/item/CS_URS_2024_01/162301971" TargetMode="External"/><Relationship Id="rId17" Type="http://schemas.openxmlformats.org/officeDocument/2006/relationships/hyperlink" Target="https://podminky.urs.cz/item/CS_URS_2024_01/181351003" TargetMode="External"/><Relationship Id="rId25" Type="http://schemas.openxmlformats.org/officeDocument/2006/relationships/hyperlink" Target="https://podminky.urs.cz/item/CS_URS_2024_01/564851111" TargetMode="External"/><Relationship Id="rId33" Type="http://schemas.openxmlformats.org/officeDocument/2006/relationships/hyperlink" Target="https://podminky.urs.cz/item/CS_URS_2024_01/577145112" TargetMode="External"/><Relationship Id="rId38" Type="http://schemas.openxmlformats.org/officeDocument/2006/relationships/hyperlink" Target="https://podminky.urs.cz/item/CS_URS_2024_01/914111112" TargetMode="External"/><Relationship Id="rId46" Type="http://schemas.openxmlformats.org/officeDocument/2006/relationships/hyperlink" Target="https://podminky.urs.cz/item/CS_URS_2024_01/919735111" TargetMode="External"/><Relationship Id="rId20" Type="http://schemas.openxmlformats.org/officeDocument/2006/relationships/hyperlink" Target="https://podminky.urs.cz/item/CS_URS_2024_01/184911151" TargetMode="External"/><Relationship Id="rId41" Type="http://schemas.openxmlformats.org/officeDocument/2006/relationships/hyperlink" Target="https://podminky.urs.cz/item/CS_URS_2024_01/915131112" TargetMode="External"/><Relationship Id="rId54" Type="http://schemas.openxmlformats.org/officeDocument/2006/relationships/hyperlink" Target="https://podminky.urs.cz/item/CS_URS_2024_01/783009411" TargetMode="External"/><Relationship Id="rId1" Type="http://schemas.openxmlformats.org/officeDocument/2006/relationships/hyperlink" Target="https://podminky.urs.cz/item/CS_URS_2024_01/112101121" TargetMode="External"/><Relationship Id="rId6" Type="http://schemas.openxmlformats.org/officeDocument/2006/relationships/hyperlink" Target="https://podminky.urs.cz/item/CS_URS_2024_01/122251104" TargetMode="External"/><Relationship Id="rId15" Type="http://schemas.openxmlformats.org/officeDocument/2006/relationships/hyperlink" Target="https://podminky.urs.cz/item/CS_URS_2024_01/171201231" TargetMode="External"/><Relationship Id="rId23" Type="http://schemas.openxmlformats.org/officeDocument/2006/relationships/hyperlink" Target="https://podminky.urs.cz/item/CS_URS_2024_01/339921113" TargetMode="External"/><Relationship Id="rId28" Type="http://schemas.openxmlformats.org/officeDocument/2006/relationships/hyperlink" Target="https://podminky.urs.cz/item/CS_URS_2024_01/567122112" TargetMode="External"/><Relationship Id="rId36" Type="http://schemas.openxmlformats.org/officeDocument/2006/relationships/hyperlink" Target="https://podminky.urs.cz/item/CS_URS_2024_01/911121111" TargetMode="External"/><Relationship Id="rId49" Type="http://schemas.openxmlformats.org/officeDocument/2006/relationships/hyperlink" Target="https://podminky.urs.cz/item/CS_URS_2024_01/99722157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70001000" TargetMode="Externa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43103000" TargetMode="External"/><Relationship Id="rId2" Type="http://schemas.openxmlformats.org/officeDocument/2006/relationships/hyperlink" Target="https://podminky.urs.cz/item/CS_URS_2024_01/012303000" TargetMode="External"/><Relationship Id="rId1" Type="http://schemas.openxmlformats.org/officeDocument/2006/relationships/hyperlink" Target="https://podminky.urs.cz/item/CS_URS_2024_01/012203000" TargetMode="External"/><Relationship Id="rId6" Type="http://schemas.openxmlformats.org/officeDocument/2006/relationships/hyperlink" Target="https://podminky.urs.cz/item/CS_URS_2024_01/043144000" TargetMode="External"/><Relationship Id="rId5" Type="http://schemas.openxmlformats.org/officeDocument/2006/relationships/hyperlink" Target="https://podminky.urs.cz/item/CS_URS_2024_01/030001000" TargetMode="External"/><Relationship Id="rId4" Type="http://schemas.openxmlformats.org/officeDocument/2006/relationships/hyperlink" Target="https://podminky.urs.cz/item/CS_URS_2024_01/013294000" TargetMode="External"/><Relationship Id="rId9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tabSelected="1" workbookViewId="0">
      <selection activeCell="AM17" sqref="AM1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5"/>
      <c r="AQ5" s="25"/>
      <c r="AR5" s="23"/>
      <c r="BE5" s="355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5"/>
      <c r="AQ6" s="25"/>
      <c r="AR6" s="23"/>
      <c r="BE6" s="356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6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30</v>
      </c>
      <c r="AO8" s="25"/>
      <c r="AP8" s="25"/>
      <c r="AQ8" s="25"/>
      <c r="AR8" s="23"/>
      <c r="BE8" s="356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6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26</v>
      </c>
      <c r="AO10" s="25"/>
      <c r="AP10" s="25"/>
      <c r="AQ10" s="25"/>
      <c r="AR10" s="23"/>
      <c r="BE10" s="356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56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6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30</v>
      </c>
      <c r="AO13" s="25"/>
      <c r="AP13" s="25"/>
      <c r="AQ13" s="25"/>
      <c r="AR13" s="23"/>
      <c r="BE13" s="356"/>
      <c r="BS13" s="20" t="s">
        <v>6</v>
      </c>
    </row>
    <row r="14" spans="1:74" ht="12.75">
      <c r="B14" s="24"/>
      <c r="C14" s="25"/>
      <c r="D14" s="25"/>
      <c r="E14" s="361" t="s">
        <v>30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56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6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32</v>
      </c>
      <c r="AO16" s="25"/>
      <c r="AP16" s="25"/>
      <c r="AQ16" s="25"/>
      <c r="AR16" s="23"/>
      <c r="BE16" s="356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56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6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19</v>
      </c>
      <c r="AO19" s="25"/>
      <c r="AP19" s="25"/>
      <c r="AQ19" s="25"/>
      <c r="AR19" s="23"/>
      <c r="BE19" s="356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56"/>
      <c r="BS20" s="20" t="s">
        <v>34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6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6"/>
    </row>
    <row r="23" spans="1:71" s="1" customFormat="1" ht="47.25" customHeight="1">
      <c r="B23" s="24"/>
      <c r="C23" s="25"/>
      <c r="D23" s="25"/>
      <c r="E23" s="363" t="s">
        <v>38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5"/>
      <c r="AP23" s="25"/>
      <c r="AQ23" s="25"/>
      <c r="AR23" s="23"/>
      <c r="BE23" s="356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6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6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4">
        <f>ROUND(AG54,2)</f>
        <v>0</v>
      </c>
      <c r="AL26" s="365"/>
      <c r="AM26" s="365"/>
      <c r="AN26" s="365"/>
      <c r="AO26" s="365"/>
      <c r="AP26" s="39"/>
      <c r="AQ26" s="39"/>
      <c r="AR26" s="42"/>
      <c r="BE26" s="356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6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6" t="s">
        <v>40</v>
      </c>
      <c r="M28" s="366"/>
      <c r="N28" s="366"/>
      <c r="O28" s="366"/>
      <c r="P28" s="366"/>
      <c r="Q28" s="39"/>
      <c r="R28" s="39"/>
      <c r="S28" s="39"/>
      <c r="T28" s="39"/>
      <c r="U28" s="39"/>
      <c r="V28" s="39"/>
      <c r="W28" s="366" t="s">
        <v>41</v>
      </c>
      <c r="X28" s="366"/>
      <c r="Y28" s="366"/>
      <c r="Z28" s="366"/>
      <c r="AA28" s="366"/>
      <c r="AB28" s="366"/>
      <c r="AC28" s="366"/>
      <c r="AD28" s="366"/>
      <c r="AE28" s="366"/>
      <c r="AF28" s="39"/>
      <c r="AG28" s="39"/>
      <c r="AH28" s="39"/>
      <c r="AI28" s="39"/>
      <c r="AJ28" s="39"/>
      <c r="AK28" s="366" t="s">
        <v>42</v>
      </c>
      <c r="AL28" s="366"/>
      <c r="AM28" s="366"/>
      <c r="AN28" s="366"/>
      <c r="AO28" s="366"/>
      <c r="AP28" s="39"/>
      <c r="AQ28" s="39"/>
      <c r="AR28" s="42"/>
      <c r="BE28" s="356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69">
        <v>0.21</v>
      </c>
      <c r="M29" s="368"/>
      <c r="N29" s="368"/>
      <c r="O29" s="368"/>
      <c r="P29" s="368"/>
      <c r="Q29" s="44"/>
      <c r="R29" s="44"/>
      <c r="S29" s="44"/>
      <c r="T29" s="44"/>
      <c r="U29" s="44"/>
      <c r="V29" s="44"/>
      <c r="W29" s="367">
        <f>ROUND(AZ54,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44"/>
      <c r="AG29" s="44"/>
      <c r="AH29" s="44"/>
      <c r="AI29" s="44"/>
      <c r="AJ29" s="44"/>
      <c r="AK29" s="367">
        <f>ROUND(AV54, 2)</f>
        <v>0</v>
      </c>
      <c r="AL29" s="368"/>
      <c r="AM29" s="368"/>
      <c r="AN29" s="368"/>
      <c r="AO29" s="368"/>
      <c r="AP29" s="44"/>
      <c r="AQ29" s="44"/>
      <c r="AR29" s="45"/>
      <c r="BE29" s="357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69">
        <v>0.12</v>
      </c>
      <c r="M30" s="368"/>
      <c r="N30" s="368"/>
      <c r="O30" s="368"/>
      <c r="P30" s="368"/>
      <c r="Q30" s="44"/>
      <c r="R30" s="44"/>
      <c r="S30" s="44"/>
      <c r="T30" s="44"/>
      <c r="U30" s="44"/>
      <c r="V30" s="44"/>
      <c r="W30" s="367">
        <f>ROUND(BA54,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44"/>
      <c r="AG30" s="44"/>
      <c r="AH30" s="44"/>
      <c r="AI30" s="44"/>
      <c r="AJ30" s="44"/>
      <c r="AK30" s="367">
        <f>ROUND(AW54, 2)</f>
        <v>0</v>
      </c>
      <c r="AL30" s="368"/>
      <c r="AM30" s="368"/>
      <c r="AN30" s="368"/>
      <c r="AO30" s="368"/>
      <c r="AP30" s="44"/>
      <c r="AQ30" s="44"/>
      <c r="AR30" s="45"/>
      <c r="BE30" s="357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69">
        <v>0.21</v>
      </c>
      <c r="M31" s="368"/>
      <c r="N31" s="368"/>
      <c r="O31" s="368"/>
      <c r="P31" s="368"/>
      <c r="Q31" s="44"/>
      <c r="R31" s="44"/>
      <c r="S31" s="44"/>
      <c r="T31" s="44"/>
      <c r="U31" s="44"/>
      <c r="V31" s="44"/>
      <c r="W31" s="367">
        <f>ROUND(BB54,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44"/>
      <c r="AG31" s="44"/>
      <c r="AH31" s="44"/>
      <c r="AI31" s="44"/>
      <c r="AJ31" s="44"/>
      <c r="AK31" s="367">
        <v>0</v>
      </c>
      <c r="AL31" s="368"/>
      <c r="AM31" s="368"/>
      <c r="AN31" s="368"/>
      <c r="AO31" s="368"/>
      <c r="AP31" s="44"/>
      <c r="AQ31" s="44"/>
      <c r="AR31" s="45"/>
      <c r="BE31" s="357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69">
        <v>0.12</v>
      </c>
      <c r="M32" s="368"/>
      <c r="N32" s="368"/>
      <c r="O32" s="368"/>
      <c r="P32" s="368"/>
      <c r="Q32" s="44"/>
      <c r="R32" s="44"/>
      <c r="S32" s="44"/>
      <c r="T32" s="44"/>
      <c r="U32" s="44"/>
      <c r="V32" s="44"/>
      <c r="W32" s="367">
        <f>ROUND(BC54,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44"/>
      <c r="AG32" s="44"/>
      <c r="AH32" s="44"/>
      <c r="AI32" s="44"/>
      <c r="AJ32" s="44"/>
      <c r="AK32" s="367">
        <v>0</v>
      </c>
      <c r="AL32" s="368"/>
      <c r="AM32" s="368"/>
      <c r="AN32" s="368"/>
      <c r="AO32" s="368"/>
      <c r="AP32" s="44"/>
      <c r="AQ32" s="44"/>
      <c r="AR32" s="45"/>
      <c r="BE32" s="357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69">
        <v>0</v>
      </c>
      <c r="M33" s="368"/>
      <c r="N33" s="368"/>
      <c r="O33" s="368"/>
      <c r="P33" s="368"/>
      <c r="Q33" s="44"/>
      <c r="R33" s="44"/>
      <c r="S33" s="44"/>
      <c r="T33" s="44"/>
      <c r="U33" s="44"/>
      <c r="V33" s="44"/>
      <c r="W33" s="367">
        <f>ROUND(BD54,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44"/>
      <c r="AG33" s="44"/>
      <c r="AH33" s="44"/>
      <c r="AI33" s="44"/>
      <c r="AJ33" s="44"/>
      <c r="AK33" s="367">
        <v>0</v>
      </c>
      <c r="AL33" s="368"/>
      <c r="AM33" s="368"/>
      <c r="AN33" s="368"/>
      <c r="AO33" s="368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73" t="s">
        <v>51</v>
      </c>
      <c r="Y35" s="371"/>
      <c r="Z35" s="371"/>
      <c r="AA35" s="371"/>
      <c r="AB35" s="371"/>
      <c r="AC35" s="48"/>
      <c r="AD35" s="48"/>
      <c r="AE35" s="48"/>
      <c r="AF35" s="48"/>
      <c r="AG35" s="48"/>
      <c r="AH35" s="48"/>
      <c r="AI35" s="48"/>
      <c r="AJ35" s="48"/>
      <c r="AK35" s="370">
        <f>SUM(AK26:AK33)</f>
        <v>0</v>
      </c>
      <c r="AL35" s="371"/>
      <c r="AM35" s="371"/>
      <c r="AN35" s="371"/>
      <c r="AO35" s="372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202417-25-03-25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2" t="str">
        <f>K6</f>
        <v>Rekonstrukce plaveckého bazénu ZŠ a MŠ Weberova</v>
      </c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areál ZŠ a MŠ Weberova v Praze 5-Košířích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1" t="str">
        <f>IF(AN8= "","",AN8)</f>
        <v>Vyplň údaj</v>
      </c>
      <c r="AN47" s="381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Městská část Praha 5, nám. 14. října 4, Praha 5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82" t="str">
        <f>IF(E17="","",E17)</f>
        <v>Atelier 11 Hradec Králové s.r.o., Jižní 870/2</v>
      </c>
      <c r="AN49" s="383"/>
      <c r="AO49" s="383"/>
      <c r="AP49" s="383"/>
      <c r="AQ49" s="39"/>
      <c r="AR49" s="42"/>
      <c r="AS49" s="385" t="s">
        <v>53</v>
      </c>
      <c r="AT49" s="386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2" t="str">
        <f>IF(E20="","",E20)</f>
        <v xml:space="preserve"> </v>
      </c>
      <c r="AN50" s="383"/>
      <c r="AO50" s="383"/>
      <c r="AP50" s="383"/>
      <c r="AQ50" s="39"/>
      <c r="AR50" s="42"/>
      <c r="AS50" s="387"/>
      <c r="AT50" s="388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9"/>
      <c r="AT51" s="390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7" t="s">
        <v>54</v>
      </c>
      <c r="D52" s="348"/>
      <c r="E52" s="348"/>
      <c r="F52" s="348"/>
      <c r="G52" s="348"/>
      <c r="H52" s="69"/>
      <c r="I52" s="351" t="s">
        <v>55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77" t="s">
        <v>56</v>
      </c>
      <c r="AH52" s="348"/>
      <c r="AI52" s="348"/>
      <c r="AJ52" s="348"/>
      <c r="AK52" s="348"/>
      <c r="AL52" s="348"/>
      <c r="AM52" s="348"/>
      <c r="AN52" s="351" t="s">
        <v>57</v>
      </c>
      <c r="AO52" s="348"/>
      <c r="AP52" s="348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4">
        <f>ROUND(AG55+AG72,2)</f>
        <v>0</v>
      </c>
      <c r="AH54" s="354"/>
      <c r="AI54" s="354"/>
      <c r="AJ54" s="354"/>
      <c r="AK54" s="354"/>
      <c r="AL54" s="354"/>
      <c r="AM54" s="354"/>
      <c r="AN54" s="391">
        <f t="shared" ref="AN54:AN72" si="0">SUM(AG54,AT54)</f>
        <v>0</v>
      </c>
      <c r="AO54" s="391"/>
      <c r="AP54" s="391"/>
      <c r="AQ54" s="81" t="s">
        <v>19</v>
      </c>
      <c r="AR54" s="82"/>
      <c r="AS54" s="83">
        <f>ROUND(AS55+AS72,2)</f>
        <v>0</v>
      </c>
      <c r="AT54" s="84">
        <f t="shared" ref="AT54:AT72" si="1">ROUND(SUM(AV54:AW54),2)</f>
        <v>0</v>
      </c>
      <c r="AU54" s="85">
        <f>ROUND(AU55+AU72,5)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ROUND(AZ55+AZ72,2)</f>
        <v>0</v>
      </c>
      <c r="BA54" s="84">
        <f>ROUND(BA55+BA72,2)</f>
        <v>0</v>
      </c>
      <c r="BB54" s="84">
        <f>ROUND(BB55+BB72,2)</f>
        <v>0</v>
      </c>
      <c r="BC54" s="84">
        <f>ROUND(BC55+BC72,2)</f>
        <v>0</v>
      </c>
      <c r="BD54" s="86">
        <f>ROUND(BD55+BD72,2)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49" t="s">
        <v>77</v>
      </c>
      <c r="E55" s="349"/>
      <c r="F55" s="349"/>
      <c r="G55" s="349"/>
      <c r="H55" s="349"/>
      <c r="I55" s="91"/>
      <c r="J55" s="349" t="s">
        <v>78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78">
        <f>ROUND(AG56+AG57+AG58+AG65+AG70+AG71,2)</f>
        <v>0</v>
      </c>
      <c r="AH55" s="379"/>
      <c r="AI55" s="379"/>
      <c r="AJ55" s="379"/>
      <c r="AK55" s="379"/>
      <c r="AL55" s="379"/>
      <c r="AM55" s="379"/>
      <c r="AN55" s="384">
        <f t="shared" si="0"/>
        <v>0</v>
      </c>
      <c r="AO55" s="379"/>
      <c r="AP55" s="379"/>
      <c r="AQ55" s="92" t="s">
        <v>79</v>
      </c>
      <c r="AR55" s="93"/>
      <c r="AS55" s="94">
        <f>ROUND(AS56+AS57+AS58+AS65+AS70+AS71,2)</f>
        <v>0</v>
      </c>
      <c r="AT55" s="95">
        <f t="shared" si="1"/>
        <v>0</v>
      </c>
      <c r="AU55" s="96">
        <f>ROUND(AU56+AU57+AU58+AU65+AU70+AU71,5)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ROUND(AZ56+AZ57+AZ58+AZ65+AZ70+AZ71,2)</f>
        <v>0</v>
      </c>
      <c r="BA55" s="95">
        <f>ROUND(BA56+BA57+BA58+BA65+BA70+BA71,2)</f>
        <v>0</v>
      </c>
      <c r="BB55" s="95">
        <f>ROUND(BB56+BB57+BB58+BB65+BB70+BB71,2)</f>
        <v>0</v>
      </c>
      <c r="BC55" s="95">
        <f>ROUND(BC56+BC57+BC58+BC65+BC70+BC71,2)</f>
        <v>0</v>
      </c>
      <c r="BD55" s="97">
        <f>ROUND(BD56+BD57+BD58+BD65+BD70+BD71,2)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50" t="s">
        <v>84</v>
      </c>
      <c r="F56" s="350"/>
      <c r="G56" s="350"/>
      <c r="H56" s="350"/>
      <c r="I56" s="350"/>
      <c r="J56" s="100"/>
      <c r="K56" s="350" t="s">
        <v>85</v>
      </c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75">
        <f>'D.1.1 - Architektonicko-s...'!J32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101" t="s">
        <v>86</v>
      </c>
      <c r="AR56" s="56"/>
      <c r="AS56" s="102">
        <v>0</v>
      </c>
      <c r="AT56" s="103">
        <f t="shared" si="1"/>
        <v>0</v>
      </c>
      <c r="AU56" s="104">
        <f>'D.1.1 - Architektonicko-s...'!P117</f>
        <v>0</v>
      </c>
      <c r="AV56" s="103">
        <f>'D.1.1 - Architektonicko-s...'!J35</f>
        <v>0</v>
      </c>
      <c r="AW56" s="103">
        <f>'D.1.1 - Architektonicko-s...'!J36</f>
        <v>0</v>
      </c>
      <c r="AX56" s="103">
        <f>'D.1.1 - Architektonicko-s...'!J37</f>
        <v>0</v>
      </c>
      <c r="AY56" s="103">
        <f>'D.1.1 - Architektonicko-s...'!J38</f>
        <v>0</v>
      </c>
      <c r="AZ56" s="103">
        <f>'D.1.1 - Architektonicko-s...'!F35</f>
        <v>0</v>
      </c>
      <c r="BA56" s="103">
        <f>'D.1.1 - Architektonicko-s...'!F36</f>
        <v>0</v>
      </c>
      <c r="BB56" s="103">
        <f>'D.1.1 - Architektonicko-s...'!F37</f>
        <v>0</v>
      </c>
      <c r="BC56" s="103">
        <f>'D.1.1 - Architektonicko-s...'!F38</f>
        <v>0</v>
      </c>
      <c r="BD56" s="105">
        <f>'D.1.1 - Architektonicko-s...'!F39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>
      <c r="A57" s="99" t="s">
        <v>83</v>
      </c>
      <c r="B57" s="54"/>
      <c r="C57" s="100"/>
      <c r="D57" s="100"/>
      <c r="E57" s="350" t="s">
        <v>88</v>
      </c>
      <c r="F57" s="350"/>
      <c r="G57" s="350"/>
      <c r="H57" s="350"/>
      <c r="I57" s="350"/>
      <c r="J57" s="100"/>
      <c r="K57" s="350" t="s">
        <v>89</v>
      </c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75">
        <f>'D.1.2 - Stavebně konstruk...'!J32</f>
        <v>0</v>
      </c>
      <c r="AH57" s="376"/>
      <c r="AI57" s="376"/>
      <c r="AJ57" s="376"/>
      <c r="AK57" s="376"/>
      <c r="AL57" s="376"/>
      <c r="AM57" s="376"/>
      <c r="AN57" s="375">
        <f t="shared" si="0"/>
        <v>0</v>
      </c>
      <c r="AO57" s="376"/>
      <c r="AP57" s="376"/>
      <c r="AQ57" s="101" t="s">
        <v>86</v>
      </c>
      <c r="AR57" s="56"/>
      <c r="AS57" s="102">
        <v>0</v>
      </c>
      <c r="AT57" s="103">
        <f t="shared" si="1"/>
        <v>0</v>
      </c>
      <c r="AU57" s="104">
        <f>'D.1.2 - Stavebně konstruk...'!P90</f>
        <v>0</v>
      </c>
      <c r="AV57" s="103">
        <f>'D.1.2 - Stavebně konstruk...'!J35</f>
        <v>0</v>
      </c>
      <c r="AW57" s="103">
        <f>'D.1.2 - Stavebně konstruk...'!J36</f>
        <v>0</v>
      </c>
      <c r="AX57" s="103">
        <f>'D.1.2 - Stavebně konstruk...'!J37</f>
        <v>0</v>
      </c>
      <c r="AY57" s="103">
        <f>'D.1.2 - Stavebně konstruk...'!J38</f>
        <v>0</v>
      </c>
      <c r="AZ57" s="103">
        <f>'D.1.2 - Stavebně konstruk...'!F35</f>
        <v>0</v>
      </c>
      <c r="BA57" s="103">
        <f>'D.1.2 - Stavebně konstruk...'!F36</f>
        <v>0</v>
      </c>
      <c r="BB57" s="103">
        <f>'D.1.2 - Stavebně konstruk...'!F37</f>
        <v>0</v>
      </c>
      <c r="BC57" s="103">
        <f>'D.1.2 - Stavebně konstruk...'!F38</f>
        <v>0</v>
      </c>
      <c r="BD57" s="105">
        <f>'D.1.2 - Stavebně konstruk...'!F39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19</v>
      </c>
    </row>
    <row r="58" spans="1:91" s="4" customFormat="1" ht="16.5" customHeight="1">
      <c r="B58" s="54"/>
      <c r="C58" s="100"/>
      <c r="D58" s="100"/>
      <c r="E58" s="350" t="s">
        <v>91</v>
      </c>
      <c r="F58" s="350"/>
      <c r="G58" s="350"/>
      <c r="H58" s="350"/>
      <c r="I58" s="350"/>
      <c r="J58" s="100"/>
      <c r="K58" s="350" t="s">
        <v>92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80">
        <f>ROUND(SUM(AG59:AG64),2)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101" t="s">
        <v>86</v>
      </c>
      <c r="AR58" s="56"/>
      <c r="AS58" s="102">
        <f>ROUND(SUM(AS59:AS64),2)</f>
        <v>0</v>
      </c>
      <c r="AT58" s="103">
        <f t="shared" si="1"/>
        <v>0</v>
      </c>
      <c r="AU58" s="104">
        <f>ROUND(SUM(AU59:AU64),5)</f>
        <v>0</v>
      </c>
      <c r="AV58" s="103">
        <f>ROUND(AZ58*L29,2)</f>
        <v>0</v>
      </c>
      <c r="AW58" s="103">
        <f>ROUND(BA58*L30,2)</f>
        <v>0</v>
      </c>
      <c r="AX58" s="103">
        <f>ROUND(BB58*L29,2)</f>
        <v>0</v>
      </c>
      <c r="AY58" s="103">
        <f>ROUND(BC58*L30,2)</f>
        <v>0</v>
      </c>
      <c r="AZ58" s="103">
        <f>ROUND(SUM(AZ59:AZ64),2)</f>
        <v>0</v>
      </c>
      <c r="BA58" s="103">
        <f>ROUND(SUM(BA59:BA64),2)</f>
        <v>0</v>
      </c>
      <c r="BB58" s="103">
        <f>ROUND(SUM(BB59:BB64),2)</f>
        <v>0</v>
      </c>
      <c r="BC58" s="103">
        <f>ROUND(SUM(BC59:BC64),2)</f>
        <v>0</v>
      </c>
      <c r="BD58" s="105">
        <f>ROUND(SUM(BD59:BD64),2)</f>
        <v>0</v>
      </c>
      <c r="BS58" s="106" t="s">
        <v>72</v>
      </c>
      <c r="BT58" s="106" t="s">
        <v>82</v>
      </c>
      <c r="BU58" s="106" t="s">
        <v>74</v>
      </c>
      <c r="BV58" s="106" t="s">
        <v>75</v>
      </c>
      <c r="BW58" s="106" t="s">
        <v>93</v>
      </c>
      <c r="BX58" s="106" t="s">
        <v>81</v>
      </c>
      <c r="CL58" s="106" t="s">
        <v>19</v>
      </c>
    </row>
    <row r="59" spans="1:91" s="4" customFormat="1" ht="16.5" customHeight="1">
      <c r="A59" s="99" t="s">
        <v>83</v>
      </c>
      <c r="B59" s="54"/>
      <c r="C59" s="100"/>
      <c r="D59" s="100"/>
      <c r="E59" s="100"/>
      <c r="F59" s="350" t="s">
        <v>94</v>
      </c>
      <c r="G59" s="350"/>
      <c r="H59" s="350"/>
      <c r="I59" s="350"/>
      <c r="J59" s="350"/>
      <c r="K59" s="100"/>
      <c r="L59" s="350" t="s">
        <v>95</v>
      </c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75">
        <f>'D.1.4-ÚT - Vytápěni'!J34</f>
        <v>0</v>
      </c>
      <c r="AH59" s="376"/>
      <c r="AI59" s="376"/>
      <c r="AJ59" s="376"/>
      <c r="AK59" s="376"/>
      <c r="AL59" s="376"/>
      <c r="AM59" s="376"/>
      <c r="AN59" s="375">
        <f t="shared" si="0"/>
        <v>0</v>
      </c>
      <c r="AO59" s="376"/>
      <c r="AP59" s="376"/>
      <c r="AQ59" s="101" t="s">
        <v>86</v>
      </c>
      <c r="AR59" s="56"/>
      <c r="AS59" s="102">
        <v>0</v>
      </c>
      <c r="AT59" s="103">
        <f t="shared" si="1"/>
        <v>0</v>
      </c>
      <c r="AU59" s="104">
        <f>'D.1.4-ÚT - Vytápěni'!P102</f>
        <v>0</v>
      </c>
      <c r="AV59" s="103">
        <f>'D.1.4-ÚT - Vytápěni'!J37</f>
        <v>0</v>
      </c>
      <c r="AW59" s="103">
        <f>'D.1.4-ÚT - Vytápěni'!J38</f>
        <v>0</v>
      </c>
      <c r="AX59" s="103">
        <f>'D.1.4-ÚT - Vytápěni'!J39</f>
        <v>0</v>
      </c>
      <c r="AY59" s="103">
        <f>'D.1.4-ÚT - Vytápěni'!J40</f>
        <v>0</v>
      </c>
      <c r="AZ59" s="103">
        <f>'D.1.4-ÚT - Vytápěni'!F37</f>
        <v>0</v>
      </c>
      <c r="BA59" s="103">
        <f>'D.1.4-ÚT - Vytápěni'!F38</f>
        <v>0</v>
      </c>
      <c r="BB59" s="103">
        <f>'D.1.4-ÚT - Vytápěni'!F39</f>
        <v>0</v>
      </c>
      <c r="BC59" s="103">
        <f>'D.1.4-ÚT - Vytápěni'!F40</f>
        <v>0</v>
      </c>
      <c r="BD59" s="105">
        <f>'D.1.4-ÚT - Vytápěni'!F41</f>
        <v>0</v>
      </c>
      <c r="BT59" s="106" t="s">
        <v>96</v>
      </c>
      <c r="BV59" s="106" t="s">
        <v>75</v>
      </c>
      <c r="BW59" s="106" t="s">
        <v>97</v>
      </c>
      <c r="BX59" s="106" t="s">
        <v>93</v>
      </c>
      <c r="CL59" s="106" t="s">
        <v>19</v>
      </c>
    </row>
    <row r="60" spans="1:91" s="4" customFormat="1" ht="16.5" customHeight="1">
      <c r="A60" s="99" t="s">
        <v>83</v>
      </c>
      <c r="B60" s="54"/>
      <c r="C60" s="100"/>
      <c r="D60" s="100"/>
      <c r="E60" s="100"/>
      <c r="F60" s="350" t="s">
        <v>98</v>
      </c>
      <c r="G60" s="350"/>
      <c r="H60" s="350"/>
      <c r="I60" s="350"/>
      <c r="J60" s="350"/>
      <c r="K60" s="100"/>
      <c r="L60" s="350" t="s">
        <v>99</v>
      </c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75">
        <f>'D.1.4-EL - Elektroinstalace'!J34</f>
        <v>0</v>
      </c>
      <c r="AH60" s="376"/>
      <c r="AI60" s="376"/>
      <c r="AJ60" s="376"/>
      <c r="AK60" s="376"/>
      <c r="AL60" s="376"/>
      <c r="AM60" s="376"/>
      <c r="AN60" s="375">
        <f t="shared" si="0"/>
        <v>0</v>
      </c>
      <c r="AO60" s="376"/>
      <c r="AP60" s="376"/>
      <c r="AQ60" s="101" t="s">
        <v>86</v>
      </c>
      <c r="AR60" s="56"/>
      <c r="AS60" s="102">
        <v>0</v>
      </c>
      <c r="AT60" s="103">
        <f t="shared" si="1"/>
        <v>0</v>
      </c>
      <c r="AU60" s="104">
        <f>'D.1.4-EL - Elektroinstalace'!P99</f>
        <v>0</v>
      </c>
      <c r="AV60" s="103">
        <f>'D.1.4-EL - Elektroinstalace'!J37</f>
        <v>0</v>
      </c>
      <c r="AW60" s="103">
        <f>'D.1.4-EL - Elektroinstalace'!J38</f>
        <v>0</v>
      </c>
      <c r="AX60" s="103">
        <f>'D.1.4-EL - Elektroinstalace'!J39</f>
        <v>0</v>
      </c>
      <c r="AY60" s="103">
        <f>'D.1.4-EL - Elektroinstalace'!J40</f>
        <v>0</v>
      </c>
      <c r="AZ60" s="103">
        <f>'D.1.4-EL - Elektroinstalace'!F37</f>
        <v>0</v>
      </c>
      <c r="BA60" s="103">
        <f>'D.1.4-EL - Elektroinstalace'!F38</f>
        <v>0</v>
      </c>
      <c r="BB60" s="103">
        <f>'D.1.4-EL - Elektroinstalace'!F39</f>
        <v>0</v>
      </c>
      <c r="BC60" s="103">
        <f>'D.1.4-EL - Elektroinstalace'!F40</f>
        <v>0</v>
      </c>
      <c r="BD60" s="105">
        <f>'D.1.4-EL - Elektroinstalace'!F41</f>
        <v>0</v>
      </c>
      <c r="BT60" s="106" t="s">
        <v>96</v>
      </c>
      <c r="BV60" s="106" t="s">
        <v>75</v>
      </c>
      <c r="BW60" s="106" t="s">
        <v>100</v>
      </c>
      <c r="BX60" s="106" t="s">
        <v>93</v>
      </c>
      <c r="CL60" s="106" t="s">
        <v>19</v>
      </c>
    </row>
    <row r="61" spans="1:91" s="4" customFormat="1" ht="23.25" customHeight="1">
      <c r="A61" s="99" t="s">
        <v>83</v>
      </c>
      <c r="B61" s="54"/>
      <c r="C61" s="100"/>
      <c r="D61" s="100"/>
      <c r="E61" s="100"/>
      <c r="F61" s="350" t="s">
        <v>101</v>
      </c>
      <c r="G61" s="350"/>
      <c r="H61" s="350"/>
      <c r="I61" s="350"/>
      <c r="J61" s="350"/>
      <c r="K61" s="100"/>
      <c r="L61" s="350" t="s">
        <v>102</v>
      </c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75">
        <f>'D.1.4-MaR - Měření a regu...'!J34</f>
        <v>0</v>
      </c>
      <c r="AH61" s="376"/>
      <c r="AI61" s="376"/>
      <c r="AJ61" s="376"/>
      <c r="AK61" s="376"/>
      <c r="AL61" s="376"/>
      <c r="AM61" s="376"/>
      <c r="AN61" s="375">
        <f t="shared" si="0"/>
        <v>0</v>
      </c>
      <c r="AO61" s="376"/>
      <c r="AP61" s="376"/>
      <c r="AQ61" s="101" t="s">
        <v>86</v>
      </c>
      <c r="AR61" s="56"/>
      <c r="AS61" s="102">
        <v>0</v>
      </c>
      <c r="AT61" s="103">
        <f t="shared" si="1"/>
        <v>0</v>
      </c>
      <c r="AU61" s="104">
        <f>'D.1.4-MaR - Měření a regu...'!P97</f>
        <v>0</v>
      </c>
      <c r="AV61" s="103">
        <f>'D.1.4-MaR - Měření a regu...'!J37</f>
        <v>0</v>
      </c>
      <c r="AW61" s="103">
        <f>'D.1.4-MaR - Měření a regu...'!J38</f>
        <v>0</v>
      </c>
      <c r="AX61" s="103">
        <f>'D.1.4-MaR - Měření a regu...'!J39</f>
        <v>0</v>
      </c>
      <c r="AY61" s="103">
        <f>'D.1.4-MaR - Měření a regu...'!J40</f>
        <v>0</v>
      </c>
      <c r="AZ61" s="103">
        <f>'D.1.4-MaR - Měření a regu...'!F37</f>
        <v>0</v>
      </c>
      <c r="BA61" s="103">
        <f>'D.1.4-MaR - Měření a regu...'!F38</f>
        <v>0</v>
      </c>
      <c r="BB61" s="103">
        <f>'D.1.4-MaR - Měření a regu...'!F39</f>
        <v>0</v>
      </c>
      <c r="BC61" s="103">
        <f>'D.1.4-MaR - Měření a regu...'!F40</f>
        <v>0</v>
      </c>
      <c r="BD61" s="105">
        <f>'D.1.4-MaR - Měření a regu...'!F41</f>
        <v>0</v>
      </c>
      <c r="BT61" s="106" t="s">
        <v>96</v>
      </c>
      <c r="BV61" s="106" t="s">
        <v>75</v>
      </c>
      <c r="BW61" s="106" t="s">
        <v>103</v>
      </c>
      <c r="BX61" s="106" t="s">
        <v>93</v>
      </c>
      <c r="CL61" s="106" t="s">
        <v>19</v>
      </c>
    </row>
    <row r="62" spans="1:91" s="4" customFormat="1" ht="16.5" customHeight="1">
      <c r="A62" s="99" t="s">
        <v>83</v>
      </c>
      <c r="B62" s="54"/>
      <c r="C62" s="100"/>
      <c r="D62" s="100"/>
      <c r="E62" s="100"/>
      <c r="F62" s="350" t="s">
        <v>104</v>
      </c>
      <c r="G62" s="350"/>
      <c r="H62" s="350"/>
      <c r="I62" s="350"/>
      <c r="J62" s="350"/>
      <c r="K62" s="100"/>
      <c r="L62" s="350" t="s">
        <v>105</v>
      </c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75">
        <f>'D.1.4-SL - Slaboproud'!J34</f>
        <v>0</v>
      </c>
      <c r="AH62" s="376"/>
      <c r="AI62" s="376"/>
      <c r="AJ62" s="376"/>
      <c r="AK62" s="376"/>
      <c r="AL62" s="376"/>
      <c r="AM62" s="376"/>
      <c r="AN62" s="375">
        <f t="shared" si="0"/>
        <v>0</v>
      </c>
      <c r="AO62" s="376"/>
      <c r="AP62" s="376"/>
      <c r="AQ62" s="101" t="s">
        <v>86</v>
      </c>
      <c r="AR62" s="56"/>
      <c r="AS62" s="102">
        <v>0</v>
      </c>
      <c r="AT62" s="103">
        <f t="shared" si="1"/>
        <v>0</v>
      </c>
      <c r="AU62" s="104">
        <f>'D.1.4-SL - Slaboproud'!P120</f>
        <v>0</v>
      </c>
      <c r="AV62" s="103">
        <f>'D.1.4-SL - Slaboproud'!J37</f>
        <v>0</v>
      </c>
      <c r="AW62" s="103">
        <f>'D.1.4-SL - Slaboproud'!J38</f>
        <v>0</v>
      </c>
      <c r="AX62" s="103">
        <f>'D.1.4-SL - Slaboproud'!J39</f>
        <v>0</v>
      </c>
      <c r="AY62" s="103">
        <f>'D.1.4-SL - Slaboproud'!J40</f>
        <v>0</v>
      </c>
      <c r="AZ62" s="103">
        <f>'D.1.4-SL - Slaboproud'!F37</f>
        <v>0</v>
      </c>
      <c r="BA62" s="103">
        <f>'D.1.4-SL - Slaboproud'!F38</f>
        <v>0</v>
      </c>
      <c r="BB62" s="103">
        <f>'D.1.4-SL - Slaboproud'!F39</f>
        <v>0</v>
      </c>
      <c r="BC62" s="103">
        <f>'D.1.4-SL - Slaboproud'!F40</f>
        <v>0</v>
      </c>
      <c r="BD62" s="105">
        <f>'D.1.4-SL - Slaboproud'!F41</f>
        <v>0</v>
      </c>
      <c r="BT62" s="106" t="s">
        <v>96</v>
      </c>
      <c r="BV62" s="106" t="s">
        <v>75</v>
      </c>
      <c r="BW62" s="106" t="s">
        <v>106</v>
      </c>
      <c r="BX62" s="106" t="s">
        <v>93</v>
      </c>
      <c r="CL62" s="106" t="s">
        <v>19</v>
      </c>
    </row>
    <row r="63" spans="1:91" s="4" customFormat="1" ht="23.25" customHeight="1">
      <c r="A63" s="99" t="s">
        <v>83</v>
      </c>
      <c r="B63" s="54"/>
      <c r="C63" s="100"/>
      <c r="D63" s="100"/>
      <c r="E63" s="100"/>
      <c r="F63" s="350" t="s">
        <v>107</v>
      </c>
      <c r="G63" s="350"/>
      <c r="H63" s="350"/>
      <c r="I63" s="350"/>
      <c r="J63" s="350"/>
      <c r="K63" s="100"/>
      <c r="L63" s="350" t="s">
        <v>108</v>
      </c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75">
        <f>'D.1.4-VZT - Vzduchotechnika'!J34</f>
        <v>0</v>
      </c>
      <c r="AH63" s="376"/>
      <c r="AI63" s="376"/>
      <c r="AJ63" s="376"/>
      <c r="AK63" s="376"/>
      <c r="AL63" s="376"/>
      <c r="AM63" s="376"/>
      <c r="AN63" s="375">
        <f t="shared" si="0"/>
        <v>0</v>
      </c>
      <c r="AO63" s="376"/>
      <c r="AP63" s="376"/>
      <c r="AQ63" s="101" t="s">
        <v>86</v>
      </c>
      <c r="AR63" s="56"/>
      <c r="AS63" s="102">
        <v>0</v>
      </c>
      <c r="AT63" s="103">
        <f t="shared" si="1"/>
        <v>0</v>
      </c>
      <c r="AU63" s="104">
        <f>'D.1.4-VZT - Vzduchotechnika'!P98</f>
        <v>0</v>
      </c>
      <c r="AV63" s="103">
        <f>'D.1.4-VZT - Vzduchotechnika'!J37</f>
        <v>0</v>
      </c>
      <c r="AW63" s="103">
        <f>'D.1.4-VZT - Vzduchotechnika'!J38</f>
        <v>0</v>
      </c>
      <c r="AX63" s="103">
        <f>'D.1.4-VZT - Vzduchotechnika'!J39</f>
        <v>0</v>
      </c>
      <c r="AY63" s="103">
        <f>'D.1.4-VZT - Vzduchotechnika'!J40</f>
        <v>0</v>
      </c>
      <c r="AZ63" s="103">
        <f>'D.1.4-VZT - Vzduchotechnika'!F37</f>
        <v>0</v>
      </c>
      <c r="BA63" s="103">
        <f>'D.1.4-VZT - Vzduchotechnika'!F38</f>
        <v>0</v>
      </c>
      <c r="BB63" s="103">
        <f>'D.1.4-VZT - Vzduchotechnika'!F39</f>
        <v>0</v>
      </c>
      <c r="BC63" s="103">
        <f>'D.1.4-VZT - Vzduchotechnika'!F40</f>
        <v>0</v>
      </c>
      <c r="BD63" s="105">
        <f>'D.1.4-VZT - Vzduchotechnika'!F41</f>
        <v>0</v>
      </c>
      <c r="BT63" s="106" t="s">
        <v>96</v>
      </c>
      <c r="BV63" s="106" t="s">
        <v>75</v>
      </c>
      <c r="BW63" s="106" t="s">
        <v>109</v>
      </c>
      <c r="BX63" s="106" t="s">
        <v>93</v>
      </c>
      <c r="CL63" s="106" t="s">
        <v>19</v>
      </c>
    </row>
    <row r="64" spans="1:91" s="4" customFormat="1" ht="16.5" customHeight="1">
      <c r="A64" s="99" t="s">
        <v>83</v>
      </c>
      <c r="B64" s="54"/>
      <c r="C64" s="100"/>
      <c r="D64" s="100"/>
      <c r="E64" s="100"/>
      <c r="F64" s="350" t="s">
        <v>110</v>
      </c>
      <c r="G64" s="350"/>
      <c r="H64" s="350"/>
      <c r="I64" s="350"/>
      <c r="J64" s="350"/>
      <c r="K64" s="100"/>
      <c r="L64" s="350" t="s">
        <v>111</v>
      </c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75">
        <f>'D.1.4-ZTI - Zdravotně tec...'!J34</f>
        <v>0</v>
      </c>
      <c r="AH64" s="376"/>
      <c r="AI64" s="376"/>
      <c r="AJ64" s="376"/>
      <c r="AK64" s="376"/>
      <c r="AL64" s="376"/>
      <c r="AM64" s="376"/>
      <c r="AN64" s="375">
        <f t="shared" si="0"/>
        <v>0</v>
      </c>
      <c r="AO64" s="376"/>
      <c r="AP64" s="376"/>
      <c r="AQ64" s="101" t="s">
        <v>86</v>
      </c>
      <c r="AR64" s="56"/>
      <c r="AS64" s="102">
        <v>0</v>
      </c>
      <c r="AT64" s="103">
        <f t="shared" si="1"/>
        <v>0</v>
      </c>
      <c r="AU64" s="104">
        <f>'D.1.4-ZTI - Zdravotně tec...'!P103</f>
        <v>0</v>
      </c>
      <c r="AV64" s="103">
        <f>'D.1.4-ZTI - Zdravotně tec...'!J37</f>
        <v>0</v>
      </c>
      <c r="AW64" s="103">
        <f>'D.1.4-ZTI - Zdravotně tec...'!J38</f>
        <v>0</v>
      </c>
      <c r="AX64" s="103">
        <f>'D.1.4-ZTI - Zdravotně tec...'!J39</f>
        <v>0</v>
      </c>
      <c r="AY64" s="103">
        <f>'D.1.4-ZTI - Zdravotně tec...'!J40</f>
        <v>0</v>
      </c>
      <c r="AZ64" s="103">
        <f>'D.1.4-ZTI - Zdravotně tec...'!F37</f>
        <v>0</v>
      </c>
      <c r="BA64" s="103">
        <f>'D.1.4-ZTI - Zdravotně tec...'!F38</f>
        <v>0</v>
      </c>
      <c r="BB64" s="103">
        <f>'D.1.4-ZTI - Zdravotně tec...'!F39</f>
        <v>0</v>
      </c>
      <c r="BC64" s="103">
        <f>'D.1.4-ZTI - Zdravotně tec...'!F40</f>
        <v>0</v>
      </c>
      <c r="BD64" s="105">
        <f>'D.1.4-ZTI - Zdravotně tec...'!F41</f>
        <v>0</v>
      </c>
      <c r="BT64" s="106" t="s">
        <v>96</v>
      </c>
      <c r="BV64" s="106" t="s">
        <v>75</v>
      </c>
      <c r="BW64" s="106" t="s">
        <v>112</v>
      </c>
      <c r="BX64" s="106" t="s">
        <v>93</v>
      </c>
      <c r="CL64" s="106" t="s">
        <v>19</v>
      </c>
    </row>
    <row r="65" spans="1:91" s="4" customFormat="1" ht="16.5" customHeight="1">
      <c r="B65" s="54"/>
      <c r="C65" s="100"/>
      <c r="D65" s="100"/>
      <c r="E65" s="350" t="s">
        <v>113</v>
      </c>
      <c r="F65" s="350"/>
      <c r="G65" s="350"/>
      <c r="H65" s="350"/>
      <c r="I65" s="350"/>
      <c r="J65" s="100"/>
      <c r="K65" s="350" t="s">
        <v>114</v>
      </c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80">
        <f>ROUND(SUM(AG66:AG69),2)</f>
        <v>0</v>
      </c>
      <c r="AH65" s="376"/>
      <c r="AI65" s="376"/>
      <c r="AJ65" s="376"/>
      <c r="AK65" s="376"/>
      <c r="AL65" s="376"/>
      <c r="AM65" s="376"/>
      <c r="AN65" s="375">
        <f t="shared" si="0"/>
        <v>0</v>
      </c>
      <c r="AO65" s="376"/>
      <c r="AP65" s="376"/>
      <c r="AQ65" s="101" t="s">
        <v>86</v>
      </c>
      <c r="AR65" s="56"/>
      <c r="AS65" s="102">
        <f>ROUND(SUM(AS66:AS69),2)</f>
        <v>0</v>
      </c>
      <c r="AT65" s="103">
        <f t="shared" si="1"/>
        <v>0</v>
      </c>
      <c r="AU65" s="104">
        <f>ROUND(SUM(AU66:AU69),5)</f>
        <v>0</v>
      </c>
      <c r="AV65" s="103">
        <f>ROUND(AZ65*L29,2)</f>
        <v>0</v>
      </c>
      <c r="AW65" s="103">
        <f>ROUND(BA65*L30,2)</f>
        <v>0</v>
      </c>
      <c r="AX65" s="103">
        <f>ROUND(BB65*L29,2)</f>
        <v>0</v>
      </c>
      <c r="AY65" s="103">
        <f>ROUND(BC65*L30,2)</f>
        <v>0</v>
      </c>
      <c r="AZ65" s="103">
        <f>ROUND(SUM(AZ66:AZ69),2)</f>
        <v>0</v>
      </c>
      <c r="BA65" s="103">
        <f>ROUND(SUM(BA66:BA69),2)</f>
        <v>0</v>
      </c>
      <c r="BB65" s="103">
        <f>ROUND(SUM(BB66:BB69),2)</f>
        <v>0</v>
      </c>
      <c r="BC65" s="103">
        <f>ROUND(SUM(BC66:BC69),2)</f>
        <v>0</v>
      </c>
      <c r="BD65" s="105">
        <f>ROUND(SUM(BD66:BD69),2)</f>
        <v>0</v>
      </c>
      <c r="BS65" s="106" t="s">
        <v>72</v>
      </c>
      <c r="BT65" s="106" t="s">
        <v>82</v>
      </c>
      <c r="BU65" s="106" t="s">
        <v>74</v>
      </c>
      <c r="BV65" s="106" t="s">
        <v>75</v>
      </c>
      <c r="BW65" s="106" t="s">
        <v>115</v>
      </c>
      <c r="BX65" s="106" t="s">
        <v>81</v>
      </c>
      <c r="CL65" s="106" t="s">
        <v>19</v>
      </c>
    </row>
    <row r="66" spans="1:91" s="4" customFormat="1" ht="16.5" customHeight="1">
      <c r="A66" s="99" t="s">
        <v>83</v>
      </c>
      <c r="B66" s="54"/>
      <c r="C66" s="100"/>
      <c r="D66" s="100"/>
      <c r="E66" s="100"/>
      <c r="F66" s="350" t="s">
        <v>116</v>
      </c>
      <c r="G66" s="350"/>
      <c r="H66" s="350"/>
      <c r="I66" s="350"/>
      <c r="J66" s="350"/>
      <c r="K66" s="100"/>
      <c r="L66" s="350" t="s">
        <v>78</v>
      </c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75">
        <f>'D.2.1 - Plavecký bazén'!J34</f>
        <v>0</v>
      </c>
      <c r="AH66" s="376"/>
      <c r="AI66" s="376"/>
      <c r="AJ66" s="376"/>
      <c r="AK66" s="376"/>
      <c r="AL66" s="376"/>
      <c r="AM66" s="376"/>
      <c r="AN66" s="375">
        <f t="shared" si="0"/>
        <v>0</v>
      </c>
      <c r="AO66" s="376"/>
      <c r="AP66" s="376"/>
      <c r="AQ66" s="101" t="s">
        <v>86</v>
      </c>
      <c r="AR66" s="56"/>
      <c r="AS66" s="102">
        <v>0</v>
      </c>
      <c r="AT66" s="103">
        <f t="shared" si="1"/>
        <v>0</v>
      </c>
      <c r="AU66" s="104">
        <f>'D.2.1 - Plavecký bazén'!P95</f>
        <v>0</v>
      </c>
      <c r="AV66" s="103">
        <f>'D.2.1 - Plavecký bazén'!J37</f>
        <v>0</v>
      </c>
      <c r="AW66" s="103">
        <f>'D.2.1 - Plavecký bazén'!J38</f>
        <v>0</v>
      </c>
      <c r="AX66" s="103">
        <f>'D.2.1 - Plavecký bazén'!J39</f>
        <v>0</v>
      </c>
      <c r="AY66" s="103">
        <f>'D.2.1 - Plavecký bazén'!J40</f>
        <v>0</v>
      </c>
      <c r="AZ66" s="103">
        <f>'D.2.1 - Plavecký bazén'!F37</f>
        <v>0</v>
      </c>
      <c r="BA66" s="103">
        <f>'D.2.1 - Plavecký bazén'!F38</f>
        <v>0</v>
      </c>
      <c r="BB66" s="103">
        <f>'D.2.1 - Plavecký bazén'!F39</f>
        <v>0</v>
      </c>
      <c r="BC66" s="103">
        <f>'D.2.1 - Plavecký bazén'!F40</f>
        <v>0</v>
      </c>
      <c r="BD66" s="105">
        <f>'D.2.1 - Plavecký bazén'!F41</f>
        <v>0</v>
      </c>
      <c r="BT66" s="106" t="s">
        <v>96</v>
      </c>
      <c r="BV66" s="106" t="s">
        <v>75</v>
      </c>
      <c r="BW66" s="106" t="s">
        <v>117</v>
      </c>
      <c r="BX66" s="106" t="s">
        <v>115</v>
      </c>
      <c r="CL66" s="106" t="s">
        <v>19</v>
      </c>
    </row>
    <row r="67" spans="1:91" s="4" customFormat="1" ht="16.5" customHeight="1">
      <c r="A67" s="99" t="s">
        <v>83</v>
      </c>
      <c r="B67" s="54"/>
      <c r="C67" s="100"/>
      <c r="D67" s="100"/>
      <c r="E67" s="100"/>
      <c r="F67" s="350" t="s">
        <v>118</v>
      </c>
      <c r="G67" s="350"/>
      <c r="H67" s="350"/>
      <c r="I67" s="350"/>
      <c r="J67" s="350"/>
      <c r="K67" s="100"/>
      <c r="L67" s="350" t="s">
        <v>119</v>
      </c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75">
        <f>'D.2.3 - ZZT'!J34</f>
        <v>0</v>
      </c>
      <c r="AH67" s="376"/>
      <c r="AI67" s="376"/>
      <c r="AJ67" s="376"/>
      <c r="AK67" s="376"/>
      <c r="AL67" s="376"/>
      <c r="AM67" s="376"/>
      <c r="AN67" s="375">
        <f t="shared" si="0"/>
        <v>0</v>
      </c>
      <c r="AO67" s="376"/>
      <c r="AP67" s="376"/>
      <c r="AQ67" s="101" t="s">
        <v>86</v>
      </c>
      <c r="AR67" s="56"/>
      <c r="AS67" s="102">
        <v>0</v>
      </c>
      <c r="AT67" s="103">
        <f t="shared" si="1"/>
        <v>0</v>
      </c>
      <c r="AU67" s="104">
        <f>'D.2.3 - ZZT'!P94</f>
        <v>0</v>
      </c>
      <c r="AV67" s="103">
        <f>'D.2.3 - ZZT'!J37</f>
        <v>0</v>
      </c>
      <c r="AW67" s="103">
        <f>'D.2.3 - ZZT'!J38</f>
        <v>0</v>
      </c>
      <c r="AX67" s="103">
        <f>'D.2.3 - ZZT'!J39</f>
        <v>0</v>
      </c>
      <c r="AY67" s="103">
        <f>'D.2.3 - ZZT'!J40</f>
        <v>0</v>
      </c>
      <c r="AZ67" s="103">
        <f>'D.2.3 - ZZT'!F37</f>
        <v>0</v>
      </c>
      <c r="BA67" s="103">
        <f>'D.2.3 - ZZT'!F38</f>
        <v>0</v>
      </c>
      <c r="BB67" s="103">
        <f>'D.2.3 - ZZT'!F39</f>
        <v>0</v>
      </c>
      <c r="BC67" s="103">
        <f>'D.2.3 - ZZT'!F40</f>
        <v>0</v>
      </c>
      <c r="BD67" s="105">
        <f>'D.2.3 - ZZT'!F41</f>
        <v>0</v>
      </c>
      <c r="BT67" s="106" t="s">
        <v>96</v>
      </c>
      <c r="BV67" s="106" t="s">
        <v>75</v>
      </c>
      <c r="BW67" s="106" t="s">
        <v>120</v>
      </c>
      <c r="BX67" s="106" t="s">
        <v>115</v>
      </c>
      <c r="CL67" s="106" t="s">
        <v>19</v>
      </c>
    </row>
    <row r="68" spans="1:91" s="4" customFormat="1" ht="16.5" customHeight="1">
      <c r="A68" s="99" t="s">
        <v>83</v>
      </c>
      <c r="B68" s="54"/>
      <c r="C68" s="100"/>
      <c r="D68" s="100"/>
      <c r="E68" s="100"/>
      <c r="F68" s="350" t="s">
        <v>121</v>
      </c>
      <c r="G68" s="350"/>
      <c r="H68" s="350"/>
      <c r="I68" s="350"/>
      <c r="J68" s="350"/>
      <c r="K68" s="100"/>
      <c r="L68" s="350" t="s">
        <v>122</v>
      </c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75">
        <f>'D.2.5 - Příslušenství'!J34</f>
        <v>0</v>
      </c>
      <c r="AH68" s="376"/>
      <c r="AI68" s="376"/>
      <c r="AJ68" s="376"/>
      <c r="AK68" s="376"/>
      <c r="AL68" s="376"/>
      <c r="AM68" s="376"/>
      <c r="AN68" s="375">
        <f t="shared" si="0"/>
        <v>0</v>
      </c>
      <c r="AO68" s="376"/>
      <c r="AP68" s="376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Příslušenství'!P91</f>
        <v>0</v>
      </c>
      <c r="AV68" s="103">
        <f>'D.2.5 - Příslušenství'!J37</f>
        <v>0</v>
      </c>
      <c r="AW68" s="103">
        <f>'D.2.5 - Příslušenství'!J38</f>
        <v>0</v>
      </c>
      <c r="AX68" s="103">
        <f>'D.2.5 - Příslušenství'!J39</f>
        <v>0</v>
      </c>
      <c r="AY68" s="103">
        <f>'D.2.5 - Příslušenství'!J40</f>
        <v>0</v>
      </c>
      <c r="AZ68" s="103">
        <f>'D.2.5 - Příslušenství'!F37</f>
        <v>0</v>
      </c>
      <c r="BA68" s="103">
        <f>'D.2.5 - Příslušenství'!F38</f>
        <v>0</v>
      </c>
      <c r="BB68" s="103">
        <f>'D.2.5 - Příslušenství'!F39</f>
        <v>0</v>
      </c>
      <c r="BC68" s="103">
        <f>'D.2.5 - Příslušenství'!F40</f>
        <v>0</v>
      </c>
      <c r="BD68" s="105">
        <f>'D.2.5 - Příslušenství'!F41</f>
        <v>0</v>
      </c>
      <c r="BT68" s="106" t="s">
        <v>96</v>
      </c>
      <c r="BV68" s="106" t="s">
        <v>75</v>
      </c>
      <c r="BW68" s="106" t="s">
        <v>123</v>
      </c>
      <c r="BX68" s="106" t="s">
        <v>115</v>
      </c>
      <c r="CL68" s="106" t="s">
        <v>19</v>
      </c>
    </row>
    <row r="69" spans="1:91" s="4" customFormat="1" ht="16.5" customHeight="1">
      <c r="A69" s="99" t="s">
        <v>83</v>
      </c>
      <c r="B69" s="54"/>
      <c r="C69" s="100"/>
      <c r="D69" s="100"/>
      <c r="E69" s="100"/>
      <c r="F69" s="350" t="s">
        <v>124</v>
      </c>
      <c r="G69" s="350"/>
      <c r="H69" s="350"/>
      <c r="I69" s="350"/>
      <c r="J69" s="350"/>
      <c r="K69" s="100"/>
      <c r="L69" s="350" t="s">
        <v>125</v>
      </c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75">
        <f>'D.2.6 - Ostatní'!J34</f>
        <v>0</v>
      </c>
      <c r="AH69" s="376"/>
      <c r="AI69" s="376"/>
      <c r="AJ69" s="376"/>
      <c r="AK69" s="376"/>
      <c r="AL69" s="376"/>
      <c r="AM69" s="376"/>
      <c r="AN69" s="375">
        <f t="shared" si="0"/>
        <v>0</v>
      </c>
      <c r="AO69" s="376"/>
      <c r="AP69" s="376"/>
      <c r="AQ69" s="101" t="s">
        <v>86</v>
      </c>
      <c r="AR69" s="56"/>
      <c r="AS69" s="102">
        <v>0</v>
      </c>
      <c r="AT69" s="103">
        <f t="shared" si="1"/>
        <v>0</v>
      </c>
      <c r="AU69" s="104">
        <f>'D.2.6 - Ostatní'!P92</f>
        <v>0</v>
      </c>
      <c r="AV69" s="103">
        <f>'D.2.6 - Ostatní'!J37</f>
        <v>0</v>
      </c>
      <c r="AW69" s="103">
        <f>'D.2.6 - Ostatní'!J38</f>
        <v>0</v>
      </c>
      <c r="AX69" s="103">
        <f>'D.2.6 - Ostatní'!J39</f>
        <v>0</v>
      </c>
      <c r="AY69" s="103">
        <f>'D.2.6 - Ostatní'!J40</f>
        <v>0</v>
      </c>
      <c r="AZ69" s="103">
        <f>'D.2.6 - Ostatní'!F37</f>
        <v>0</v>
      </c>
      <c r="BA69" s="103">
        <f>'D.2.6 - Ostatní'!F38</f>
        <v>0</v>
      </c>
      <c r="BB69" s="103">
        <f>'D.2.6 - Ostatní'!F39</f>
        <v>0</v>
      </c>
      <c r="BC69" s="103">
        <f>'D.2.6 - Ostatní'!F40</f>
        <v>0</v>
      </c>
      <c r="BD69" s="105">
        <f>'D.2.6 - Ostatní'!F41</f>
        <v>0</v>
      </c>
      <c r="BT69" s="106" t="s">
        <v>96</v>
      </c>
      <c r="BV69" s="106" t="s">
        <v>75</v>
      </c>
      <c r="BW69" s="106" t="s">
        <v>126</v>
      </c>
      <c r="BX69" s="106" t="s">
        <v>115</v>
      </c>
      <c r="CL69" s="106" t="s">
        <v>19</v>
      </c>
    </row>
    <row r="70" spans="1:91" s="4" customFormat="1" ht="16.5" customHeight="1">
      <c r="A70" s="99" t="s">
        <v>83</v>
      </c>
      <c r="B70" s="54"/>
      <c r="C70" s="100"/>
      <c r="D70" s="100"/>
      <c r="E70" s="350" t="s">
        <v>118</v>
      </c>
      <c r="F70" s="350"/>
      <c r="G70" s="350"/>
      <c r="H70" s="350"/>
      <c r="I70" s="350"/>
      <c r="J70" s="100"/>
      <c r="K70" s="350" t="s">
        <v>127</v>
      </c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75">
        <f>'D.2.3 - Přípojky kanalizace'!J32</f>
        <v>0</v>
      </c>
      <c r="AH70" s="376"/>
      <c r="AI70" s="376"/>
      <c r="AJ70" s="376"/>
      <c r="AK70" s="376"/>
      <c r="AL70" s="376"/>
      <c r="AM70" s="376"/>
      <c r="AN70" s="375">
        <f t="shared" si="0"/>
        <v>0</v>
      </c>
      <c r="AO70" s="376"/>
      <c r="AP70" s="376"/>
      <c r="AQ70" s="101" t="s">
        <v>86</v>
      </c>
      <c r="AR70" s="56"/>
      <c r="AS70" s="102">
        <v>0</v>
      </c>
      <c r="AT70" s="103">
        <f t="shared" si="1"/>
        <v>0</v>
      </c>
      <c r="AU70" s="104">
        <f>'D.2.3 - Přípojky kanalizace'!P93</f>
        <v>0</v>
      </c>
      <c r="AV70" s="103">
        <f>'D.2.3 - Přípojky kanalizace'!J35</f>
        <v>0</v>
      </c>
      <c r="AW70" s="103">
        <f>'D.2.3 - Přípojky kanalizace'!J36</f>
        <v>0</v>
      </c>
      <c r="AX70" s="103">
        <f>'D.2.3 - Přípojky kanalizace'!J37</f>
        <v>0</v>
      </c>
      <c r="AY70" s="103">
        <f>'D.2.3 - Přípojky kanalizace'!J38</f>
        <v>0</v>
      </c>
      <c r="AZ70" s="103">
        <f>'D.2.3 - Přípojky kanalizace'!F35</f>
        <v>0</v>
      </c>
      <c r="BA70" s="103">
        <f>'D.2.3 - Přípojky kanalizace'!F36</f>
        <v>0</v>
      </c>
      <c r="BB70" s="103">
        <f>'D.2.3 - Přípojky kanalizace'!F37</f>
        <v>0</v>
      </c>
      <c r="BC70" s="103">
        <f>'D.2.3 - Přípojky kanalizace'!F38</f>
        <v>0</v>
      </c>
      <c r="BD70" s="105">
        <f>'D.2.3 - Přípojky kanalizace'!F39</f>
        <v>0</v>
      </c>
      <c r="BT70" s="106" t="s">
        <v>82</v>
      </c>
      <c r="BV70" s="106" t="s">
        <v>75</v>
      </c>
      <c r="BW70" s="106" t="s">
        <v>128</v>
      </c>
      <c r="BX70" s="106" t="s">
        <v>81</v>
      </c>
      <c r="CL70" s="106" t="s">
        <v>19</v>
      </c>
    </row>
    <row r="71" spans="1:91" s="4" customFormat="1" ht="16.5" customHeight="1">
      <c r="A71" s="99" t="s">
        <v>83</v>
      </c>
      <c r="B71" s="54"/>
      <c r="C71" s="100"/>
      <c r="D71" s="100"/>
      <c r="E71" s="350" t="s">
        <v>129</v>
      </c>
      <c r="F71" s="350"/>
      <c r="G71" s="350"/>
      <c r="H71" s="350"/>
      <c r="I71" s="350"/>
      <c r="J71" s="100"/>
      <c r="K71" s="350" t="s">
        <v>130</v>
      </c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75">
        <f>'D.2.4 - Komunikace, chodn...'!J32</f>
        <v>0</v>
      </c>
      <c r="AH71" s="376"/>
      <c r="AI71" s="376"/>
      <c r="AJ71" s="376"/>
      <c r="AK71" s="376"/>
      <c r="AL71" s="376"/>
      <c r="AM71" s="376"/>
      <c r="AN71" s="375">
        <f t="shared" si="0"/>
        <v>0</v>
      </c>
      <c r="AO71" s="376"/>
      <c r="AP71" s="376"/>
      <c r="AQ71" s="101" t="s">
        <v>86</v>
      </c>
      <c r="AR71" s="56"/>
      <c r="AS71" s="102">
        <v>0</v>
      </c>
      <c r="AT71" s="103">
        <f t="shared" si="1"/>
        <v>0</v>
      </c>
      <c r="AU71" s="104">
        <f>'D.2.4 - Komunikace, chodn...'!P95</f>
        <v>0</v>
      </c>
      <c r="AV71" s="103">
        <f>'D.2.4 - Komunikace, chodn...'!J35</f>
        <v>0</v>
      </c>
      <c r="AW71" s="103">
        <f>'D.2.4 - Komunikace, chodn...'!J36</f>
        <v>0</v>
      </c>
      <c r="AX71" s="103">
        <f>'D.2.4 - Komunikace, chodn...'!J37</f>
        <v>0</v>
      </c>
      <c r="AY71" s="103">
        <f>'D.2.4 - Komunikace, chodn...'!J38</f>
        <v>0</v>
      </c>
      <c r="AZ71" s="103">
        <f>'D.2.4 - Komunikace, chodn...'!F35</f>
        <v>0</v>
      </c>
      <c r="BA71" s="103">
        <f>'D.2.4 - Komunikace, chodn...'!F36</f>
        <v>0</v>
      </c>
      <c r="BB71" s="103">
        <f>'D.2.4 - Komunikace, chodn...'!F37</f>
        <v>0</v>
      </c>
      <c r="BC71" s="103">
        <f>'D.2.4 - Komunikace, chodn...'!F38</f>
        <v>0</v>
      </c>
      <c r="BD71" s="105">
        <f>'D.2.4 - Komunikace, chodn...'!F39</f>
        <v>0</v>
      </c>
      <c r="BT71" s="106" t="s">
        <v>82</v>
      </c>
      <c r="BV71" s="106" t="s">
        <v>75</v>
      </c>
      <c r="BW71" s="106" t="s">
        <v>131</v>
      </c>
      <c r="BX71" s="106" t="s">
        <v>81</v>
      </c>
      <c r="CL71" s="106" t="s">
        <v>19</v>
      </c>
    </row>
    <row r="72" spans="1:91" s="7" customFormat="1" ht="24.75" customHeight="1">
      <c r="A72" s="99" t="s">
        <v>83</v>
      </c>
      <c r="B72" s="89"/>
      <c r="C72" s="90"/>
      <c r="D72" s="349" t="s">
        <v>132</v>
      </c>
      <c r="E72" s="349"/>
      <c r="F72" s="349"/>
      <c r="G72" s="349"/>
      <c r="H72" s="349"/>
      <c r="I72" s="91"/>
      <c r="J72" s="349" t="s">
        <v>133</v>
      </c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84">
        <f>'VRN - Vedlejší rozpočtové...'!J30</f>
        <v>0</v>
      </c>
      <c r="AH72" s="379"/>
      <c r="AI72" s="379"/>
      <c r="AJ72" s="379"/>
      <c r="AK72" s="379"/>
      <c r="AL72" s="379"/>
      <c r="AM72" s="379"/>
      <c r="AN72" s="384">
        <f t="shared" si="0"/>
        <v>0</v>
      </c>
      <c r="AO72" s="379"/>
      <c r="AP72" s="379"/>
      <c r="AQ72" s="92" t="s">
        <v>79</v>
      </c>
      <c r="AR72" s="93"/>
      <c r="AS72" s="107">
        <v>0</v>
      </c>
      <c r="AT72" s="108">
        <f t="shared" si="1"/>
        <v>0</v>
      </c>
      <c r="AU72" s="109">
        <f>'VRN - Vedlejší rozpočtové...'!P84</f>
        <v>0</v>
      </c>
      <c r="AV72" s="108">
        <f>'VRN - Vedlejší rozpočtové...'!J33</f>
        <v>0</v>
      </c>
      <c r="AW72" s="108">
        <f>'VRN - Vedlejší rozpočtové...'!J34</f>
        <v>0</v>
      </c>
      <c r="AX72" s="108">
        <f>'VRN - Vedlejší rozpočtové...'!J35</f>
        <v>0</v>
      </c>
      <c r="AY72" s="108">
        <f>'VRN - Vedlejší rozpočtové...'!J36</f>
        <v>0</v>
      </c>
      <c r="AZ72" s="108">
        <f>'VRN - Vedlejší rozpočtové...'!F33</f>
        <v>0</v>
      </c>
      <c r="BA72" s="108">
        <f>'VRN - Vedlejší rozpočtové...'!F34</f>
        <v>0</v>
      </c>
      <c r="BB72" s="108">
        <f>'VRN - Vedlejší rozpočtové...'!F35</f>
        <v>0</v>
      </c>
      <c r="BC72" s="108">
        <f>'VRN - Vedlejší rozpočtové...'!F36</f>
        <v>0</v>
      </c>
      <c r="BD72" s="110">
        <f>'VRN - Vedlejší rozpočtové...'!F37</f>
        <v>0</v>
      </c>
      <c r="BT72" s="98" t="s">
        <v>80</v>
      </c>
      <c r="BV72" s="98" t="s">
        <v>75</v>
      </c>
      <c r="BW72" s="98" t="s">
        <v>134</v>
      </c>
      <c r="BX72" s="98" t="s">
        <v>5</v>
      </c>
      <c r="CL72" s="98" t="s">
        <v>19</v>
      </c>
      <c r="CM72" s="98" t="s">
        <v>82</v>
      </c>
    </row>
    <row r="73" spans="1:91" s="2" customFormat="1" ht="30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2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</row>
    <row r="74" spans="1:9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42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</row>
  </sheetData>
  <sheetProtection algorithmName="SHA-512" hashValue="uro0kBcy0Uhqya1nQiru+F5OfsKTAZnzJ14JK/zfg1700QLs3eBQKNQvWpHd2SM0XfgorczOwJYAHsa7rXhUMg==" saltValue="USItD4xEZOEBNLSc/urAA4M/CqzETr+Bt/OmrPzm11D0DbDWap1oOpwbPEbvUgRqnt0tZ7db4gWd892JhG8CQA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55:AM55"/>
    <mergeCell ref="AG60:AM60"/>
    <mergeCell ref="AG61:AM61"/>
    <mergeCell ref="AG56:AM56"/>
    <mergeCell ref="AG58:AM58"/>
    <mergeCell ref="AG59:AM59"/>
    <mergeCell ref="AM47:AN47"/>
    <mergeCell ref="AM49:AP49"/>
    <mergeCell ref="AM50:AP50"/>
    <mergeCell ref="AN55:AP55"/>
    <mergeCell ref="AN63:AP63"/>
    <mergeCell ref="AN52:AP52"/>
    <mergeCell ref="AN61:AP61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F69:J69"/>
    <mergeCell ref="L69:AF69"/>
    <mergeCell ref="E70:I70"/>
    <mergeCell ref="K70:AF70"/>
    <mergeCell ref="E71:I71"/>
    <mergeCell ref="K71:AF71"/>
    <mergeCell ref="D72:H72"/>
    <mergeCell ref="J72:AF72"/>
    <mergeCell ref="AG54:AM54"/>
    <mergeCell ref="AG64:AM64"/>
    <mergeCell ref="L45:AO45"/>
    <mergeCell ref="L64:AF64"/>
    <mergeCell ref="E65:I65"/>
    <mergeCell ref="K65:AF65"/>
    <mergeCell ref="F66:J66"/>
    <mergeCell ref="L66:AF66"/>
    <mergeCell ref="F67:J67"/>
    <mergeCell ref="L67:AF67"/>
    <mergeCell ref="F68:J68"/>
    <mergeCell ref="L68:AF68"/>
    <mergeCell ref="AN64:AP64"/>
    <mergeCell ref="AN57:AP57"/>
    <mergeCell ref="AN60:AP60"/>
    <mergeCell ref="AN59:AP59"/>
    <mergeCell ref="AN62:AP62"/>
    <mergeCell ref="AN58:AP58"/>
    <mergeCell ref="F63:J63"/>
    <mergeCell ref="F64:J64"/>
    <mergeCell ref="I52:AF52"/>
    <mergeCell ref="J55:AF55"/>
    <mergeCell ref="K56:AF56"/>
    <mergeCell ref="K58:AF58"/>
    <mergeCell ref="K57:AF57"/>
    <mergeCell ref="L61:AF61"/>
    <mergeCell ref="L62:AF62"/>
    <mergeCell ref="L60:AF60"/>
    <mergeCell ref="L59:AF59"/>
    <mergeCell ref="L63:AF63"/>
    <mergeCell ref="C52:G52"/>
    <mergeCell ref="D55:H55"/>
    <mergeCell ref="E58:I58"/>
    <mergeCell ref="E56:I56"/>
    <mergeCell ref="E57:I57"/>
    <mergeCell ref="F59:J59"/>
    <mergeCell ref="F61:J61"/>
    <mergeCell ref="F60:J60"/>
    <mergeCell ref="F62:J62"/>
  </mergeCells>
  <hyperlinks>
    <hyperlink ref="A56" location="'D.1.1 - Architektonicko-s...'!C2" display="/" xr:uid="{00000000-0004-0000-0000-000000000000}"/>
    <hyperlink ref="A57" location="'D.1.2 - Stavebně konstruk...'!C2" display="/" xr:uid="{00000000-0004-0000-0000-000001000000}"/>
    <hyperlink ref="A59" location="'D.1.4-ÚT - Vytápěni'!C2" display="/" xr:uid="{00000000-0004-0000-0000-000002000000}"/>
    <hyperlink ref="A60" location="'D.1.4-EL - Elektroinstalace'!C2" display="/" xr:uid="{00000000-0004-0000-0000-000003000000}"/>
    <hyperlink ref="A61" location="'D.1.4-MaR - Měření a regu...'!C2" display="/" xr:uid="{00000000-0004-0000-0000-000004000000}"/>
    <hyperlink ref="A62" location="'D.1.4-SL - Slaboproud'!C2" display="/" xr:uid="{00000000-0004-0000-0000-000005000000}"/>
    <hyperlink ref="A63" location="'D.1.4-VZT - Vzduchotechnika'!C2" display="/" xr:uid="{00000000-0004-0000-0000-000006000000}"/>
    <hyperlink ref="A64" location="'D.1.4-ZTI - Zdravotně tec...'!C2" display="/" xr:uid="{00000000-0004-0000-0000-000007000000}"/>
    <hyperlink ref="A66" location="'D.2.1 - Plavecký bazén'!C2" display="/" xr:uid="{00000000-0004-0000-0000-000008000000}"/>
    <hyperlink ref="A67" location="'D.2.3 - ZZT'!C2" display="/" xr:uid="{00000000-0004-0000-0000-000009000000}"/>
    <hyperlink ref="A68" location="'D.2.5 - Příslušenství'!C2" display="/" xr:uid="{00000000-0004-0000-0000-00000A000000}"/>
    <hyperlink ref="A69" location="'D.2.6 - Ostatní'!C2" display="/" xr:uid="{00000000-0004-0000-0000-00000B000000}"/>
    <hyperlink ref="A70" location="'D.2.3 - Přípojky kanalizace'!C2" display="/" xr:uid="{00000000-0004-0000-0000-00000C000000}"/>
    <hyperlink ref="A71" location="'D.2.4 - Komunikace, chodn...'!C2" display="/" xr:uid="{00000000-0004-0000-0000-00000D000000}"/>
    <hyperlink ref="A72" location="'VRN - Vedlejší rozpočtové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s="1" customFormat="1" ht="12" customHeight="1">
      <c r="B8" s="23"/>
      <c r="D8" s="115" t="s">
        <v>136</v>
      </c>
      <c r="L8" s="23"/>
    </row>
    <row r="9" spans="1:46" s="2" customFormat="1" ht="16.5" customHeight="1">
      <c r="A9" s="37"/>
      <c r="B9" s="42"/>
      <c r="C9" s="37"/>
      <c r="D9" s="37"/>
      <c r="E9" s="392" t="s">
        <v>137</v>
      </c>
      <c r="F9" s="394"/>
      <c r="G9" s="394"/>
      <c r="H9" s="39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5" t="s">
        <v>139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ROUND(J117,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ROUND((SUM(BE117:BE2099)),  2)</f>
        <v>0</v>
      </c>
      <c r="G35" s="37"/>
      <c r="H35" s="37"/>
      <c r="I35" s="127">
        <v>0.21</v>
      </c>
      <c r="J35" s="126">
        <f>ROUND(((SUM(BE117:BE2099))*I35),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ROUND((SUM(BF117:BF2099)),  2)</f>
        <v>0</v>
      </c>
      <c r="G36" s="37"/>
      <c r="H36" s="37"/>
      <c r="I36" s="127">
        <v>0.12</v>
      </c>
      <c r="J36" s="126">
        <f>ROUND(((SUM(BF117:BF2099))*I36),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ROUND((SUM(BG117:BG2099)),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ROUND((SUM(BH117:BH2099)),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ROUND((SUM(BI117:BI2099)),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Rekonstrukce plaveckého bazénu ZŠ a MŠ Weberova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137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2" t="str">
        <f>E11</f>
        <v>D.1.1 - Architektonicko-stavební řešení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areál ZŠ a MŠ Weberova v Praze 5-Košířích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Městská část Praha 5, nám. 14. října 4, Praha 5</v>
      </c>
      <c r="G58" s="39"/>
      <c r="H58" s="39"/>
      <c r="I58" s="32" t="s">
        <v>31</v>
      </c>
      <c r="J58" s="35" t="str">
        <f>E23</f>
        <v>Atelier 11 Hradec Králové s.r.o., Jižní 870/2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141</v>
      </c>
      <c r="D61" s="140"/>
      <c r="E61" s="140"/>
      <c r="F61" s="140"/>
      <c r="G61" s="140"/>
      <c r="H61" s="140"/>
      <c r="I61" s="140"/>
      <c r="J61" s="141" t="s">
        <v>142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J117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143</v>
      </c>
    </row>
    <row r="64" spans="1:47" s="9" customFormat="1" ht="24.95" customHeight="1">
      <c r="B64" s="143"/>
      <c r="C64" s="144"/>
      <c r="D64" s="145" t="s">
        <v>144</v>
      </c>
      <c r="E64" s="146"/>
      <c r="F64" s="146"/>
      <c r="G64" s="146"/>
      <c r="H64" s="146"/>
      <c r="I64" s="146"/>
      <c r="J64" s="147">
        <f>J118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145</v>
      </c>
      <c r="E65" s="151"/>
      <c r="F65" s="151"/>
      <c r="G65" s="151"/>
      <c r="H65" s="151"/>
      <c r="I65" s="151"/>
      <c r="J65" s="152">
        <f>J119</f>
        <v>0</v>
      </c>
      <c r="K65" s="100"/>
      <c r="L65" s="153"/>
    </row>
    <row r="66" spans="2:12" s="10" customFormat="1" ht="19.899999999999999" customHeight="1">
      <c r="B66" s="149"/>
      <c r="C66" s="100"/>
      <c r="D66" s="150" t="s">
        <v>146</v>
      </c>
      <c r="E66" s="151"/>
      <c r="F66" s="151"/>
      <c r="G66" s="151"/>
      <c r="H66" s="151"/>
      <c r="I66" s="151"/>
      <c r="J66" s="152">
        <f>J175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147</v>
      </c>
      <c r="E67" s="151"/>
      <c r="F67" s="151"/>
      <c r="G67" s="151"/>
      <c r="H67" s="151"/>
      <c r="I67" s="151"/>
      <c r="J67" s="152">
        <f>J219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148</v>
      </c>
      <c r="E68" s="151"/>
      <c r="F68" s="151"/>
      <c r="G68" s="151"/>
      <c r="H68" s="151"/>
      <c r="I68" s="151"/>
      <c r="J68" s="152">
        <f>J328</f>
        <v>0</v>
      </c>
      <c r="K68" s="100"/>
      <c r="L68" s="153"/>
    </row>
    <row r="69" spans="2:12" s="10" customFormat="1" ht="19.899999999999999" customHeight="1">
      <c r="B69" s="149"/>
      <c r="C69" s="100"/>
      <c r="D69" s="150" t="s">
        <v>149</v>
      </c>
      <c r="E69" s="151"/>
      <c r="F69" s="151"/>
      <c r="G69" s="151"/>
      <c r="H69" s="151"/>
      <c r="I69" s="151"/>
      <c r="J69" s="152">
        <f>J347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150</v>
      </c>
      <c r="E70" s="151"/>
      <c r="F70" s="151"/>
      <c r="G70" s="151"/>
      <c r="H70" s="151"/>
      <c r="I70" s="151"/>
      <c r="J70" s="152">
        <f>J740</f>
        <v>0</v>
      </c>
      <c r="K70" s="100"/>
      <c r="L70" s="153"/>
    </row>
    <row r="71" spans="2:12" s="10" customFormat="1" ht="19.899999999999999" customHeight="1">
      <c r="B71" s="149"/>
      <c r="C71" s="100"/>
      <c r="D71" s="150" t="s">
        <v>151</v>
      </c>
      <c r="E71" s="151"/>
      <c r="F71" s="151"/>
      <c r="G71" s="151"/>
      <c r="H71" s="151"/>
      <c r="I71" s="151"/>
      <c r="J71" s="152">
        <f>J743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152</v>
      </c>
      <c r="E72" s="151"/>
      <c r="F72" s="151"/>
      <c r="G72" s="151"/>
      <c r="H72" s="151"/>
      <c r="I72" s="151"/>
      <c r="J72" s="152">
        <f>J1022</f>
        <v>0</v>
      </c>
      <c r="K72" s="100"/>
      <c r="L72" s="153"/>
    </row>
    <row r="73" spans="2:12" s="10" customFormat="1" ht="19.899999999999999" customHeight="1">
      <c r="B73" s="149"/>
      <c r="C73" s="100"/>
      <c r="D73" s="150" t="s">
        <v>153</v>
      </c>
      <c r="E73" s="151"/>
      <c r="F73" s="151"/>
      <c r="G73" s="151"/>
      <c r="H73" s="151"/>
      <c r="I73" s="151"/>
      <c r="J73" s="152">
        <f>J1043</f>
        <v>0</v>
      </c>
      <c r="K73" s="100"/>
      <c r="L73" s="153"/>
    </row>
    <row r="74" spans="2:12" s="10" customFormat="1" ht="19.899999999999999" customHeight="1">
      <c r="B74" s="149"/>
      <c r="C74" s="100"/>
      <c r="D74" s="150" t="s">
        <v>154</v>
      </c>
      <c r="E74" s="151"/>
      <c r="F74" s="151"/>
      <c r="G74" s="151"/>
      <c r="H74" s="151"/>
      <c r="I74" s="151"/>
      <c r="J74" s="152">
        <f>J1056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155</v>
      </c>
      <c r="E75" s="151"/>
      <c r="F75" s="151"/>
      <c r="G75" s="151"/>
      <c r="H75" s="151"/>
      <c r="I75" s="151"/>
      <c r="J75" s="152">
        <f>J1075</f>
        <v>0</v>
      </c>
      <c r="K75" s="100"/>
      <c r="L75" s="153"/>
    </row>
    <row r="76" spans="2:12" s="9" customFormat="1" ht="24.95" customHeight="1">
      <c r="B76" s="143"/>
      <c r="C76" s="144"/>
      <c r="D76" s="145" t="s">
        <v>156</v>
      </c>
      <c r="E76" s="146"/>
      <c r="F76" s="146"/>
      <c r="G76" s="146"/>
      <c r="H76" s="146"/>
      <c r="I76" s="146"/>
      <c r="J76" s="147">
        <f>J1079</f>
        <v>0</v>
      </c>
      <c r="K76" s="144"/>
      <c r="L76" s="148"/>
    </row>
    <row r="77" spans="2:12" s="10" customFormat="1" ht="19.899999999999999" customHeight="1">
      <c r="B77" s="149"/>
      <c r="C77" s="100"/>
      <c r="D77" s="150" t="s">
        <v>157</v>
      </c>
      <c r="E77" s="151"/>
      <c r="F77" s="151"/>
      <c r="G77" s="151"/>
      <c r="H77" s="151"/>
      <c r="I77" s="151"/>
      <c r="J77" s="152">
        <f>J1080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158</v>
      </c>
      <c r="E78" s="151"/>
      <c r="F78" s="151"/>
      <c r="G78" s="151"/>
      <c r="H78" s="151"/>
      <c r="I78" s="151"/>
      <c r="J78" s="152">
        <f>J1183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159</v>
      </c>
      <c r="E79" s="151"/>
      <c r="F79" s="151"/>
      <c r="G79" s="151"/>
      <c r="H79" s="151"/>
      <c r="I79" s="151"/>
      <c r="J79" s="152">
        <f>J1249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160</v>
      </c>
      <c r="E80" s="151"/>
      <c r="F80" s="151"/>
      <c r="G80" s="151"/>
      <c r="H80" s="151"/>
      <c r="I80" s="151"/>
      <c r="J80" s="152">
        <f>J1311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161</v>
      </c>
      <c r="E81" s="151"/>
      <c r="F81" s="151"/>
      <c r="G81" s="151"/>
      <c r="H81" s="151"/>
      <c r="I81" s="151"/>
      <c r="J81" s="152">
        <f>J1318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162</v>
      </c>
      <c r="E82" s="151"/>
      <c r="F82" s="151"/>
      <c r="G82" s="151"/>
      <c r="H82" s="151"/>
      <c r="I82" s="151"/>
      <c r="J82" s="152">
        <f>J1378</f>
        <v>0</v>
      </c>
      <c r="K82" s="100"/>
      <c r="L82" s="153"/>
    </row>
    <row r="83" spans="1:31" s="10" customFormat="1" ht="19.899999999999999" customHeight="1">
      <c r="B83" s="149"/>
      <c r="C83" s="100"/>
      <c r="D83" s="150" t="s">
        <v>163</v>
      </c>
      <c r="E83" s="151"/>
      <c r="F83" s="151"/>
      <c r="G83" s="151"/>
      <c r="H83" s="151"/>
      <c r="I83" s="151"/>
      <c r="J83" s="152">
        <f>J1393</f>
        <v>0</v>
      </c>
      <c r="K83" s="100"/>
      <c r="L83" s="153"/>
    </row>
    <row r="84" spans="1:31" s="10" customFormat="1" ht="19.899999999999999" customHeight="1">
      <c r="B84" s="149"/>
      <c r="C84" s="100"/>
      <c r="D84" s="150" t="s">
        <v>164</v>
      </c>
      <c r="E84" s="151"/>
      <c r="F84" s="151"/>
      <c r="G84" s="151"/>
      <c r="H84" s="151"/>
      <c r="I84" s="151"/>
      <c r="J84" s="152">
        <f>J1452</f>
        <v>0</v>
      </c>
      <c r="K84" s="100"/>
      <c r="L84" s="153"/>
    </row>
    <row r="85" spans="1:31" s="10" customFormat="1" ht="19.899999999999999" customHeight="1">
      <c r="B85" s="149"/>
      <c r="C85" s="100"/>
      <c r="D85" s="150" t="s">
        <v>165</v>
      </c>
      <c r="E85" s="151"/>
      <c r="F85" s="151"/>
      <c r="G85" s="151"/>
      <c r="H85" s="151"/>
      <c r="I85" s="151"/>
      <c r="J85" s="152">
        <f>J1465</f>
        <v>0</v>
      </c>
      <c r="K85" s="100"/>
      <c r="L85" s="153"/>
    </row>
    <row r="86" spans="1:31" s="10" customFormat="1" ht="19.899999999999999" customHeight="1">
      <c r="B86" s="149"/>
      <c r="C86" s="100"/>
      <c r="D86" s="150" t="s">
        <v>166</v>
      </c>
      <c r="E86" s="151"/>
      <c r="F86" s="151"/>
      <c r="G86" s="151"/>
      <c r="H86" s="151"/>
      <c r="I86" s="151"/>
      <c r="J86" s="152">
        <f>J1527</f>
        <v>0</v>
      </c>
      <c r="K86" s="100"/>
      <c r="L86" s="153"/>
    </row>
    <row r="87" spans="1:31" s="10" customFormat="1" ht="19.899999999999999" customHeight="1">
      <c r="B87" s="149"/>
      <c r="C87" s="100"/>
      <c r="D87" s="150" t="s">
        <v>167</v>
      </c>
      <c r="E87" s="151"/>
      <c r="F87" s="151"/>
      <c r="G87" s="151"/>
      <c r="H87" s="151"/>
      <c r="I87" s="151"/>
      <c r="J87" s="152">
        <f>J1540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168</v>
      </c>
      <c r="E88" s="151"/>
      <c r="F88" s="151"/>
      <c r="G88" s="151"/>
      <c r="H88" s="151"/>
      <c r="I88" s="151"/>
      <c r="J88" s="152">
        <f>J1588</f>
        <v>0</v>
      </c>
      <c r="K88" s="100"/>
      <c r="L88" s="153"/>
    </row>
    <row r="89" spans="1:31" s="10" customFormat="1" ht="19.899999999999999" customHeight="1">
      <c r="B89" s="149"/>
      <c r="C89" s="100"/>
      <c r="D89" s="150" t="s">
        <v>169</v>
      </c>
      <c r="E89" s="151"/>
      <c r="F89" s="151"/>
      <c r="G89" s="151"/>
      <c r="H89" s="151"/>
      <c r="I89" s="151"/>
      <c r="J89" s="152">
        <f>J1640</f>
        <v>0</v>
      </c>
      <c r="K89" s="100"/>
      <c r="L89" s="153"/>
    </row>
    <row r="90" spans="1:31" s="10" customFormat="1" ht="19.899999999999999" customHeight="1">
      <c r="B90" s="149"/>
      <c r="C90" s="100"/>
      <c r="D90" s="150" t="s">
        <v>170</v>
      </c>
      <c r="E90" s="151"/>
      <c r="F90" s="151"/>
      <c r="G90" s="151"/>
      <c r="H90" s="151"/>
      <c r="I90" s="151"/>
      <c r="J90" s="152">
        <f>J1790</f>
        <v>0</v>
      </c>
      <c r="K90" s="100"/>
      <c r="L90" s="153"/>
    </row>
    <row r="91" spans="1:31" s="10" customFormat="1" ht="19.899999999999999" customHeight="1">
      <c r="B91" s="149"/>
      <c r="C91" s="100"/>
      <c r="D91" s="150" t="s">
        <v>171</v>
      </c>
      <c r="E91" s="151"/>
      <c r="F91" s="151"/>
      <c r="G91" s="151"/>
      <c r="H91" s="151"/>
      <c r="I91" s="151"/>
      <c r="J91" s="152">
        <f>J1850</f>
        <v>0</v>
      </c>
      <c r="K91" s="100"/>
      <c r="L91" s="153"/>
    </row>
    <row r="92" spans="1:31" s="10" customFormat="1" ht="19.899999999999999" customHeight="1">
      <c r="B92" s="149"/>
      <c r="C92" s="100"/>
      <c r="D92" s="150" t="s">
        <v>172</v>
      </c>
      <c r="E92" s="151"/>
      <c r="F92" s="151"/>
      <c r="G92" s="151"/>
      <c r="H92" s="151"/>
      <c r="I92" s="151"/>
      <c r="J92" s="152">
        <f>J2059</f>
        <v>0</v>
      </c>
      <c r="K92" s="100"/>
      <c r="L92" s="153"/>
    </row>
    <row r="93" spans="1:31" s="10" customFormat="1" ht="19.899999999999999" customHeight="1">
      <c r="B93" s="149"/>
      <c r="C93" s="100"/>
      <c r="D93" s="150" t="s">
        <v>173</v>
      </c>
      <c r="E93" s="151"/>
      <c r="F93" s="151"/>
      <c r="G93" s="151"/>
      <c r="H93" s="151"/>
      <c r="I93" s="151"/>
      <c r="J93" s="152">
        <f>J2081</f>
        <v>0</v>
      </c>
      <c r="K93" s="100"/>
      <c r="L93" s="153"/>
    </row>
    <row r="94" spans="1:31" s="9" customFormat="1" ht="24.95" customHeight="1">
      <c r="B94" s="143"/>
      <c r="C94" s="144"/>
      <c r="D94" s="145" t="s">
        <v>174</v>
      </c>
      <c r="E94" s="146"/>
      <c r="F94" s="146"/>
      <c r="G94" s="146"/>
      <c r="H94" s="146"/>
      <c r="I94" s="146"/>
      <c r="J94" s="147">
        <f>J2092</f>
        <v>0</v>
      </c>
      <c r="K94" s="144"/>
      <c r="L94" s="148"/>
    </row>
    <row r="95" spans="1:31" s="10" customFormat="1" ht="19.899999999999999" customHeight="1">
      <c r="B95" s="149"/>
      <c r="C95" s="100"/>
      <c r="D95" s="150" t="s">
        <v>175</v>
      </c>
      <c r="E95" s="151"/>
      <c r="F95" s="151"/>
      <c r="G95" s="151"/>
      <c r="H95" s="151"/>
      <c r="I95" s="151"/>
      <c r="J95" s="152">
        <f>J2093</f>
        <v>0</v>
      </c>
      <c r="K95" s="100"/>
      <c r="L95" s="153"/>
    </row>
    <row r="96" spans="1:31" s="2" customFormat="1" ht="21.7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31" s="2" customFormat="1" ht="6.95" customHeight="1">
      <c r="A97" s="37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101" spans="1:31" s="2" customFormat="1" ht="6.95" customHeight="1">
      <c r="A101" s="37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24.95" customHeight="1">
      <c r="A102" s="37"/>
      <c r="B102" s="38"/>
      <c r="C102" s="26" t="s">
        <v>176</v>
      </c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2" customHeight="1">
      <c r="A104" s="37"/>
      <c r="B104" s="38"/>
      <c r="C104" s="32" t="s">
        <v>16</v>
      </c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6.5" customHeight="1">
      <c r="A105" s="37"/>
      <c r="B105" s="38"/>
      <c r="C105" s="39"/>
      <c r="D105" s="39"/>
      <c r="E105" s="399" t="str">
        <f>E7</f>
        <v>Rekonstrukce plaveckého bazénu ZŠ a MŠ Weberova</v>
      </c>
      <c r="F105" s="400"/>
      <c r="G105" s="400"/>
      <c r="H105" s="400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1" customFormat="1" ht="12" customHeight="1">
      <c r="B106" s="24"/>
      <c r="C106" s="32" t="s">
        <v>136</v>
      </c>
      <c r="D106" s="25"/>
      <c r="E106" s="25"/>
      <c r="F106" s="25"/>
      <c r="G106" s="25"/>
      <c r="H106" s="25"/>
      <c r="I106" s="25"/>
      <c r="J106" s="25"/>
      <c r="K106" s="25"/>
      <c r="L106" s="23"/>
    </row>
    <row r="107" spans="1:31" s="2" customFormat="1" ht="16.5" customHeight="1">
      <c r="A107" s="37"/>
      <c r="B107" s="38"/>
      <c r="C107" s="39"/>
      <c r="D107" s="39"/>
      <c r="E107" s="399" t="s">
        <v>137</v>
      </c>
      <c r="F107" s="401"/>
      <c r="G107" s="401"/>
      <c r="H107" s="401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12" customHeight="1">
      <c r="A108" s="37"/>
      <c r="B108" s="38"/>
      <c r="C108" s="32" t="s">
        <v>138</v>
      </c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6.5" customHeight="1">
      <c r="A109" s="37"/>
      <c r="B109" s="38"/>
      <c r="C109" s="39"/>
      <c r="D109" s="39"/>
      <c r="E109" s="352" t="str">
        <f>E11</f>
        <v>D.1.1 - Architektonicko-stavební řešení</v>
      </c>
      <c r="F109" s="401"/>
      <c r="G109" s="401"/>
      <c r="H109" s="401"/>
      <c r="I109" s="39"/>
      <c r="J109" s="39"/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6.9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2" customHeight="1">
      <c r="A111" s="37"/>
      <c r="B111" s="38"/>
      <c r="C111" s="32" t="s">
        <v>21</v>
      </c>
      <c r="D111" s="39"/>
      <c r="E111" s="39"/>
      <c r="F111" s="30" t="str">
        <f>F14</f>
        <v>areál ZŠ a MŠ Weberova v Praze 5-Košířích</v>
      </c>
      <c r="G111" s="39"/>
      <c r="H111" s="39"/>
      <c r="I111" s="32" t="s">
        <v>23</v>
      </c>
      <c r="J111" s="62" t="str">
        <f>IF(J14="","",J14)</f>
        <v>Vyplň údaj</v>
      </c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40.15" customHeight="1">
      <c r="A113" s="37"/>
      <c r="B113" s="38"/>
      <c r="C113" s="32" t="s">
        <v>24</v>
      </c>
      <c r="D113" s="39"/>
      <c r="E113" s="39"/>
      <c r="F113" s="30" t="str">
        <f>E17</f>
        <v>Městská část Praha 5, nám. 14. října 4, Praha 5</v>
      </c>
      <c r="G113" s="39"/>
      <c r="H113" s="39"/>
      <c r="I113" s="32" t="s">
        <v>31</v>
      </c>
      <c r="J113" s="35" t="str">
        <f>E23</f>
        <v>Atelier 11 Hradec Králové s.r.o., Jižní 870/2</v>
      </c>
      <c r="K113" s="39"/>
      <c r="L113" s="116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15.2" customHeight="1">
      <c r="A114" s="37"/>
      <c r="B114" s="38"/>
      <c r="C114" s="32" t="s">
        <v>29</v>
      </c>
      <c r="D114" s="39"/>
      <c r="E114" s="39"/>
      <c r="F114" s="30" t="str">
        <f>IF(E20="","",E20)</f>
        <v>Vyplň údaj</v>
      </c>
      <c r="G114" s="39"/>
      <c r="H114" s="39"/>
      <c r="I114" s="32" t="s">
        <v>35</v>
      </c>
      <c r="J114" s="35" t="str">
        <f>E26</f>
        <v xml:space="preserve"> </v>
      </c>
      <c r="K114" s="39"/>
      <c r="L114" s="116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10.35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116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11" customFormat="1" ht="29.25" customHeight="1">
      <c r="A116" s="154"/>
      <c r="B116" s="155"/>
      <c r="C116" s="156" t="s">
        <v>177</v>
      </c>
      <c r="D116" s="157" t="s">
        <v>58</v>
      </c>
      <c r="E116" s="157" t="s">
        <v>54</v>
      </c>
      <c r="F116" s="157" t="s">
        <v>55</v>
      </c>
      <c r="G116" s="157" t="s">
        <v>178</v>
      </c>
      <c r="H116" s="157" t="s">
        <v>179</v>
      </c>
      <c r="I116" s="157" t="s">
        <v>180</v>
      </c>
      <c r="J116" s="157" t="s">
        <v>142</v>
      </c>
      <c r="K116" s="158" t="s">
        <v>181</v>
      </c>
      <c r="L116" s="159"/>
      <c r="M116" s="71" t="s">
        <v>19</v>
      </c>
      <c r="N116" s="72" t="s">
        <v>43</v>
      </c>
      <c r="O116" s="72" t="s">
        <v>182</v>
      </c>
      <c r="P116" s="72" t="s">
        <v>183</v>
      </c>
      <c r="Q116" s="72" t="s">
        <v>184</v>
      </c>
      <c r="R116" s="72" t="s">
        <v>185</v>
      </c>
      <c r="S116" s="72" t="s">
        <v>186</v>
      </c>
      <c r="T116" s="73" t="s">
        <v>187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7"/>
      <c r="B117" s="38"/>
      <c r="C117" s="78" t="s">
        <v>188</v>
      </c>
      <c r="D117" s="39"/>
      <c r="E117" s="39"/>
      <c r="F117" s="39"/>
      <c r="G117" s="39"/>
      <c r="H117" s="39"/>
      <c r="I117" s="39"/>
      <c r="J117" s="160">
        <f>BK117</f>
        <v>0</v>
      </c>
      <c r="K117" s="39"/>
      <c r="L117" s="42"/>
      <c r="M117" s="74"/>
      <c r="N117" s="161"/>
      <c r="O117" s="75"/>
      <c r="P117" s="162">
        <f>P118+P1079+P2092</f>
        <v>0</v>
      </c>
      <c r="Q117" s="75"/>
      <c r="R117" s="162">
        <f>R118+R1079+R2092</f>
        <v>1485.7440254199996</v>
      </c>
      <c r="S117" s="75"/>
      <c r="T117" s="163">
        <f>T118+T1079+T2092</f>
        <v>1448.0929010100006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72</v>
      </c>
      <c r="AU117" s="20" t="s">
        <v>143</v>
      </c>
      <c r="BK117" s="164">
        <f>BK118+BK1079+BK2092</f>
        <v>0</v>
      </c>
    </row>
    <row r="118" spans="1:65" s="12" customFormat="1" ht="25.9" customHeight="1">
      <c r="B118" s="165"/>
      <c r="C118" s="166"/>
      <c r="D118" s="167" t="s">
        <v>72</v>
      </c>
      <c r="E118" s="168" t="s">
        <v>189</v>
      </c>
      <c r="F118" s="168" t="s">
        <v>190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P119+P175+P219+P328+P347+P740+P743+P1022+P1043+P1056+P1075</f>
        <v>0</v>
      </c>
      <c r="Q118" s="173"/>
      <c r="R118" s="174">
        <f>R119+R175+R219+R328+R347+R740+R743+R1022+R1043+R1056+R1075</f>
        <v>1337.5168330719996</v>
      </c>
      <c r="S118" s="173"/>
      <c r="T118" s="175">
        <f>T119+T175+T219+T328+T347+T740+T743+T1022+T1043+T1056+T1075</f>
        <v>1406.8064640100006</v>
      </c>
      <c r="AR118" s="176" t="s">
        <v>80</v>
      </c>
      <c r="AT118" s="177" t="s">
        <v>72</v>
      </c>
      <c r="AU118" s="177" t="s">
        <v>73</v>
      </c>
      <c r="AY118" s="176" t="s">
        <v>191</v>
      </c>
      <c r="BK118" s="178">
        <f>BK119+BK175+BK219+BK328+BK347+BK740+BK743+BK1022+BK1043+BK1056+BK1075</f>
        <v>0</v>
      </c>
    </row>
    <row r="119" spans="1:65" s="12" customFormat="1" ht="22.9" customHeight="1">
      <c r="B119" s="165"/>
      <c r="C119" s="166"/>
      <c r="D119" s="167" t="s">
        <v>72</v>
      </c>
      <c r="E119" s="179" t="s">
        <v>80</v>
      </c>
      <c r="F119" s="179" t="s">
        <v>192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SUM(P120:P174)</f>
        <v>0</v>
      </c>
      <c r="Q119" s="173"/>
      <c r="R119" s="174">
        <f>SUM(R120:R174)</f>
        <v>101.15300000000001</v>
      </c>
      <c r="S119" s="173"/>
      <c r="T119" s="175">
        <f>SUM(T120:T174)</f>
        <v>0</v>
      </c>
      <c r="AR119" s="176" t="s">
        <v>80</v>
      </c>
      <c r="AT119" s="177" t="s">
        <v>72</v>
      </c>
      <c r="AU119" s="177" t="s">
        <v>80</v>
      </c>
      <c r="AY119" s="176" t="s">
        <v>191</v>
      </c>
      <c r="BK119" s="178">
        <f>SUM(BK120:BK174)</f>
        <v>0</v>
      </c>
    </row>
    <row r="120" spans="1:65" s="2" customFormat="1" ht="21.75" customHeight="1">
      <c r="A120" s="37"/>
      <c r="B120" s="38"/>
      <c r="C120" s="181" t="s">
        <v>80</v>
      </c>
      <c r="D120" s="181" t="s">
        <v>193</v>
      </c>
      <c r="E120" s="182" t="s">
        <v>194</v>
      </c>
      <c r="F120" s="183" t="s">
        <v>195</v>
      </c>
      <c r="G120" s="184" t="s">
        <v>196</v>
      </c>
      <c r="H120" s="185">
        <v>14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197</v>
      </c>
      <c r="AT120" s="192" t="s">
        <v>193</v>
      </c>
      <c r="AU120" s="192" t="s">
        <v>82</v>
      </c>
      <c r="AY120" s="20" t="s">
        <v>191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197</v>
      </c>
      <c r="BM120" s="192" t="s">
        <v>198</v>
      </c>
    </row>
    <row r="121" spans="1:65" s="2" customFormat="1" ht="11.25">
      <c r="A121" s="37"/>
      <c r="B121" s="38"/>
      <c r="C121" s="39"/>
      <c r="D121" s="194" t="s">
        <v>199</v>
      </c>
      <c r="E121" s="39"/>
      <c r="F121" s="195" t="s">
        <v>195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199</v>
      </c>
      <c r="AU121" s="20" t="s">
        <v>82</v>
      </c>
    </row>
    <row r="122" spans="1:65" s="2" customFormat="1" ht="21.75" customHeight="1">
      <c r="A122" s="37"/>
      <c r="B122" s="38"/>
      <c r="C122" s="181" t="s">
        <v>96</v>
      </c>
      <c r="D122" s="181" t="s">
        <v>193</v>
      </c>
      <c r="E122" s="182" t="s">
        <v>200</v>
      </c>
      <c r="F122" s="183" t="s">
        <v>201</v>
      </c>
      <c r="G122" s="184" t="s">
        <v>202</v>
      </c>
      <c r="H122" s="185">
        <v>51.7</v>
      </c>
      <c r="I122" s="186"/>
      <c r="J122" s="187">
        <f>ROUND(I122*H122,2)</f>
        <v>0</v>
      </c>
      <c r="K122" s="183" t="s">
        <v>203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197</v>
      </c>
      <c r="AT122" s="192" t="s">
        <v>193</v>
      </c>
      <c r="AU122" s="192" t="s">
        <v>82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197</v>
      </c>
      <c r="BM122" s="192" t="s">
        <v>204</v>
      </c>
    </row>
    <row r="123" spans="1:65" s="2" customFormat="1" ht="11.25">
      <c r="A123" s="37"/>
      <c r="B123" s="38"/>
      <c r="C123" s="39"/>
      <c r="D123" s="194" t="s">
        <v>199</v>
      </c>
      <c r="E123" s="39"/>
      <c r="F123" s="195" t="s">
        <v>205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82</v>
      </c>
    </row>
    <row r="124" spans="1:65" s="2" customFormat="1" ht="11.25">
      <c r="A124" s="37"/>
      <c r="B124" s="38"/>
      <c r="C124" s="39"/>
      <c r="D124" s="199" t="s">
        <v>206</v>
      </c>
      <c r="E124" s="39"/>
      <c r="F124" s="200" t="s">
        <v>207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206</v>
      </c>
      <c r="AU124" s="20" t="s">
        <v>82</v>
      </c>
    </row>
    <row r="125" spans="1:65" s="13" customFormat="1" ht="11.25">
      <c r="B125" s="201"/>
      <c r="C125" s="202"/>
      <c r="D125" s="194" t="s">
        <v>208</v>
      </c>
      <c r="E125" s="203" t="s">
        <v>19</v>
      </c>
      <c r="F125" s="204" t="s">
        <v>209</v>
      </c>
      <c r="G125" s="202"/>
      <c r="H125" s="205">
        <v>51.7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</v>
      </c>
      <c r="AU125" s="211" t="s">
        <v>82</v>
      </c>
      <c r="AV125" s="13" t="s">
        <v>82</v>
      </c>
      <c r="AW125" s="13" t="s">
        <v>34</v>
      </c>
      <c r="AX125" s="13" t="s">
        <v>80</v>
      </c>
      <c r="AY125" s="211" t="s">
        <v>191</v>
      </c>
    </row>
    <row r="126" spans="1:65" s="2" customFormat="1" ht="21.75" customHeight="1">
      <c r="A126" s="37"/>
      <c r="B126" s="38"/>
      <c r="C126" s="181" t="s">
        <v>197</v>
      </c>
      <c r="D126" s="181" t="s">
        <v>193</v>
      </c>
      <c r="E126" s="182" t="s">
        <v>210</v>
      </c>
      <c r="F126" s="183" t="s">
        <v>211</v>
      </c>
      <c r="G126" s="184" t="s">
        <v>202</v>
      </c>
      <c r="H126" s="185">
        <v>82.733999999999995</v>
      </c>
      <c r="I126" s="186"/>
      <c r="J126" s="187">
        <f>ROUND(I126*H126,2)</f>
        <v>0</v>
      </c>
      <c r="K126" s="183" t="s">
        <v>203</v>
      </c>
      <c r="L126" s="42"/>
      <c r="M126" s="188" t="s">
        <v>19</v>
      </c>
      <c r="N126" s="189" t="s">
        <v>44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197</v>
      </c>
      <c r="AT126" s="192" t="s">
        <v>193</v>
      </c>
      <c r="AU126" s="192" t="s">
        <v>82</v>
      </c>
      <c r="AY126" s="20" t="s">
        <v>191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80</v>
      </c>
      <c r="BK126" s="193">
        <f>ROUND(I126*H126,2)</f>
        <v>0</v>
      </c>
      <c r="BL126" s="20" t="s">
        <v>197</v>
      </c>
      <c r="BM126" s="192" t="s">
        <v>212</v>
      </c>
    </row>
    <row r="127" spans="1:65" s="2" customFormat="1" ht="19.5">
      <c r="A127" s="37"/>
      <c r="B127" s="38"/>
      <c r="C127" s="39"/>
      <c r="D127" s="194" t="s">
        <v>199</v>
      </c>
      <c r="E127" s="39"/>
      <c r="F127" s="195" t="s">
        <v>213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199</v>
      </c>
      <c r="AU127" s="20" t="s">
        <v>82</v>
      </c>
    </row>
    <row r="128" spans="1:65" s="2" customFormat="1" ht="11.25">
      <c r="A128" s="37"/>
      <c r="B128" s="38"/>
      <c r="C128" s="39"/>
      <c r="D128" s="199" t="s">
        <v>206</v>
      </c>
      <c r="E128" s="39"/>
      <c r="F128" s="200" t="s">
        <v>214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206</v>
      </c>
      <c r="AU128" s="20" t="s">
        <v>82</v>
      </c>
    </row>
    <row r="129" spans="1:65" s="13" customFormat="1" ht="11.25">
      <c r="B129" s="201"/>
      <c r="C129" s="202"/>
      <c r="D129" s="194" t="s">
        <v>208</v>
      </c>
      <c r="E129" s="203" t="s">
        <v>19</v>
      </c>
      <c r="F129" s="204" t="s">
        <v>215</v>
      </c>
      <c r="G129" s="202"/>
      <c r="H129" s="205">
        <v>82.733999999999995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</v>
      </c>
      <c r="AU129" s="211" t="s">
        <v>82</v>
      </c>
      <c r="AV129" s="13" t="s">
        <v>82</v>
      </c>
      <c r="AW129" s="13" t="s">
        <v>34</v>
      </c>
      <c r="AX129" s="13" t="s">
        <v>80</v>
      </c>
      <c r="AY129" s="211" t="s">
        <v>191</v>
      </c>
    </row>
    <row r="130" spans="1:65" s="2" customFormat="1" ht="16.5" customHeight="1">
      <c r="A130" s="37"/>
      <c r="B130" s="38"/>
      <c r="C130" s="181" t="s">
        <v>216</v>
      </c>
      <c r="D130" s="181" t="s">
        <v>193</v>
      </c>
      <c r="E130" s="182" t="s">
        <v>217</v>
      </c>
      <c r="F130" s="183" t="s">
        <v>218</v>
      </c>
      <c r="G130" s="184" t="s">
        <v>202</v>
      </c>
      <c r="H130" s="185">
        <v>75.397999999999996</v>
      </c>
      <c r="I130" s="186"/>
      <c r="J130" s="187">
        <f>ROUND(I130*H130,2)</f>
        <v>0</v>
      </c>
      <c r="K130" s="183" t="s">
        <v>203</v>
      </c>
      <c r="L130" s="42"/>
      <c r="M130" s="188" t="s">
        <v>19</v>
      </c>
      <c r="N130" s="189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197</v>
      </c>
      <c r="AT130" s="192" t="s">
        <v>193</v>
      </c>
      <c r="AU130" s="192" t="s">
        <v>82</v>
      </c>
      <c r="AY130" s="20" t="s">
        <v>191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197</v>
      </c>
      <c r="BM130" s="192" t="s">
        <v>219</v>
      </c>
    </row>
    <row r="131" spans="1:65" s="2" customFormat="1" ht="11.25">
      <c r="A131" s="37"/>
      <c r="B131" s="38"/>
      <c r="C131" s="39"/>
      <c r="D131" s="194" t="s">
        <v>199</v>
      </c>
      <c r="E131" s="39"/>
      <c r="F131" s="195" t="s">
        <v>220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199</v>
      </c>
      <c r="AU131" s="20" t="s">
        <v>82</v>
      </c>
    </row>
    <row r="132" spans="1:65" s="2" customFormat="1" ht="11.25">
      <c r="A132" s="37"/>
      <c r="B132" s="38"/>
      <c r="C132" s="39"/>
      <c r="D132" s="199" t="s">
        <v>206</v>
      </c>
      <c r="E132" s="39"/>
      <c r="F132" s="200" t="s">
        <v>221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206</v>
      </c>
      <c r="AU132" s="20" t="s">
        <v>82</v>
      </c>
    </row>
    <row r="133" spans="1:65" s="13" customFormat="1" ht="11.25">
      <c r="B133" s="201"/>
      <c r="C133" s="202"/>
      <c r="D133" s="194" t="s">
        <v>208</v>
      </c>
      <c r="E133" s="203" t="s">
        <v>19</v>
      </c>
      <c r="F133" s="204" t="s">
        <v>222</v>
      </c>
      <c r="G133" s="202"/>
      <c r="H133" s="205">
        <v>75.397999999999996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</v>
      </c>
      <c r="AU133" s="211" t="s">
        <v>82</v>
      </c>
      <c r="AV133" s="13" t="s">
        <v>82</v>
      </c>
      <c r="AW133" s="13" t="s">
        <v>34</v>
      </c>
      <c r="AX133" s="13" t="s">
        <v>80</v>
      </c>
      <c r="AY133" s="211" t="s">
        <v>191</v>
      </c>
    </row>
    <row r="134" spans="1:65" s="2" customFormat="1" ht="21.75" customHeight="1">
      <c r="A134" s="37"/>
      <c r="B134" s="38"/>
      <c r="C134" s="181" t="s">
        <v>223</v>
      </c>
      <c r="D134" s="181" t="s">
        <v>193</v>
      </c>
      <c r="E134" s="182" t="s">
        <v>224</v>
      </c>
      <c r="F134" s="183" t="s">
        <v>225</v>
      </c>
      <c r="G134" s="184" t="s">
        <v>202</v>
      </c>
      <c r="H134" s="185">
        <v>57.49</v>
      </c>
      <c r="I134" s="186"/>
      <c r="J134" s="187">
        <f>ROUND(I134*H134,2)</f>
        <v>0</v>
      </c>
      <c r="K134" s="183" t="s">
        <v>203</v>
      </c>
      <c r="L134" s="42"/>
      <c r="M134" s="188" t="s">
        <v>19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197</v>
      </c>
      <c r="AT134" s="192" t="s">
        <v>193</v>
      </c>
      <c r="AU134" s="192" t="s">
        <v>82</v>
      </c>
      <c r="AY134" s="20" t="s">
        <v>191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197</v>
      </c>
      <c r="BM134" s="192" t="s">
        <v>226</v>
      </c>
    </row>
    <row r="135" spans="1:65" s="2" customFormat="1" ht="19.5">
      <c r="A135" s="37"/>
      <c r="B135" s="38"/>
      <c r="C135" s="39"/>
      <c r="D135" s="194" t="s">
        <v>199</v>
      </c>
      <c r="E135" s="39"/>
      <c r="F135" s="195" t="s">
        <v>227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199</v>
      </c>
      <c r="AU135" s="20" t="s">
        <v>82</v>
      </c>
    </row>
    <row r="136" spans="1:65" s="2" customFormat="1" ht="11.25">
      <c r="A136" s="37"/>
      <c r="B136" s="38"/>
      <c r="C136" s="39"/>
      <c r="D136" s="199" t="s">
        <v>206</v>
      </c>
      <c r="E136" s="39"/>
      <c r="F136" s="200" t="s">
        <v>228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206</v>
      </c>
      <c r="AU136" s="20" t="s">
        <v>82</v>
      </c>
    </row>
    <row r="137" spans="1:65" s="13" customFormat="1" ht="11.25">
      <c r="B137" s="201"/>
      <c r="C137" s="202"/>
      <c r="D137" s="194" t="s">
        <v>208</v>
      </c>
      <c r="E137" s="203" t="s">
        <v>19</v>
      </c>
      <c r="F137" s="204" t="s">
        <v>229</v>
      </c>
      <c r="G137" s="202"/>
      <c r="H137" s="205">
        <v>57.49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</v>
      </c>
      <c r="AU137" s="211" t="s">
        <v>82</v>
      </c>
      <c r="AV137" s="13" t="s">
        <v>82</v>
      </c>
      <c r="AW137" s="13" t="s">
        <v>34</v>
      </c>
      <c r="AX137" s="13" t="s">
        <v>80</v>
      </c>
      <c r="AY137" s="211" t="s">
        <v>191</v>
      </c>
    </row>
    <row r="138" spans="1:65" s="2" customFormat="1" ht="21.75" customHeight="1">
      <c r="A138" s="37"/>
      <c r="B138" s="38"/>
      <c r="C138" s="181" t="s">
        <v>230</v>
      </c>
      <c r="D138" s="181" t="s">
        <v>193</v>
      </c>
      <c r="E138" s="182" t="s">
        <v>231</v>
      </c>
      <c r="F138" s="183" t="s">
        <v>232</v>
      </c>
      <c r="G138" s="184" t="s">
        <v>202</v>
      </c>
      <c r="H138" s="185">
        <v>152.34200000000001</v>
      </c>
      <c r="I138" s="186"/>
      <c r="J138" s="187">
        <f>ROUND(I138*H138,2)</f>
        <v>0</v>
      </c>
      <c r="K138" s="183" t="s">
        <v>203</v>
      </c>
      <c r="L138" s="42"/>
      <c r="M138" s="188" t="s">
        <v>19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197</v>
      </c>
      <c r="AT138" s="192" t="s">
        <v>193</v>
      </c>
      <c r="AU138" s="192" t="s">
        <v>82</v>
      </c>
      <c r="AY138" s="20" t="s">
        <v>191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197</v>
      </c>
      <c r="BM138" s="192" t="s">
        <v>233</v>
      </c>
    </row>
    <row r="139" spans="1:65" s="2" customFormat="1" ht="19.5">
      <c r="A139" s="37"/>
      <c r="B139" s="38"/>
      <c r="C139" s="39"/>
      <c r="D139" s="194" t="s">
        <v>199</v>
      </c>
      <c r="E139" s="39"/>
      <c r="F139" s="195" t="s">
        <v>234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199</v>
      </c>
      <c r="AU139" s="20" t="s">
        <v>82</v>
      </c>
    </row>
    <row r="140" spans="1:65" s="2" customFormat="1" ht="11.25">
      <c r="A140" s="37"/>
      <c r="B140" s="38"/>
      <c r="C140" s="39"/>
      <c r="D140" s="199" t="s">
        <v>206</v>
      </c>
      <c r="E140" s="39"/>
      <c r="F140" s="200" t="s">
        <v>235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206</v>
      </c>
      <c r="AU140" s="20" t="s">
        <v>82</v>
      </c>
    </row>
    <row r="141" spans="1:65" s="13" customFormat="1" ht="11.25">
      <c r="B141" s="201"/>
      <c r="C141" s="202"/>
      <c r="D141" s="194" t="s">
        <v>208</v>
      </c>
      <c r="E141" s="203" t="s">
        <v>19</v>
      </c>
      <c r="F141" s="204" t="s">
        <v>236</v>
      </c>
      <c r="G141" s="202"/>
      <c r="H141" s="205">
        <v>209.83199999999999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191</v>
      </c>
    </row>
    <row r="142" spans="1:65" s="13" customFormat="1" ht="11.25">
      <c r="B142" s="201"/>
      <c r="C142" s="202"/>
      <c r="D142" s="194" t="s">
        <v>208</v>
      </c>
      <c r="E142" s="203" t="s">
        <v>19</v>
      </c>
      <c r="F142" s="204" t="s">
        <v>237</v>
      </c>
      <c r="G142" s="202"/>
      <c r="H142" s="205">
        <v>-57.49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191</v>
      </c>
    </row>
    <row r="143" spans="1:65" s="14" customFormat="1" ht="11.25">
      <c r="B143" s="212"/>
      <c r="C143" s="213"/>
      <c r="D143" s="194" t="s">
        <v>208</v>
      </c>
      <c r="E143" s="214" t="s">
        <v>19</v>
      </c>
      <c r="F143" s="215" t="s">
        <v>238</v>
      </c>
      <c r="G143" s="213"/>
      <c r="H143" s="216">
        <v>152.34200000000001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208</v>
      </c>
      <c r="AU143" s="222" t="s">
        <v>82</v>
      </c>
      <c r="AV143" s="14" t="s">
        <v>197</v>
      </c>
      <c r="AW143" s="14" t="s">
        <v>34</v>
      </c>
      <c r="AX143" s="14" t="s">
        <v>80</v>
      </c>
      <c r="AY143" s="222" t="s">
        <v>191</v>
      </c>
    </row>
    <row r="144" spans="1:65" s="2" customFormat="1" ht="24.2" customHeight="1">
      <c r="A144" s="37"/>
      <c r="B144" s="38"/>
      <c r="C144" s="181" t="s">
        <v>239</v>
      </c>
      <c r="D144" s="181" t="s">
        <v>193</v>
      </c>
      <c r="E144" s="182" t="s">
        <v>240</v>
      </c>
      <c r="F144" s="183" t="s">
        <v>241</v>
      </c>
      <c r="G144" s="184" t="s">
        <v>202</v>
      </c>
      <c r="H144" s="185">
        <v>1371.078</v>
      </c>
      <c r="I144" s="186"/>
      <c r="J144" s="187">
        <f>ROUND(I144*H144,2)</f>
        <v>0</v>
      </c>
      <c r="K144" s="183" t="s">
        <v>203</v>
      </c>
      <c r="L144" s="42"/>
      <c r="M144" s="188" t="s">
        <v>19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197</v>
      </c>
      <c r="AT144" s="192" t="s">
        <v>193</v>
      </c>
      <c r="AU144" s="192" t="s">
        <v>82</v>
      </c>
      <c r="AY144" s="20" t="s">
        <v>191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197</v>
      </c>
      <c r="BM144" s="192" t="s">
        <v>242</v>
      </c>
    </row>
    <row r="145" spans="1:65" s="2" customFormat="1" ht="19.5">
      <c r="A145" s="37"/>
      <c r="B145" s="38"/>
      <c r="C145" s="39"/>
      <c r="D145" s="194" t="s">
        <v>199</v>
      </c>
      <c r="E145" s="39"/>
      <c r="F145" s="195" t="s">
        <v>243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199</v>
      </c>
      <c r="AU145" s="20" t="s">
        <v>82</v>
      </c>
    </row>
    <row r="146" spans="1:65" s="2" customFormat="1" ht="11.25">
      <c r="A146" s="37"/>
      <c r="B146" s="38"/>
      <c r="C146" s="39"/>
      <c r="D146" s="199" t="s">
        <v>206</v>
      </c>
      <c r="E146" s="39"/>
      <c r="F146" s="200" t="s">
        <v>244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206</v>
      </c>
      <c r="AU146" s="20" t="s">
        <v>82</v>
      </c>
    </row>
    <row r="147" spans="1:65" s="13" customFormat="1" ht="11.25">
      <c r="B147" s="201"/>
      <c r="C147" s="202"/>
      <c r="D147" s="194" t="s">
        <v>208</v>
      </c>
      <c r="E147" s="203" t="s">
        <v>19</v>
      </c>
      <c r="F147" s="204" t="s">
        <v>236</v>
      </c>
      <c r="G147" s="202"/>
      <c r="H147" s="205">
        <v>209.83199999999999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208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191</v>
      </c>
    </row>
    <row r="148" spans="1:65" s="13" customFormat="1" ht="11.25">
      <c r="B148" s="201"/>
      <c r="C148" s="202"/>
      <c r="D148" s="194" t="s">
        <v>208</v>
      </c>
      <c r="E148" s="203" t="s">
        <v>19</v>
      </c>
      <c r="F148" s="204" t="s">
        <v>237</v>
      </c>
      <c r="G148" s="202"/>
      <c r="H148" s="205">
        <v>-57.49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208</v>
      </c>
      <c r="AU148" s="211" t="s">
        <v>82</v>
      </c>
      <c r="AV148" s="13" t="s">
        <v>82</v>
      </c>
      <c r="AW148" s="13" t="s">
        <v>34</v>
      </c>
      <c r="AX148" s="13" t="s">
        <v>73</v>
      </c>
      <c r="AY148" s="211" t="s">
        <v>191</v>
      </c>
    </row>
    <row r="149" spans="1:65" s="14" customFormat="1" ht="11.25">
      <c r="B149" s="212"/>
      <c r="C149" s="213"/>
      <c r="D149" s="194" t="s">
        <v>208</v>
      </c>
      <c r="E149" s="214" t="s">
        <v>19</v>
      </c>
      <c r="F149" s="215" t="s">
        <v>238</v>
      </c>
      <c r="G149" s="213"/>
      <c r="H149" s="216">
        <v>152.34200000000001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208</v>
      </c>
      <c r="AU149" s="222" t="s">
        <v>82</v>
      </c>
      <c r="AV149" s="14" t="s">
        <v>197</v>
      </c>
      <c r="AW149" s="14" t="s">
        <v>34</v>
      </c>
      <c r="AX149" s="14" t="s">
        <v>80</v>
      </c>
      <c r="AY149" s="222" t="s">
        <v>191</v>
      </c>
    </row>
    <row r="150" spans="1:65" s="13" customFormat="1" ht="11.25">
      <c r="B150" s="201"/>
      <c r="C150" s="202"/>
      <c r="D150" s="194" t="s">
        <v>208</v>
      </c>
      <c r="E150" s="202"/>
      <c r="F150" s="204" t="s">
        <v>245</v>
      </c>
      <c r="G150" s="202"/>
      <c r="H150" s="205">
        <v>1371.078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</v>
      </c>
      <c r="AU150" s="211" t="s">
        <v>82</v>
      </c>
      <c r="AV150" s="13" t="s">
        <v>82</v>
      </c>
      <c r="AW150" s="13" t="s">
        <v>4</v>
      </c>
      <c r="AX150" s="13" t="s">
        <v>80</v>
      </c>
      <c r="AY150" s="211" t="s">
        <v>191</v>
      </c>
    </row>
    <row r="151" spans="1:65" s="2" customFormat="1" ht="16.5" customHeight="1">
      <c r="A151" s="37"/>
      <c r="B151" s="38"/>
      <c r="C151" s="181" t="s">
        <v>246</v>
      </c>
      <c r="D151" s="181" t="s">
        <v>193</v>
      </c>
      <c r="E151" s="182" t="s">
        <v>247</v>
      </c>
      <c r="F151" s="183" t="s">
        <v>248</v>
      </c>
      <c r="G151" s="184" t="s">
        <v>202</v>
      </c>
      <c r="H151" s="185">
        <v>267.322</v>
      </c>
      <c r="I151" s="186"/>
      <c r="J151" s="187">
        <f>ROUND(I151*H151,2)</f>
        <v>0</v>
      </c>
      <c r="K151" s="183" t="s">
        <v>203</v>
      </c>
      <c r="L151" s="42"/>
      <c r="M151" s="188" t="s">
        <v>19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197</v>
      </c>
      <c r="AT151" s="192" t="s">
        <v>193</v>
      </c>
      <c r="AU151" s="192" t="s">
        <v>82</v>
      </c>
      <c r="AY151" s="20" t="s">
        <v>191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197</v>
      </c>
      <c r="BM151" s="192" t="s">
        <v>249</v>
      </c>
    </row>
    <row r="152" spans="1:65" s="2" customFormat="1" ht="19.5">
      <c r="A152" s="37"/>
      <c r="B152" s="38"/>
      <c r="C152" s="39"/>
      <c r="D152" s="194" t="s">
        <v>199</v>
      </c>
      <c r="E152" s="39"/>
      <c r="F152" s="195" t="s">
        <v>250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199</v>
      </c>
      <c r="AU152" s="20" t="s">
        <v>82</v>
      </c>
    </row>
    <row r="153" spans="1:65" s="2" customFormat="1" ht="11.25">
      <c r="A153" s="37"/>
      <c r="B153" s="38"/>
      <c r="C153" s="39"/>
      <c r="D153" s="199" t="s">
        <v>206</v>
      </c>
      <c r="E153" s="39"/>
      <c r="F153" s="200" t="s">
        <v>251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206</v>
      </c>
      <c r="AU153" s="20" t="s">
        <v>82</v>
      </c>
    </row>
    <row r="154" spans="1:65" s="13" customFormat="1" ht="11.25">
      <c r="B154" s="201"/>
      <c r="C154" s="202"/>
      <c r="D154" s="194" t="s">
        <v>208</v>
      </c>
      <c r="E154" s="203" t="s">
        <v>19</v>
      </c>
      <c r="F154" s="204" t="s">
        <v>236</v>
      </c>
      <c r="G154" s="202"/>
      <c r="H154" s="205">
        <v>209.83199999999999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</v>
      </c>
      <c r="AU154" s="211" t="s">
        <v>82</v>
      </c>
      <c r="AV154" s="13" t="s">
        <v>82</v>
      </c>
      <c r="AW154" s="13" t="s">
        <v>34</v>
      </c>
      <c r="AX154" s="13" t="s">
        <v>73</v>
      </c>
      <c r="AY154" s="211" t="s">
        <v>191</v>
      </c>
    </row>
    <row r="155" spans="1:65" s="13" customFormat="1" ht="11.25">
      <c r="B155" s="201"/>
      <c r="C155" s="202"/>
      <c r="D155" s="194" t="s">
        <v>208</v>
      </c>
      <c r="E155" s="203" t="s">
        <v>19</v>
      </c>
      <c r="F155" s="204" t="s">
        <v>229</v>
      </c>
      <c r="G155" s="202"/>
      <c r="H155" s="205">
        <v>57.49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191</v>
      </c>
    </row>
    <row r="156" spans="1:65" s="14" customFormat="1" ht="11.25">
      <c r="B156" s="212"/>
      <c r="C156" s="213"/>
      <c r="D156" s="194" t="s">
        <v>208</v>
      </c>
      <c r="E156" s="214" t="s">
        <v>19</v>
      </c>
      <c r="F156" s="215" t="s">
        <v>238</v>
      </c>
      <c r="G156" s="213"/>
      <c r="H156" s="216">
        <v>267.322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208</v>
      </c>
      <c r="AU156" s="222" t="s">
        <v>82</v>
      </c>
      <c r="AV156" s="14" t="s">
        <v>197</v>
      </c>
      <c r="AW156" s="14" t="s">
        <v>34</v>
      </c>
      <c r="AX156" s="14" t="s">
        <v>80</v>
      </c>
      <c r="AY156" s="222" t="s">
        <v>191</v>
      </c>
    </row>
    <row r="157" spans="1:65" s="2" customFormat="1" ht="16.5" customHeight="1">
      <c r="A157" s="37"/>
      <c r="B157" s="38"/>
      <c r="C157" s="181" t="s">
        <v>252</v>
      </c>
      <c r="D157" s="181" t="s">
        <v>193</v>
      </c>
      <c r="E157" s="182" t="s">
        <v>253</v>
      </c>
      <c r="F157" s="183" t="s">
        <v>254</v>
      </c>
      <c r="G157" s="184" t="s">
        <v>255</v>
      </c>
      <c r="H157" s="185">
        <v>274.21600000000001</v>
      </c>
      <c r="I157" s="186"/>
      <c r="J157" s="187">
        <f>ROUND(I157*H157,2)</f>
        <v>0</v>
      </c>
      <c r="K157" s="183" t="s">
        <v>203</v>
      </c>
      <c r="L157" s="42"/>
      <c r="M157" s="188" t="s">
        <v>19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197</v>
      </c>
      <c r="AT157" s="192" t="s">
        <v>193</v>
      </c>
      <c r="AU157" s="192" t="s">
        <v>82</v>
      </c>
      <c r="AY157" s="20" t="s">
        <v>191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197</v>
      </c>
      <c r="BM157" s="192" t="s">
        <v>256</v>
      </c>
    </row>
    <row r="158" spans="1:65" s="2" customFormat="1" ht="19.5">
      <c r="A158" s="37"/>
      <c r="B158" s="38"/>
      <c r="C158" s="39"/>
      <c r="D158" s="194" t="s">
        <v>199</v>
      </c>
      <c r="E158" s="39"/>
      <c r="F158" s="195" t="s">
        <v>257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199</v>
      </c>
      <c r="AU158" s="20" t="s">
        <v>82</v>
      </c>
    </row>
    <row r="159" spans="1:65" s="2" customFormat="1" ht="11.25">
      <c r="A159" s="37"/>
      <c r="B159" s="38"/>
      <c r="C159" s="39"/>
      <c r="D159" s="199" t="s">
        <v>206</v>
      </c>
      <c r="E159" s="39"/>
      <c r="F159" s="200" t="s">
        <v>258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206</v>
      </c>
      <c r="AU159" s="20" t="s">
        <v>82</v>
      </c>
    </row>
    <row r="160" spans="1:65" s="13" customFormat="1" ht="11.25">
      <c r="B160" s="201"/>
      <c r="C160" s="202"/>
      <c r="D160" s="194" t="s">
        <v>208</v>
      </c>
      <c r="E160" s="203" t="s">
        <v>19</v>
      </c>
      <c r="F160" s="204" t="s">
        <v>236</v>
      </c>
      <c r="G160" s="202"/>
      <c r="H160" s="205">
        <v>209.83199999999999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</v>
      </c>
      <c r="AU160" s="211" t="s">
        <v>82</v>
      </c>
      <c r="AV160" s="13" t="s">
        <v>82</v>
      </c>
      <c r="AW160" s="13" t="s">
        <v>34</v>
      </c>
      <c r="AX160" s="13" t="s">
        <v>73</v>
      </c>
      <c r="AY160" s="211" t="s">
        <v>191</v>
      </c>
    </row>
    <row r="161" spans="1:65" s="13" customFormat="1" ht="11.25">
      <c r="B161" s="201"/>
      <c r="C161" s="202"/>
      <c r="D161" s="194" t="s">
        <v>208</v>
      </c>
      <c r="E161" s="203" t="s">
        <v>19</v>
      </c>
      <c r="F161" s="204" t="s">
        <v>237</v>
      </c>
      <c r="G161" s="202"/>
      <c r="H161" s="205">
        <v>-57.49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</v>
      </c>
      <c r="AU161" s="211" t="s">
        <v>82</v>
      </c>
      <c r="AV161" s="13" t="s">
        <v>82</v>
      </c>
      <c r="AW161" s="13" t="s">
        <v>34</v>
      </c>
      <c r="AX161" s="13" t="s">
        <v>73</v>
      </c>
      <c r="AY161" s="211" t="s">
        <v>191</v>
      </c>
    </row>
    <row r="162" spans="1:65" s="14" customFormat="1" ht="11.25">
      <c r="B162" s="212"/>
      <c r="C162" s="213"/>
      <c r="D162" s="194" t="s">
        <v>208</v>
      </c>
      <c r="E162" s="214" t="s">
        <v>19</v>
      </c>
      <c r="F162" s="215" t="s">
        <v>238</v>
      </c>
      <c r="G162" s="213"/>
      <c r="H162" s="216">
        <v>152.34200000000001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208</v>
      </c>
      <c r="AU162" s="222" t="s">
        <v>82</v>
      </c>
      <c r="AV162" s="14" t="s">
        <v>197</v>
      </c>
      <c r="AW162" s="14" t="s">
        <v>34</v>
      </c>
      <c r="AX162" s="14" t="s">
        <v>80</v>
      </c>
      <c r="AY162" s="222" t="s">
        <v>191</v>
      </c>
    </row>
    <row r="163" spans="1:65" s="13" customFormat="1" ht="11.25">
      <c r="B163" s="201"/>
      <c r="C163" s="202"/>
      <c r="D163" s="194" t="s">
        <v>208</v>
      </c>
      <c r="E163" s="202"/>
      <c r="F163" s="204" t="s">
        <v>259</v>
      </c>
      <c r="G163" s="202"/>
      <c r="H163" s="205">
        <v>274.21600000000001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</v>
      </c>
      <c r="AU163" s="211" t="s">
        <v>82</v>
      </c>
      <c r="AV163" s="13" t="s">
        <v>82</v>
      </c>
      <c r="AW163" s="13" t="s">
        <v>4</v>
      </c>
      <c r="AX163" s="13" t="s">
        <v>80</v>
      </c>
      <c r="AY163" s="211" t="s">
        <v>191</v>
      </c>
    </row>
    <row r="164" spans="1:65" s="2" customFormat="1" ht="16.5" customHeight="1">
      <c r="A164" s="37"/>
      <c r="B164" s="38"/>
      <c r="C164" s="181" t="s">
        <v>260</v>
      </c>
      <c r="D164" s="181" t="s">
        <v>193</v>
      </c>
      <c r="E164" s="182" t="s">
        <v>261</v>
      </c>
      <c r="F164" s="183" t="s">
        <v>262</v>
      </c>
      <c r="G164" s="184" t="s">
        <v>202</v>
      </c>
      <c r="H164" s="185">
        <v>57.49</v>
      </c>
      <c r="I164" s="186"/>
      <c r="J164" s="187">
        <f>ROUND(I164*H164,2)</f>
        <v>0</v>
      </c>
      <c r="K164" s="183" t="s">
        <v>203</v>
      </c>
      <c r="L164" s="42"/>
      <c r="M164" s="188" t="s">
        <v>19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197</v>
      </c>
      <c r="AT164" s="192" t="s">
        <v>193</v>
      </c>
      <c r="AU164" s="192" t="s">
        <v>82</v>
      </c>
      <c r="AY164" s="20" t="s">
        <v>191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197</v>
      </c>
      <c r="BM164" s="192" t="s">
        <v>263</v>
      </c>
    </row>
    <row r="165" spans="1:65" s="2" customFormat="1" ht="19.5">
      <c r="A165" s="37"/>
      <c r="B165" s="38"/>
      <c r="C165" s="39"/>
      <c r="D165" s="194" t="s">
        <v>199</v>
      </c>
      <c r="E165" s="39"/>
      <c r="F165" s="195" t="s">
        <v>264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199</v>
      </c>
      <c r="AU165" s="20" t="s">
        <v>82</v>
      </c>
    </row>
    <row r="166" spans="1:65" s="2" customFormat="1" ht="11.25">
      <c r="A166" s="37"/>
      <c r="B166" s="38"/>
      <c r="C166" s="39"/>
      <c r="D166" s="199" t="s">
        <v>206</v>
      </c>
      <c r="E166" s="39"/>
      <c r="F166" s="200" t="s">
        <v>265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206</v>
      </c>
      <c r="AU166" s="20" t="s">
        <v>82</v>
      </c>
    </row>
    <row r="167" spans="1:65" s="13" customFormat="1" ht="11.25">
      <c r="B167" s="201"/>
      <c r="C167" s="202"/>
      <c r="D167" s="194" t="s">
        <v>208</v>
      </c>
      <c r="E167" s="203" t="s">
        <v>19</v>
      </c>
      <c r="F167" s="204" t="s">
        <v>229</v>
      </c>
      <c r="G167" s="202"/>
      <c r="H167" s="205">
        <v>57.49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208</v>
      </c>
      <c r="AU167" s="211" t="s">
        <v>82</v>
      </c>
      <c r="AV167" s="13" t="s">
        <v>82</v>
      </c>
      <c r="AW167" s="13" t="s">
        <v>34</v>
      </c>
      <c r="AX167" s="13" t="s">
        <v>80</v>
      </c>
      <c r="AY167" s="211" t="s">
        <v>191</v>
      </c>
    </row>
    <row r="168" spans="1:65" s="2" customFormat="1" ht="16.5" customHeight="1">
      <c r="A168" s="37"/>
      <c r="B168" s="38"/>
      <c r="C168" s="181" t="s">
        <v>8</v>
      </c>
      <c r="D168" s="181" t="s">
        <v>193</v>
      </c>
      <c r="E168" s="182" t="s">
        <v>266</v>
      </c>
      <c r="F168" s="183" t="s">
        <v>267</v>
      </c>
      <c r="G168" s="184" t="s">
        <v>202</v>
      </c>
      <c r="H168" s="185">
        <v>56.195999999999998</v>
      </c>
      <c r="I168" s="186"/>
      <c r="J168" s="187">
        <f>ROUND(I168*H168,2)</f>
        <v>0</v>
      </c>
      <c r="K168" s="183" t="s">
        <v>203</v>
      </c>
      <c r="L168" s="42"/>
      <c r="M168" s="188" t="s">
        <v>19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197</v>
      </c>
      <c r="AT168" s="192" t="s">
        <v>193</v>
      </c>
      <c r="AU168" s="192" t="s">
        <v>82</v>
      </c>
      <c r="AY168" s="20" t="s">
        <v>191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197</v>
      </c>
      <c r="BM168" s="192" t="s">
        <v>268</v>
      </c>
    </row>
    <row r="169" spans="1:65" s="2" customFormat="1" ht="19.5">
      <c r="A169" s="37"/>
      <c r="B169" s="38"/>
      <c r="C169" s="39"/>
      <c r="D169" s="194" t="s">
        <v>199</v>
      </c>
      <c r="E169" s="39"/>
      <c r="F169" s="195" t="s">
        <v>269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199</v>
      </c>
      <c r="AU169" s="20" t="s">
        <v>82</v>
      </c>
    </row>
    <row r="170" spans="1:65" s="2" customFormat="1" ht="11.25">
      <c r="A170" s="37"/>
      <c r="B170" s="38"/>
      <c r="C170" s="39"/>
      <c r="D170" s="199" t="s">
        <v>206</v>
      </c>
      <c r="E170" s="39"/>
      <c r="F170" s="200" t="s">
        <v>270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206</v>
      </c>
      <c r="AU170" s="20" t="s">
        <v>82</v>
      </c>
    </row>
    <row r="171" spans="1:65" s="13" customFormat="1" ht="11.25">
      <c r="B171" s="201"/>
      <c r="C171" s="202"/>
      <c r="D171" s="194" t="s">
        <v>208</v>
      </c>
      <c r="E171" s="203" t="s">
        <v>19</v>
      </c>
      <c r="F171" s="204" t="s">
        <v>271</v>
      </c>
      <c r="G171" s="202"/>
      <c r="H171" s="205">
        <v>56.195999999999998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208</v>
      </c>
      <c r="AU171" s="211" t="s">
        <v>82</v>
      </c>
      <c r="AV171" s="13" t="s">
        <v>82</v>
      </c>
      <c r="AW171" s="13" t="s">
        <v>34</v>
      </c>
      <c r="AX171" s="13" t="s">
        <v>80</v>
      </c>
      <c r="AY171" s="211" t="s">
        <v>191</v>
      </c>
    </row>
    <row r="172" spans="1:65" s="2" customFormat="1" ht="16.5" customHeight="1">
      <c r="A172" s="37"/>
      <c r="B172" s="38"/>
      <c r="C172" s="223" t="s">
        <v>272</v>
      </c>
      <c r="D172" s="223" t="s">
        <v>273</v>
      </c>
      <c r="E172" s="224" t="s">
        <v>274</v>
      </c>
      <c r="F172" s="225" t="s">
        <v>275</v>
      </c>
      <c r="G172" s="226" t="s">
        <v>255</v>
      </c>
      <c r="H172" s="227">
        <v>101.15300000000001</v>
      </c>
      <c r="I172" s="228"/>
      <c r="J172" s="229">
        <f>ROUND(I172*H172,2)</f>
        <v>0</v>
      </c>
      <c r="K172" s="225" t="s">
        <v>203</v>
      </c>
      <c r="L172" s="230"/>
      <c r="M172" s="231" t="s">
        <v>19</v>
      </c>
      <c r="N172" s="232" t="s">
        <v>44</v>
      </c>
      <c r="O172" s="67"/>
      <c r="P172" s="190">
        <f>O172*H172</f>
        <v>0</v>
      </c>
      <c r="Q172" s="190">
        <v>1</v>
      </c>
      <c r="R172" s="190">
        <f>Q172*H172</f>
        <v>101.15300000000001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239</v>
      </c>
      <c r="AT172" s="192" t="s">
        <v>273</v>
      </c>
      <c r="AU172" s="192" t="s">
        <v>82</v>
      </c>
      <c r="AY172" s="20" t="s">
        <v>191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197</v>
      </c>
      <c r="BM172" s="192" t="s">
        <v>276</v>
      </c>
    </row>
    <row r="173" spans="1:65" s="2" customFormat="1" ht="11.25">
      <c r="A173" s="37"/>
      <c r="B173" s="38"/>
      <c r="C173" s="39"/>
      <c r="D173" s="194" t="s">
        <v>199</v>
      </c>
      <c r="E173" s="39"/>
      <c r="F173" s="195" t="s">
        <v>275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199</v>
      </c>
      <c r="AU173" s="20" t="s">
        <v>82</v>
      </c>
    </row>
    <row r="174" spans="1:65" s="13" customFormat="1" ht="11.25">
      <c r="B174" s="201"/>
      <c r="C174" s="202"/>
      <c r="D174" s="194" t="s">
        <v>208</v>
      </c>
      <c r="E174" s="202"/>
      <c r="F174" s="204" t="s">
        <v>277</v>
      </c>
      <c r="G174" s="202"/>
      <c r="H174" s="205">
        <v>101.15300000000001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</v>
      </c>
      <c r="AU174" s="211" t="s">
        <v>82</v>
      </c>
      <c r="AV174" s="13" t="s">
        <v>82</v>
      </c>
      <c r="AW174" s="13" t="s">
        <v>4</v>
      </c>
      <c r="AX174" s="13" t="s">
        <v>80</v>
      </c>
      <c r="AY174" s="211" t="s">
        <v>191</v>
      </c>
    </row>
    <row r="175" spans="1:65" s="12" customFormat="1" ht="22.9" customHeight="1">
      <c r="B175" s="165"/>
      <c r="C175" s="166"/>
      <c r="D175" s="167" t="s">
        <v>72</v>
      </c>
      <c r="E175" s="179" t="s">
        <v>82</v>
      </c>
      <c r="F175" s="179" t="s">
        <v>278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SUM(P176:P218)</f>
        <v>0</v>
      </c>
      <c r="Q175" s="173"/>
      <c r="R175" s="174">
        <f>SUM(R176:R218)</f>
        <v>27.424515559999993</v>
      </c>
      <c r="S175" s="173"/>
      <c r="T175" s="175">
        <f>SUM(T176:T218)</f>
        <v>0</v>
      </c>
      <c r="AR175" s="176" t="s">
        <v>80</v>
      </c>
      <c r="AT175" s="177" t="s">
        <v>72</v>
      </c>
      <c r="AU175" s="177" t="s">
        <v>80</v>
      </c>
      <c r="AY175" s="176" t="s">
        <v>191</v>
      </c>
      <c r="BK175" s="178">
        <f>SUM(BK176:BK218)</f>
        <v>0</v>
      </c>
    </row>
    <row r="176" spans="1:65" s="2" customFormat="1" ht="16.5" customHeight="1">
      <c r="A176" s="37"/>
      <c r="B176" s="38"/>
      <c r="C176" s="181" t="s">
        <v>279</v>
      </c>
      <c r="D176" s="181" t="s">
        <v>193</v>
      </c>
      <c r="E176" s="182" t="s">
        <v>280</v>
      </c>
      <c r="F176" s="183" t="s">
        <v>281</v>
      </c>
      <c r="G176" s="184" t="s">
        <v>282</v>
      </c>
      <c r="H176" s="185">
        <v>374.64</v>
      </c>
      <c r="I176" s="186"/>
      <c r="J176" s="187">
        <f>ROUND(I176*H176,2)</f>
        <v>0</v>
      </c>
      <c r="K176" s="183" t="s">
        <v>203</v>
      </c>
      <c r="L176" s="42"/>
      <c r="M176" s="188" t="s">
        <v>19</v>
      </c>
      <c r="N176" s="189" t="s">
        <v>44</v>
      </c>
      <c r="O176" s="67"/>
      <c r="P176" s="190">
        <f>O176*H176</f>
        <v>0</v>
      </c>
      <c r="Q176" s="190">
        <v>1.7000000000000001E-4</v>
      </c>
      <c r="R176" s="190">
        <f>Q176*H176</f>
        <v>6.3688800000000004E-2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197</v>
      </c>
      <c r="AT176" s="192" t="s">
        <v>193</v>
      </c>
      <c r="AU176" s="192" t="s">
        <v>82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197</v>
      </c>
      <c r="BM176" s="192" t="s">
        <v>283</v>
      </c>
    </row>
    <row r="177" spans="1:65" s="2" customFormat="1" ht="11.25">
      <c r="A177" s="37"/>
      <c r="B177" s="38"/>
      <c r="C177" s="39"/>
      <c r="D177" s="194" t="s">
        <v>199</v>
      </c>
      <c r="E177" s="39"/>
      <c r="F177" s="195" t="s">
        <v>284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82</v>
      </c>
    </row>
    <row r="178" spans="1:65" s="2" customFormat="1" ht="11.25">
      <c r="A178" s="37"/>
      <c r="B178" s="38"/>
      <c r="C178" s="39"/>
      <c r="D178" s="199" t="s">
        <v>206</v>
      </c>
      <c r="E178" s="39"/>
      <c r="F178" s="200" t="s">
        <v>285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206</v>
      </c>
      <c r="AU178" s="20" t="s">
        <v>82</v>
      </c>
    </row>
    <row r="179" spans="1:65" s="13" customFormat="1" ht="11.25">
      <c r="B179" s="201"/>
      <c r="C179" s="202"/>
      <c r="D179" s="194" t="s">
        <v>208</v>
      </c>
      <c r="E179" s="203" t="s">
        <v>19</v>
      </c>
      <c r="F179" s="204" t="s">
        <v>286</v>
      </c>
      <c r="G179" s="202"/>
      <c r="H179" s="205">
        <v>374.64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</v>
      </c>
      <c r="AU179" s="211" t="s">
        <v>82</v>
      </c>
      <c r="AV179" s="13" t="s">
        <v>82</v>
      </c>
      <c r="AW179" s="13" t="s">
        <v>34</v>
      </c>
      <c r="AX179" s="13" t="s">
        <v>80</v>
      </c>
      <c r="AY179" s="211" t="s">
        <v>191</v>
      </c>
    </row>
    <row r="180" spans="1:65" s="2" customFormat="1" ht="16.5" customHeight="1">
      <c r="A180" s="37"/>
      <c r="B180" s="38"/>
      <c r="C180" s="223" t="s">
        <v>287</v>
      </c>
      <c r="D180" s="223" t="s">
        <v>273</v>
      </c>
      <c r="E180" s="224" t="s">
        <v>288</v>
      </c>
      <c r="F180" s="225" t="s">
        <v>289</v>
      </c>
      <c r="G180" s="226" t="s">
        <v>282</v>
      </c>
      <c r="H180" s="227">
        <v>443.76100000000002</v>
      </c>
      <c r="I180" s="228"/>
      <c r="J180" s="229">
        <f>ROUND(I180*H180,2)</f>
        <v>0</v>
      </c>
      <c r="K180" s="225" t="s">
        <v>203</v>
      </c>
      <c r="L180" s="230"/>
      <c r="M180" s="231" t="s">
        <v>19</v>
      </c>
      <c r="N180" s="232" t="s">
        <v>44</v>
      </c>
      <c r="O180" s="67"/>
      <c r="P180" s="190">
        <f>O180*H180</f>
        <v>0</v>
      </c>
      <c r="Q180" s="190">
        <v>2.0000000000000001E-4</v>
      </c>
      <c r="R180" s="190">
        <f>Q180*H180</f>
        <v>8.8752200000000003E-2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239</v>
      </c>
      <c r="AT180" s="192" t="s">
        <v>273</v>
      </c>
      <c r="AU180" s="192" t="s">
        <v>82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197</v>
      </c>
      <c r="BM180" s="192" t="s">
        <v>290</v>
      </c>
    </row>
    <row r="181" spans="1:65" s="2" customFormat="1" ht="11.25">
      <c r="A181" s="37"/>
      <c r="B181" s="38"/>
      <c r="C181" s="39"/>
      <c r="D181" s="194" t="s">
        <v>199</v>
      </c>
      <c r="E181" s="39"/>
      <c r="F181" s="195" t="s">
        <v>289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82</v>
      </c>
    </row>
    <row r="182" spans="1:65" s="13" customFormat="1" ht="11.25">
      <c r="B182" s="201"/>
      <c r="C182" s="202"/>
      <c r="D182" s="194" t="s">
        <v>208</v>
      </c>
      <c r="E182" s="202"/>
      <c r="F182" s="204" t="s">
        <v>291</v>
      </c>
      <c r="G182" s="202"/>
      <c r="H182" s="205">
        <v>443.76100000000002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</v>
      </c>
      <c r="AU182" s="211" t="s">
        <v>82</v>
      </c>
      <c r="AV182" s="13" t="s">
        <v>82</v>
      </c>
      <c r="AW182" s="13" t="s">
        <v>4</v>
      </c>
      <c r="AX182" s="13" t="s">
        <v>80</v>
      </c>
      <c r="AY182" s="211" t="s">
        <v>191</v>
      </c>
    </row>
    <row r="183" spans="1:65" s="2" customFormat="1" ht="16.5" customHeight="1">
      <c r="A183" s="37"/>
      <c r="B183" s="38"/>
      <c r="C183" s="181" t="s">
        <v>292</v>
      </c>
      <c r="D183" s="181" t="s">
        <v>193</v>
      </c>
      <c r="E183" s="182" t="s">
        <v>293</v>
      </c>
      <c r="F183" s="183" t="s">
        <v>294</v>
      </c>
      <c r="G183" s="184" t="s">
        <v>202</v>
      </c>
      <c r="H183" s="185">
        <v>9.3659999999999997</v>
      </c>
      <c r="I183" s="186"/>
      <c r="J183" s="187">
        <f>ROUND(I183*H183,2)</f>
        <v>0</v>
      </c>
      <c r="K183" s="183" t="s">
        <v>203</v>
      </c>
      <c r="L183" s="42"/>
      <c r="M183" s="188" t="s">
        <v>19</v>
      </c>
      <c r="N183" s="189" t="s">
        <v>44</v>
      </c>
      <c r="O183" s="67"/>
      <c r="P183" s="190">
        <f>O183*H183</f>
        <v>0</v>
      </c>
      <c r="Q183" s="190">
        <v>1.92</v>
      </c>
      <c r="R183" s="190">
        <f>Q183*H183</f>
        <v>17.982719999999997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197</v>
      </c>
      <c r="AT183" s="192" t="s">
        <v>193</v>
      </c>
      <c r="AU183" s="192" t="s">
        <v>82</v>
      </c>
      <c r="AY183" s="20" t="s">
        <v>191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197</v>
      </c>
      <c r="BM183" s="192" t="s">
        <v>295</v>
      </c>
    </row>
    <row r="184" spans="1:65" s="2" customFormat="1" ht="11.25">
      <c r="A184" s="37"/>
      <c r="B184" s="38"/>
      <c r="C184" s="39"/>
      <c r="D184" s="194" t="s">
        <v>199</v>
      </c>
      <c r="E184" s="39"/>
      <c r="F184" s="195" t="s">
        <v>294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199</v>
      </c>
      <c r="AU184" s="20" t="s">
        <v>82</v>
      </c>
    </row>
    <row r="185" spans="1:65" s="2" customFormat="1" ht="11.25">
      <c r="A185" s="37"/>
      <c r="B185" s="38"/>
      <c r="C185" s="39"/>
      <c r="D185" s="199" t="s">
        <v>206</v>
      </c>
      <c r="E185" s="39"/>
      <c r="F185" s="200" t="s">
        <v>296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206</v>
      </c>
      <c r="AU185" s="20" t="s">
        <v>82</v>
      </c>
    </row>
    <row r="186" spans="1:65" s="13" customFormat="1" ht="11.25">
      <c r="B186" s="201"/>
      <c r="C186" s="202"/>
      <c r="D186" s="194" t="s">
        <v>208</v>
      </c>
      <c r="E186" s="203" t="s">
        <v>19</v>
      </c>
      <c r="F186" s="204" t="s">
        <v>297</v>
      </c>
      <c r="G186" s="202"/>
      <c r="H186" s="205">
        <v>9.3659999999999997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208</v>
      </c>
      <c r="AU186" s="211" t="s">
        <v>82</v>
      </c>
      <c r="AV186" s="13" t="s">
        <v>82</v>
      </c>
      <c r="AW186" s="13" t="s">
        <v>34</v>
      </c>
      <c r="AX186" s="13" t="s">
        <v>80</v>
      </c>
      <c r="AY186" s="211" t="s">
        <v>191</v>
      </c>
    </row>
    <row r="187" spans="1:65" s="2" customFormat="1" ht="16.5" customHeight="1">
      <c r="A187" s="37"/>
      <c r="B187" s="38"/>
      <c r="C187" s="181" t="s">
        <v>298</v>
      </c>
      <c r="D187" s="181" t="s">
        <v>193</v>
      </c>
      <c r="E187" s="182" t="s">
        <v>299</v>
      </c>
      <c r="F187" s="183" t="s">
        <v>300</v>
      </c>
      <c r="G187" s="184" t="s">
        <v>301</v>
      </c>
      <c r="H187" s="185">
        <v>156.1</v>
      </c>
      <c r="I187" s="186"/>
      <c r="J187" s="187">
        <f>ROUND(I187*H187,2)</f>
        <v>0</v>
      </c>
      <c r="K187" s="183" t="s">
        <v>203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1.33E-3</v>
      </c>
      <c r="R187" s="190">
        <f>Q187*H187</f>
        <v>0.20761299999999999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197</v>
      </c>
      <c r="AT187" s="192" t="s">
        <v>193</v>
      </c>
      <c r="AU187" s="192" t="s">
        <v>82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197</v>
      </c>
      <c r="BM187" s="192" t="s">
        <v>302</v>
      </c>
    </row>
    <row r="188" spans="1:65" s="2" customFormat="1" ht="11.25">
      <c r="A188" s="37"/>
      <c r="B188" s="38"/>
      <c r="C188" s="39"/>
      <c r="D188" s="194" t="s">
        <v>199</v>
      </c>
      <c r="E188" s="39"/>
      <c r="F188" s="195" t="s">
        <v>303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82</v>
      </c>
    </row>
    <row r="189" spans="1:65" s="2" customFormat="1" ht="11.25">
      <c r="A189" s="37"/>
      <c r="B189" s="38"/>
      <c r="C189" s="39"/>
      <c r="D189" s="199" t="s">
        <v>206</v>
      </c>
      <c r="E189" s="39"/>
      <c r="F189" s="200" t="s">
        <v>304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206</v>
      </c>
      <c r="AU189" s="20" t="s">
        <v>82</v>
      </c>
    </row>
    <row r="190" spans="1:65" s="13" customFormat="1" ht="11.25">
      <c r="B190" s="201"/>
      <c r="C190" s="202"/>
      <c r="D190" s="194" t="s">
        <v>208</v>
      </c>
      <c r="E190" s="203" t="s">
        <v>19</v>
      </c>
      <c r="F190" s="204" t="s">
        <v>305</v>
      </c>
      <c r="G190" s="202"/>
      <c r="H190" s="205">
        <v>156.1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208</v>
      </c>
      <c r="AU190" s="211" t="s">
        <v>82</v>
      </c>
      <c r="AV190" s="13" t="s">
        <v>82</v>
      </c>
      <c r="AW190" s="13" t="s">
        <v>34</v>
      </c>
      <c r="AX190" s="13" t="s">
        <v>80</v>
      </c>
      <c r="AY190" s="211" t="s">
        <v>191</v>
      </c>
    </row>
    <row r="191" spans="1:65" s="2" customFormat="1" ht="16.5" customHeight="1">
      <c r="A191" s="37"/>
      <c r="B191" s="38"/>
      <c r="C191" s="181" t="s">
        <v>306</v>
      </c>
      <c r="D191" s="181" t="s">
        <v>193</v>
      </c>
      <c r="E191" s="182" t="s">
        <v>307</v>
      </c>
      <c r="F191" s="183" t="s">
        <v>308</v>
      </c>
      <c r="G191" s="184" t="s">
        <v>255</v>
      </c>
      <c r="H191" s="185">
        <v>0.127</v>
      </c>
      <c r="I191" s="186"/>
      <c r="J191" s="187">
        <f>ROUND(I191*H191,2)</f>
        <v>0</v>
      </c>
      <c r="K191" s="183" t="s">
        <v>203</v>
      </c>
      <c r="L191" s="42"/>
      <c r="M191" s="188" t="s">
        <v>19</v>
      </c>
      <c r="N191" s="189" t="s">
        <v>44</v>
      </c>
      <c r="O191" s="67"/>
      <c r="P191" s="190">
        <f>O191*H191</f>
        <v>0</v>
      </c>
      <c r="Q191" s="190">
        <v>1.0398799999999999</v>
      </c>
      <c r="R191" s="190">
        <f>Q191*H191</f>
        <v>0.13206476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197</v>
      </c>
      <c r="AT191" s="192" t="s">
        <v>193</v>
      </c>
      <c r="AU191" s="192" t="s">
        <v>82</v>
      </c>
      <c r="AY191" s="20" t="s">
        <v>191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197</v>
      </c>
      <c r="BM191" s="192" t="s">
        <v>309</v>
      </c>
    </row>
    <row r="192" spans="1:65" s="2" customFormat="1" ht="11.25">
      <c r="A192" s="37"/>
      <c r="B192" s="38"/>
      <c r="C192" s="39"/>
      <c r="D192" s="194" t="s">
        <v>199</v>
      </c>
      <c r="E192" s="39"/>
      <c r="F192" s="195" t="s">
        <v>310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199</v>
      </c>
      <c r="AU192" s="20" t="s">
        <v>82</v>
      </c>
    </row>
    <row r="193" spans="1:65" s="2" customFormat="1" ht="11.25">
      <c r="A193" s="37"/>
      <c r="B193" s="38"/>
      <c r="C193" s="39"/>
      <c r="D193" s="199" t="s">
        <v>206</v>
      </c>
      <c r="E193" s="39"/>
      <c r="F193" s="200" t="s">
        <v>311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206</v>
      </c>
      <c r="AU193" s="20" t="s">
        <v>82</v>
      </c>
    </row>
    <row r="194" spans="1:65" s="13" customFormat="1" ht="11.25">
      <c r="B194" s="201"/>
      <c r="C194" s="202"/>
      <c r="D194" s="194" t="s">
        <v>208</v>
      </c>
      <c r="E194" s="203" t="s">
        <v>19</v>
      </c>
      <c r="F194" s="204" t="s">
        <v>312</v>
      </c>
      <c r="G194" s="202"/>
      <c r="H194" s="205">
        <v>0.127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</v>
      </c>
      <c r="AU194" s="211" t="s">
        <v>82</v>
      </c>
      <c r="AV194" s="13" t="s">
        <v>82</v>
      </c>
      <c r="AW194" s="13" t="s">
        <v>34</v>
      </c>
      <c r="AX194" s="13" t="s">
        <v>80</v>
      </c>
      <c r="AY194" s="211" t="s">
        <v>191</v>
      </c>
    </row>
    <row r="195" spans="1:65" s="2" customFormat="1" ht="16.5" customHeight="1">
      <c r="A195" s="37"/>
      <c r="B195" s="38"/>
      <c r="C195" s="181" t="s">
        <v>313</v>
      </c>
      <c r="D195" s="181" t="s">
        <v>193</v>
      </c>
      <c r="E195" s="182" t="s">
        <v>314</v>
      </c>
      <c r="F195" s="183" t="s">
        <v>315</v>
      </c>
      <c r="G195" s="184" t="s">
        <v>202</v>
      </c>
      <c r="H195" s="185">
        <v>0.77</v>
      </c>
      <c r="I195" s="186"/>
      <c r="J195" s="187">
        <f>ROUND(I195*H195,2)</f>
        <v>0</v>
      </c>
      <c r="K195" s="183" t="s">
        <v>203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2.5190399999999999</v>
      </c>
      <c r="R195" s="190">
        <f>Q195*H195</f>
        <v>1.9396608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197</v>
      </c>
      <c r="AT195" s="192" t="s">
        <v>193</v>
      </c>
      <c r="AU195" s="192" t="s">
        <v>82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197</v>
      </c>
      <c r="BM195" s="192" t="s">
        <v>316</v>
      </c>
    </row>
    <row r="196" spans="1:65" s="2" customFormat="1" ht="19.5">
      <c r="A196" s="37"/>
      <c r="B196" s="38"/>
      <c r="C196" s="39"/>
      <c r="D196" s="194" t="s">
        <v>199</v>
      </c>
      <c r="E196" s="39"/>
      <c r="F196" s="195" t="s">
        <v>317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82</v>
      </c>
    </row>
    <row r="197" spans="1:65" s="2" customFormat="1" ht="11.25">
      <c r="A197" s="37"/>
      <c r="B197" s="38"/>
      <c r="C197" s="39"/>
      <c r="D197" s="199" t="s">
        <v>206</v>
      </c>
      <c r="E197" s="39"/>
      <c r="F197" s="200" t="s">
        <v>318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206</v>
      </c>
      <c r="AU197" s="20" t="s">
        <v>82</v>
      </c>
    </row>
    <row r="198" spans="1:65" s="13" customFormat="1" ht="11.25">
      <c r="B198" s="201"/>
      <c r="C198" s="202"/>
      <c r="D198" s="194" t="s">
        <v>208</v>
      </c>
      <c r="E198" s="203" t="s">
        <v>19</v>
      </c>
      <c r="F198" s="204" t="s">
        <v>319</v>
      </c>
      <c r="G198" s="202"/>
      <c r="H198" s="205">
        <v>0.77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208</v>
      </c>
      <c r="AU198" s="211" t="s">
        <v>82</v>
      </c>
      <c r="AV198" s="13" t="s">
        <v>82</v>
      </c>
      <c r="AW198" s="13" t="s">
        <v>34</v>
      </c>
      <c r="AX198" s="13" t="s">
        <v>80</v>
      </c>
      <c r="AY198" s="211" t="s">
        <v>191</v>
      </c>
    </row>
    <row r="199" spans="1:65" s="2" customFormat="1" ht="16.5" customHeight="1">
      <c r="A199" s="37"/>
      <c r="B199" s="38"/>
      <c r="C199" s="181" t="s">
        <v>320</v>
      </c>
      <c r="D199" s="181" t="s">
        <v>193</v>
      </c>
      <c r="E199" s="182" t="s">
        <v>321</v>
      </c>
      <c r="F199" s="183" t="s">
        <v>322</v>
      </c>
      <c r="G199" s="184" t="s">
        <v>202</v>
      </c>
      <c r="H199" s="185">
        <v>2.6</v>
      </c>
      <c r="I199" s="186"/>
      <c r="J199" s="187">
        <f>ROUND(I199*H199,2)</f>
        <v>0</v>
      </c>
      <c r="K199" s="183" t="s">
        <v>203</v>
      </c>
      <c r="L199" s="42"/>
      <c r="M199" s="188" t="s">
        <v>19</v>
      </c>
      <c r="N199" s="189" t="s">
        <v>44</v>
      </c>
      <c r="O199" s="67"/>
      <c r="P199" s="190">
        <f>O199*H199</f>
        <v>0</v>
      </c>
      <c r="Q199" s="190">
        <v>2.5234999999999999</v>
      </c>
      <c r="R199" s="190">
        <f>Q199*H199</f>
        <v>6.5610999999999997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197</v>
      </c>
      <c r="AT199" s="192" t="s">
        <v>193</v>
      </c>
      <c r="AU199" s="192" t="s">
        <v>82</v>
      </c>
      <c r="AY199" s="20" t="s">
        <v>191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197</v>
      </c>
      <c r="BM199" s="192" t="s">
        <v>323</v>
      </c>
    </row>
    <row r="200" spans="1:65" s="2" customFormat="1" ht="11.25">
      <c r="A200" s="37"/>
      <c r="B200" s="38"/>
      <c r="C200" s="39"/>
      <c r="D200" s="194" t="s">
        <v>199</v>
      </c>
      <c r="E200" s="39"/>
      <c r="F200" s="195" t="s">
        <v>324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199</v>
      </c>
      <c r="AU200" s="20" t="s">
        <v>82</v>
      </c>
    </row>
    <row r="201" spans="1:65" s="2" customFormat="1" ht="11.25">
      <c r="A201" s="37"/>
      <c r="B201" s="38"/>
      <c r="C201" s="39"/>
      <c r="D201" s="199" t="s">
        <v>206</v>
      </c>
      <c r="E201" s="39"/>
      <c r="F201" s="200" t="s">
        <v>325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206</v>
      </c>
      <c r="AU201" s="20" t="s">
        <v>82</v>
      </c>
    </row>
    <row r="202" spans="1:65" s="15" customFormat="1" ht="11.25">
      <c r="B202" s="233"/>
      <c r="C202" s="234"/>
      <c r="D202" s="194" t="s">
        <v>208</v>
      </c>
      <c r="E202" s="235" t="s">
        <v>19</v>
      </c>
      <c r="F202" s="236" t="s">
        <v>326</v>
      </c>
      <c r="G202" s="234"/>
      <c r="H202" s="235" t="s">
        <v>19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208</v>
      </c>
      <c r="AU202" s="242" t="s">
        <v>82</v>
      </c>
      <c r="AV202" s="15" t="s">
        <v>80</v>
      </c>
      <c r="AW202" s="15" t="s">
        <v>34</v>
      </c>
      <c r="AX202" s="15" t="s">
        <v>73</v>
      </c>
      <c r="AY202" s="242" t="s">
        <v>191</v>
      </c>
    </row>
    <row r="203" spans="1:65" s="13" customFormat="1" ht="11.25">
      <c r="B203" s="201"/>
      <c r="C203" s="202"/>
      <c r="D203" s="194" t="s">
        <v>208</v>
      </c>
      <c r="E203" s="203" t="s">
        <v>19</v>
      </c>
      <c r="F203" s="204" t="s">
        <v>327</v>
      </c>
      <c r="G203" s="202"/>
      <c r="H203" s="205">
        <v>2.6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208</v>
      </c>
      <c r="AU203" s="211" t="s">
        <v>82</v>
      </c>
      <c r="AV203" s="13" t="s">
        <v>82</v>
      </c>
      <c r="AW203" s="13" t="s">
        <v>34</v>
      </c>
      <c r="AX203" s="13" t="s">
        <v>80</v>
      </c>
      <c r="AY203" s="211" t="s">
        <v>191</v>
      </c>
    </row>
    <row r="204" spans="1:65" s="2" customFormat="1" ht="16.5" customHeight="1">
      <c r="A204" s="37"/>
      <c r="B204" s="38"/>
      <c r="C204" s="181" t="s">
        <v>7</v>
      </c>
      <c r="D204" s="181" t="s">
        <v>193</v>
      </c>
      <c r="E204" s="182" t="s">
        <v>328</v>
      </c>
      <c r="F204" s="183" t="s">
        <v>329</v>
      </c>
      <c r="G204" s="184" t="s">
        <v>282</v>
      </c>
      <c r="H204" s="185">
        <v>13</v>
      </c>
      <c r="I204" s="186"/>
      <c r="J204" s="187">
        <f>ROUND(I204*H204,2)</f>
        <v>0</v>
      </c>
      <c r="K204" s="183" t="s">
        <v>203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2.7499999999999998E-3</v>
      </c>
      <c r="R204" s="190">
        <f>Q204*H204</f>
        <v>3.5749999999999997E-2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197</v>
      </c>
      <c r="AT204" s="192" t="s">
        <v>193</v>
      </c>
      <c r="AU204" s="192" t="s">
        <v>82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197</v>
      </c>
      <c r="BM204" s="192" t="s">
        <v>330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331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82</v>
      </c>
    </row>
    <row r="206" spans="1:65" s="2" customFormat="1" ht="11.25">
      <c r="A206" s="37"/>
      <c r="B206" s="38"/>
      <c r="C206" s="39"/>
      <c r="D206" s="199" t="s">
        <v>206</v>
      </c>
      <c r="E206" s="39"/>
      <c r="F206" s="200" t="s">
        <v>332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206</v>
      </c>
      <c r="AU206" s="20" t="s">
        <v>82</v>
      </c>
    </row>
    <row r="207" spans="1:65" s="15" customFormat="1" ht="11.25">
      <c r="B207" s="233"/>
      <c r="C207" s="234"/>
      <c r="D207" s="194" t="s">
        <v>208</v>
      </c>
      <c r="E207" s="235" t="s">
        <v>19</v>
      </c>
      <c r="F207" s="236" t="s">
        <v>326</v>
      </c>
      <c r="G207" s="234"/>
      <c r="H207" s="235" t="s">
        <v>19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208</v>
      </c>
      <c r="AU207" s="242" t="s">
        <v>82</v>
      </c>
      <c r="AV207" s="15" t="s">
        <v>80</v>
      </c>
      <c r="AW207" s="15" t="s">
        <v>34</v>
      </c>
      <c r="AX207" s="15" t="s">
        <v>73</v>
      </c>
      <c r="AY207" s="242" t="s">
        <v>191</v>
      </c>
    </row>
    <row r="208" spans="1:65" s="13" customFormat="1" ht="11.25">
      <c r="B208" s="201"/>
      <c r="C208" s="202"/>
      <c r="D208" s="194" t="s">
        <v>208</v>
      </c>
      <c r="E208" s="203" t="s">
        <v>19</v>
      </c>
      <c r="F208" s="204" t="s">
        <v>333</v>
      </c>
      <c r="G208" s="202"/>
      <c r="H208" s="205">
        <v>13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208</v>
      </c>
      <c r="AU208" s="211" t="s">
        <v>82</v>
      </c>
      <c r="AV208" s="13" t="s">
        <v>82</v>
      </c>
      <c r="AW208" s="13" t="s">
        <v>34</v>
      </c>
      <c r="AX208" s="13" t="s">
        <v>80</v>
      </c>
      <c r="AY208" s="211" t="s">
        <v>191</v>
      </c>
    </row>
    <row r="209" spans="1:65" s="2" customFormat="1" ht="16.5" customHeight="1">
      <c r="A209" s="37"/>
      <c r="B209" s="38"/>
      <c r="C209" s="181" t="s">
        <v>334</v>
      </c>
      <c r="D209" s="181" t="s">
        <v>193</v>
      </c>
      <c r="E209" s="182" t="s">
        <v>335</v>
      </c>
      <c r="F209" s="183" t="s">
        <v>336</v>
      </c>
      <c r="G209" s="184" t="s">
        <v>282</v>
      </c>
      <c r="H209" s="185">
        <v>13</v>
      </c>
      <c r="I209" s="186"/>
      <c r="J209" s="187">
        <f>ROUND(I209*H209,2)</f>
        <v>0</v>
      </c>
      <c r="K209" s="183" t="s">
        <v>203</v>
      </c>
      <c r="L209" s="42"/>
      <c r="M209" s="188" t="s">
        <v>19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197</v>
      </c>
      <c r="AT209" s="192" t="s">
        <v>193</v>
      </c>
      <c r="AU209" s="192" t="s">
        <v>82</v>
      </c>
      <c r="AY209" s="20" t="s">
        <v>191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197</v>
      </c>
      <c r="BM209" s="192" t="s">
        <v>337</v>
      </c>
    </row>
    <row r="210" spans="1:65" s="2" customFormat="1" ht="11.25">
      <c r="A210" s="37"/>
      <c r="B210" s="38"/>
      <c r="C210" s="39"/>
      <c r="D210" s="194" t="s">
        <v>199</v>
      </c>
      <c r="E210" s="39"/>
      <c r="F210" s="195" t="s">
        <v>338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199</v>
      </c>
      <c r="AU210" s="20" t="s">
        <v>82</v>
      </c>
    </row>
    <row r="211" spans="1:65" s="2" customFormat="1" ht="11.25">
      <c r="A211" s="37"/>
      <c r="B211" s="38"/>
      <c r="C211" s="39"/>
      <c r="D211" s="199" t="s">
        <v>206</v>
      </c>
      <c r="E211" s="39"/>
      <c r="F211" s="200" t="s">
        <v>339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206</v>
      </c>
      <c r="AU211" s="20" t="s">
        <v>82</v>
      </c>
    </row>
    <row r="212" spans="1:65" s="15" customFormat="1" ht="11.25">
      <c r="B212" s="233"/>
      <c r="C212" s="234"/>
      <c r="D212" s="194" t="s">
        <v>208</v>
      </c>
      <c r="E212" s="235" t="s">
        <v>19</v>
      </c>
      <c r="F212" s="236" t="s">
        <v>326</v>
      </c>
      <c r="G212" s="234"/>
      <c r="H212" s="235" t="s">
        <v>19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208</v>
      </c>
      <c r="AU212" s="242" t="s">
        <v>82</v>
      </c>
      <c r="AV212" s="15" t="s">
        <v>80</v>
      </c>
      <c r="AW212" s="15" t="s">
        <v>34</v>
      </c>
      <c r="AX212" s="15" t="s">
        <v>73</v>
      </c>
      <c r="AY212" s="242" t="s">
        <v>191</v>
      </c>
    </row>
    <row r="213" spans="1:65" s="13" customFormat="1" ht="11.25">
      <c r="B213" s="201"/>
      <c r="C213" s="202"/>
      <c r="D213" s="194" t="s">
        <v>208</v>
      </c>
      <c r="E213" s="203" t="s">
        <v>19</v>
      </c>
      <c r="F213" s="204" t="s">
        <v>333</v>
      </c>
      <c r="G213" s="202"/>
      <c r="H213" s="205">
        <v>13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208</v>
      </c>
      <c r="AU213" s="211" t="s">
        <v>82</v>
      </c>
      <c r="AV213" s="13" t="s">
        <v>82</v>
      </c>
      <c r="AW213" s="13" t="s">
        <v>34</v>
      </c>
      <c r="AX213" s="13" t="s">
        <v>80</v>
      </c>
      <c r="AY213" s="211" t="s">
        <v>191</v>
      </c>
    </row>
    <row r="214" spans="1:65" s="2" customFormat="1" ht="16.5" customHeight="1">
      <c r="A214" s="37"/>
      <c r="B214" s="38"/>
      <c r="C214" s="181" t="s">
        <v>340</v>
      </c>
      <c r="D214" s="181" t="s">
        <v>193</v>
      </c>
      <c r="E214" s="182" t="s">
        <v>341</v>
      </c>
      <c r="F214" s="183" t="s">
        <v>342</v>
      </c>
      <c r="G214" s="184" t="s">
        <v>255</v>
      </c>
      <c r="H214" s="185">
        <v>0.39</v>
      </c>
      <c r="I214" s="186"/>
      <c r="J214" s="187">
        <f>ROUND(I214*H214,2)</f>
        <v>0</v>
      </c>
      <c r="K214" s="183" t="s">
        <v>203</v>
      </c>
      <c r="L214" s="42"/>
      <c r="M214" s="188" t="s">
        <v>19</v>
      </c>
      <c r="N214" s="189" t="s">
        <v>44</v>
      </c>
      <c r="O214" s="67"/>
      <c r="P214" s="190">
        <f>O214*H214</f>
        <v>0</v>
      </c>
      <c r="Q214" s="190">
        <v>1.0593999999999999</v>
      </c>
      <c r="R214" s="190">
        <f>Q214*H214</f>
        <v>0.41316599999999998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197</v>
      </c>
      <c r="AT214" s="192" t="s">
        <v>193</v>
      </c>
      <c r="AU214" s="192" t="s">
        <v>82</v>
      </c>
      <c r="AY214" s="20" t="s">
        <v>191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197</v>
      </c>
      <c r="BM214" s="192" t="s">
        <v>343</v>
      </c>
    </row>
    <row r="215" spans="1:65" s="2" customFormat="1" ht="19.5">
      <c r="A215" s="37"/>
      <c r="B215" s="38"/>
      <c r="C215" s="39"/>
      <c r="D215" s="194" t="s">
        <v>199</v>
      </c>
      <c r="E215" s="39"/>
      <c r="F215" s="195" t="s">
        <v>344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199</v>
      </c>
      <c r="AU215" s="20" t="s">
        <v>82</v>
      </c>
    </row>
    <row r="216" spans="1:65" s="2" customFormat="1" ht="11.25">
      <c r="A216" s="37"/>
      <c r="B216" s="38"/>
      <c r="C216" s="39"/>
      <c r="D216" s="199" t="s">
        <v>206</v>
      </c>
      <c r="E216" s="39"/>
      <c r="F216" s="200" t="s">
        <v>345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206</v>
      </c>
      <c r="AU216" s="20" t="s">
        <v>82</v>
      </c>
    </row>
    <row r="217" spans="1:65" s="15" customFormat="1" ht="11.25">
      <c r="B217" s="233"/>
      <c r="C217" s="234"/>
      <c r="D217" s="194" t="s">
        <v>208</v>
      </c>
      <c r="E217" s="235" t="s">
        <v>19</v>
      </c>
      <c r="F217" s="236" t="s">
        <v>326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208</v>
      </c>
      <c r="AU217" s="242" t="s">
        <v>82</v>
      </c>
      <c r="AV217" s="15" t="s">
        <v>80</v>
      </c>
      <c r="AW217" s="15" t="s">
        <v>34</v>
      </c>
      <c r="AX217" s="15" t="s">
        <v>73</v>
      </c>
      <c r="AY217" s="242" t="s">
        <v>191</v>
      </c>
    </row>
    <row r="218" spans="1:65" s="13" customFormat="1" ht="11.25">
      <c r="B218" s="201"/>
      <c r="C218" s="202"/>
      <c r="D218" s="194" t="s">
        <v>208</v>
      </c>
      <c r="E218" s="203" t="s">
        <v>19</v>
      </c>
      <c r="F218" s="204" t="s">
        <v>346</v>
      </c>
      <c r="G218" s="202"/>
      <c r="H218" s="205">
        <v>0.39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</v>
      </c>
      <c r="AU218" s="211" t="s">
        <v>82</v>
      </c>
      <c r="AV218" s="13" t="s">
        <v>82</v>
      </c>
      <c r="AW218" s="13" t="s">
        <v>34</v>
      </c>
      <c r="AX218" s="13" t="s">
        <v>80</v>
      </c>
      <c r="AY218" s="211" t="s">
        <v>191</v>
      </c>
    </row>
    <row r="219" spans="1:65" s="12" customFormat="1" ht="22.9" customHeight="1">
      <c r="B219" s="165"/>
      <c r="C219" s="166"/>
      <c r="D219" s="167" t="s">
        <v>72</v>
      </c>
      <c r="E219" s="179" t="s">
        <v>96</v>
      </c>
      <c r="F219" s="179" t="s">
        <v>347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SUM(P220:P327)</f>
        <v>0</v>
      </c>
      <c r="Q219" s="173"/>
      <c r="R219" s="174">
        <f>SUM(R220:R327)</f>
        <v>128.738797522</v>
      </c>
      <c r="S219" s="173"/>
      <c r="T219" s="175">
        <f>SUM(T220:T327)</f>
        <v>0</v>
      </c>
      <c r="AR219" s="176" t="s">
        <v>80</v>
      </c>
      <c r="AT219" s="177" t="s">
        <v>72</v>
      </c>
      <c r="AU219" s="177" t="s">
        <v>80</v>
      </c>
      <c r="AY219" s="176" t="s">
        <v>191</v>
      </c>
      <c r="BK219" s="178">
        <f>SUM(BK220:BK327)</f>
        <v>0</v>
      </c>
    </row>
    <row r="220" spans="1:65" s="2" customFormat="1" ht="24.2" customHeight="1">
      <c r="A220" s="37"/>
      <c r="B220" s="38"/>
      <c r="C220" s="181" t="s">
        <v>348</v>
      </c>
      <c r="D220" s="181" t="s">
        <v>193</v>
      </c>
      <c r="E220" s="182" t="s">
        <v>349</v>
      </c>
      <c r="F220" s="183" t="s">
        <v>350</v>
      </c>
      <c r="G220" s="184" t="s">
        <v>282</v>
      </c>
      <c r="H220" s="185">
        <v>4.8019999999999996</v>
      </c>
      <c r="I220" s="186"/>
      <c r="J220" s="187">
        <f>ROUND(I220*H220,2)</f>
        <v>0</v>
      </c>
      <c r="K220" s="183" t="s">
        <v>203</v>
      </c>
      <c r="L220" s="42"/>
      <c r="M220" s="188" t="s">
        <v>19</v>
      </c>
      <c r="N220" s="189" t="s">
        <v>44</v>
      </c>
      <c r="O220" s="67"/>
      <c r="P220" s="190">
        <f>O220*H220</f>
        <v>0</v>
      </c>
      <c r="Q220" s="190">
        <v>0.69347000000000003</v>
      </c>
      <c r="R220" s="190">
        <f>Q220*H220</f>
        <v>3.3300429399999998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197</v>
      </c>
      <c r="AT220" s="192" t="s">
        <v>193</v>
      </c>
      <c r="AU220" s="192" t="s">
        <v>82</v>
      </c>
      <c r="AY220" s="20" t="s">
        <v>191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197</v>
      </c>
      <c r="BM220" s="192" t="s">
        <v>351</v>
      </c>
    </row>
    <row r="221" spans="1:65" s="2" customFormat="1" ht="19.5">
      <c r="A221" s="37"/>
      <c r="B221" s="38"/>
      <c r="C221" s="39"/>
      <c r="D221" s="194" t="s">
        <v>199</v>
      </c>
      <c r="E221" s="39"/>
      <c r="F221" s="195" t="s">
        <v>352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199</v>
      </c>
      <c r="AU221" s="20" t="s">
        <v>82</v>
      </c>
    </row>
    <row r="222" spans="1:65" s="2" customFormat="1" ht="11.25">
      <c r="A222" s="37"/>
      <c r="B222" s="38"/>
      <c r="C222" s="39"/>
      <c r="D222" s="199" t="s">
        <v>206</v>
      </c>
      <c r="E222" s="39"/>
      <c r="F222" s="200" t="s">
        <v>353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206</v>
      </c>
      <c r="AU222" s="20" t="s">
        <v>82</v>
      </c>
    </row>
    <row r="223" spans="1:65" s="15" customFormat="1" ht="11.25">
      <c r="B223" s="233"/>
      <c r="C223" s="234"/>
      <c r="D223" s="194" t="s">
        <v>208</v>
      </c>
      <c r="E223" s="235" t="s">
        <v>19</v>
      </c>
      <c r="F223" s="236" t="s">
        <v>354</v>
      </c>
      <c r="G223" s="234"/>
      <c r="H223" s="235" t="s">
        <v>19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208</v>
      </c>
      <c r="AU223" s="242" t="s">
        <v>82</v>
      </c>
      <c r="AV223" s="15" t="s">
        <v>80</v>
      </c>
      <c r="AW223" s="15" t="s">
        <v>34</v>
      </c>
      <c r="AX223" s="15" t="s">
        <v>73</v>
      </c>
      <c r="AY223" s="242" t="s">
        <v>191</v>
      </c>
    </row>
    <row r="224" spans="1:65" s="13" customFormat="1" ht="11.25">
      <c r="B224" s="201"/>
      <c r="C224" s="202"/>
      <c r="D224" s="194" t="s">
        <v>208</v>
      </c>
      <c r="E224" s="203" t="s">
        <v>19</v>
      </c>
      <c r="F224" s="204" t="s">
        <v>355</v>
      </c>
      <c r="G224" s="202"/>
      <c r="H224" s="205">
        <v>4.8019999999999996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208</v>
      </c>
      <c r="AU224" s="211" t="s">
        <v>82</v>
      </c>
      <c r="AV224" s="13" t="s">
        <v>82</v>
      </c>
      <c r="AW224" s="13" t="s">
        <v>34</v>
      </c>
      <c r="AX224" s="13" t="s">
        <v>80</v>
      </c>
      <c r="AY224" s="211" t="s">
        <v>191</v>
      </c>
    </row>
    <row r="225" spans="1:65" s="2" customFormat="1" ht="24.2" customHeight="1">
      <c r="A225" s="37"/>
      <c r="B225" s="38"/>
      <c r="C225" s="181" t="s">
        <v>356</v>
      </c>
      <c r="D225" s="181" t="s">
        <v>193</v>
      </c>
      <c r="E225" s="182" t="s">
        <v>357</v>
      </c>
      <c r="F225" s="183" t="s">
        <v>358</v>
      </c>
      <c r="G225" s="184" t="s">
        <v>282</v>
      </c>
      <c r="H225" s="185">
        <v>14.648999999999999</v>
      </c>
      <c r="I225" s="186"/>
      <c r="J225" s="187">
        <f>ROUND(I225*H225,2)</f>
        <v>0</v>
      </c>
      <c r="K225" s="183" t="s">
        <v>203</v>
      </c>
      <c r="L225" s="42"/>
      <c r="M225" s="188" t="s">
        <v>19</v>
      </c>
      <c r="N225" s="189" t="s">
        <v>44</v>
      </c>
      <c r="O225" s="67"/>
      <c r="P225" s="190">
        <f>O225*H225</f>
        <v>0</v>
      </c>
      <c r="Q225" s="190">
        <v>0.49689</v>
      </c>
      <c r="R225" s="190">
        <f>Q225*H225</f>
        <v>7.2789416099999995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197</v>
      </c>
      <c r="AT225" s="192" t="s">
        <v>193</v>
      </c>
      <c r="AU225" s="192" t="s">
        <v>82</v>
      </c>
      <c r="AY225" s="20" t="s">
        <v>191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197</v>
      </c>
      <c r="BM225" s="192" t="s">
        <v>359</v>
      </c>
    </row>
    <row r="226" spans="1:65" s="2" customFormat="1" ht="19.5">
      <c r="A226" s="37"/>
      <c r="B226" s="38"/>
      <c r="C226" s="39"/>
      <c r="D226" s="194" t="s">
        <v>199</v>
      </c>
      <c r="E226" s="39"/>
      <c r="F226" s="195" t="s">
        <v>360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199</v>
      </c>
      <c r="AU226" s="20" t="s">
        <v>82</v>
      </c>
    </row>
    <row r="227" spans="1:65" s="2" customFormat="1" ht="11.25">
      <c r="A227" s="37"/>
      <c r="B227" s="38"/>
      <c r="C227" s="39"/>
      <c r="D227" s="199" t="s">
        <v>206</v>
      </c>
      <c r="E227" s="39"/>
      <c r="F227" s="200" t="s">
        <v>361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206</v>
      </c>
      <c r="AU227" s="20" t="s">
        <v>82</v>
      </c>
    </row>
    <row r="228" spans="1:65" s="13" customFormat="1" ht="11.25">
      <c r="B228" s="201"/>
      <c r="C228" s="202"/>
      <c r="D228" s="194" t="s">
        <v>208</v>
      </c>
      <c r="E228" s="203" t="s">
        <v>19</v>
      </c>
      <c r="F228" s="204" t="s">
        <v>362</v>
      </c>
      <c r="G228" s="202"/>
      <c r="H228" s="205">
        <v>14.648999999999999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208</v>
      </c>
      <c r="AU228" s="211" t="s">
        <v>82</v>
      </c>
      <c r="AV228" s="13" t="s">
        <v>82</v>
      </c>
      <c r="AW228" s="13" t="s">
        <v>34</v>
      </c>
      <c r="AX228" s="13" t="s">
        <v>80</v>
      </c>
      <c r="AY228" s="211" t="s">
        <v>191</v>
      </c>
    </row>
    <row r="229" spans="1:65" s="2" customFormat="1" ht="16.5" customHeight="1">
      <c r="A229" s="37"/>
      <c r="B229" s="38"/>
      <c r="C229" s="181" t="s">
        <v>363</v>
      </c>
      <c r="D229" s="181" t="s">
        <v>193</v>
      </c>
      <c r="E229" s="182" t="s">
        <v>364</v>
      </c>
      <c r="F229" s="183" t="s">
        <v>365</v>
      </c>
      <c r="G229" s="184" t="s">
        <v>282</v>
      </c>
      <c r="H229" s="185">
        <v>43.968000000000004</v>
      </c>
      <c r="I229" s="186"/>
      <c r="J229" s="187">
        <f>ROUND(I229*H229,2)</f>
        <v>0</v>
      </c>
      <c r="K229" s="183" t="s">
        <v>203</v>
      </c>
      <c r="L229" s="42"/>
      <c r="M229" s="188" t="s">
        <v>19</v>
      </c>
      <c r="N229" s="189" t="s">
        <v>44</v>
      </c>
      <c r="O229" s="67"/>
      <c r="P229" s="190">
        <f>O229*H229</f>
        <v>0</v>
      </c>
      <c r="Q229" s="190">
        <v>0.158</v>
      </c>
      <c r="R229" s="190">
        <f>Q229*H229</f>
        <v>6.9469440000000002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197</v>
      </c>
      <c r="AT229" s="192" t="s">
        <v>193</v>
      </c>
      <c r="AU229" s="192" t="s">
        <v>82</v>
      </c>
      <c r="AY229" s="20" t="s">
        <v>191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197</v>
      </c>
      <c r="BM229" s="192" t="s">
        <v>366</v>
      </c>
    </row>
    <row r="230" spans="1:65" s="2" customFormat="1" ht="11.25">
      <c r="A230" s="37"/>
      <c r="B230" s="38"/>
      <c r="C230" s="39"/>
      <c r="D230" s="194" t="s">
        <v>199</v>
      </c>
      <c r="E230" s="39"/>
      <c r="F230" s="195" t="s">
        <v>367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199</v>
      </c>
      <c r="AU230" s="20" t="s">
        <v>82</v>
      </c>
    </row>
    <row r="231" spans="1:65" s="2" customFormat="1" ht="11.25">
      <c r="A231" s="37"/>
      <c r="B231" s="38"/>
      <c r="C231" s="39"/>
      <c r="D231" s="199" t="s">
        <v>206</v>
      </c>
      <c r="E231" s="39"/>
      <c r="F231" s="200" t="s">
        <v>368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206</v>
      </c>
      <c r="AU231" s="20" t="s">
        <v>82</v>
      </c>
    </row>
    <row r="232" spans="1:65" s="15" customFormat="1" ht="11.25">
      <c r="B232" s="233"/>
      <c r="C232" s="234"/>
      <c r="D232" s="194" t="s">
        <v>208</v>
      </c>
      <c r="E232" s="235" t="s">
        <v>19</v>
      </c>
      <c r="F232" s="236" t="s">
        <v>326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208</v>
      </c>
      <c r="AU232" s="242" t="s">
        <v>82</v>
      </c>
      <c r="AV232" s="15" t="s">
        <v>80</v>
      </c>
      <c r="AW232" s="15" t="s">
        <v>34</v>
      </c>
      <c r="AX232" s="15" t="s">
        <v>73</v>
      </c>
      <c r="AY232" s="242" t="s">
        <v>191</v>
      </c>
    </row>
    <row r="233" spans="1:65" s="13" customFormat="1" ht="11.25">
      <c r="B233" s="201"/>
      <c r="C233" s="202"/>
      <c r="D233" s="194" t="s">
        <v>208</v>
      </c>
      <c r="E233" s="203" t="s">
        <v>19</v>
      </c>
      <c r="F233" s="204" t="s">
        <v>369</v>
      </c>
      <c r="G233" s="202"/>
      <c r="H233" s="205">
        <v>43.968000000000004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208</v>
      </c>
      <c r="AU233" s="211" t="s">
        <v>82</v>
      </c>
      <c r="AV233" s="13" t="s">
        <v>82</v>
      </c>
      <c r="AW233" s="13" t="s">
        <v>34</v>
      </c>
      <c r="AX233" s="13" t="s">
        <v>80</v>
      </c>
      <c r="AY233" s="211" t="s">
        <v>191</v>
      </c>
    </row>
    <row r="234" spans="1:65" s="2" customFormat="1" ht="21.75" customHeight="1">
      <c r="A234" s="37"/>
      <c r="B234" s="38"/>
      <c r="C234" s="181" t="s">
        <v>370</v>
      </c>
      <c r="D234" s="181" t="s">
        <v>193</v>
      </c>
      <c r="E234" s="182" t="s">
        <v>371</v>
      </c>
      <c r="F234" s="183" t="s">
        <v>372</v>
      </c>
      <c r="G234" s="184" t="s">
        <v>282</v>
      </c>
      <c r="H234" s="185">
        <v>10.6</v>
      </c>
      <c r="I234" s="186"/>
      <c r="J234" s="187">
        <f>ROUND(I234*H234,2)</f>
        <v>0</v>
      </c>
      <c r="K234" s="183" t="s">
        <v>203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0.21490999999999999</v>
      </c>
      <c r="R234" s="190">
        <f>Q234*H234</f>
        <v>2.2780459999999998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197</v>
      </c>
      <c r="AT234" s="192" t="s">
        <v>193</v>
      </c>
      <c r="AU234" s="192" t="s">
        <v>82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197</v>
      </c>
      <c r="BM234" s="192" t="s">
        <v>373</v>
      </c>
    </row>
    <row r="235" spans="1:65" s="2" customFormat="1" ht="19.5">
      <c r="A235" s="37"/>
      <c r="B235" s="38"/>
      <c r="C235" s="39"/>
      <c r="D235" s="194" t="s">
        <v>199</v>
      </c>
      <c r="E235" s="39"/>
      <c r="F235" s="195" t="s">
        <v>374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82</v>
      </c>
    </row>
    <row r="236" spans="1:65" s="2" customFormat="1" ht="11.25">
      <c r="A236" s="37"/>
      <c r="B236" s="38"/>
      <c r="C236" s="39"/>
      <c r="D236" s="199" t="s">
        <v>206</v>
      </c>
      <c r="E236" s="39"/>
      <c r="F236" s="200" t="s">
        <v>375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206</v>
      </c>
      <c r="AU236" s="20" t="s">
        <v>82</v>
      </c>
    </row>
    <row r="237" spans="1:65" s="15" customFormat="1" ht="11.25">
      <c r="B237" s="233"/>
      <c r="C237" s="234"/>
      <c r="D237" s="194" t="s">
        <v>208</v>
      </c>
      <c r="E237" s="235" t="s">
        <v>19</v>
      </c>
      <c r="F237" s="236" t="s">
        <v>326</v>
      </c>
      <c r="G237" s="234"/>
      <c r="H237" s="235" t="s">
        <v>19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208</v>
      </c>
      <c r="AU237" s="242" t="s">
        <v>82</v>
      </c>
      <c r="AV237" s="15" t="s">
        <v>80</v>
      </c>
      <c r="AW237" s="15" t="s">
        <v>34</v>
      </c>
      <c r="AX237" s="15" t="s">
        <v>73</v>
      </c>
      <c r="AY237" s="242" t="s">
        <v>191</v>
      </c>
    </row>
    <row r="238" spans="1:65" s="13" customFormat="1" ht="11.25">
      <c r="B238" s="201"/>
      <c r="C238" s="202"/>
      <c r="D238" s="194" t="s">
        <v>208</v>
      </c>
      <c r="E238" s="203" t="s">
        <v>19</v>
      </c>
      <c r="F238" s="204" t="s">
        <v>376</v>
      </c>
      <c r="G238" s="202"/>
      <c r="H238" s="205">
        <v>10.6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208</v>
      </c>
      <c r="AU238" s="211" t="s">
        <v>82</v>
      </c>
      <c r="AV238" s="13" t="s">
        <v>82</v>
      </c>
      <c r="AW238" s="13" t="s">
        <v>34</v>
      </c>
      <c r="AX238" s="13" t="s">
        <v>80</v>
      </c>
      <c r="AY238" s="211" t="s">
        <v>191</v>
      </c>
    </row>
    <row r="239" spans="1:65" s="2" customFormat="1" ht="21.75" customHeight="1">
      <c r="A239" s="37"/>
      <c r="B239" s="38"/>
      <c r="C239" s="181" t="s">
        <v>377</v>
      </c>
      <c r="D239" s="181" t="s">
        <v>193</v>
      </c>
      <c r="E239" s="182" t="s">
        <v>378</v>
      </c>
      <c r="F239" s="183" t="s">
        <v>379</v>
      </c>
      <c r="G239" s="184" t="s">
        <v>282</v>
      </c>
      <c r="H239" s="185">
        <v>79.188000000000002</v>
      </c>
      <c r="I239" s="186"/>
      <c r="J239" s="187">
        <f>ROUND(I239*H239,2)</f>
        <v>0</v>
      </c>
      <c r="K239" s="183" t="s">
        <v>203</v>
      </c>
      <c r="L239" s="42"/>
      <c r="M239" s="188" t="s">
        <v>19</v>
      </c>
      <c r="N239" s="189" t="s">
        <v>44</v>
      </c>
      <c r="O239" s="67"/>
      <c r="P239" s="190">
        <f>O239*H239</f>
        <v>0</v>
      </c>
      <c r="Q239" s="190">
        <v>0.24865000000000001</v>
      </c>
      <c r="R239" s="190">
        <f>Q239*H239</f>
        <v>19.690096200000003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197</v>
      </c>
      <c r="AT239" s="192" t="s">
        <v>193</v>
      </c>
      <c r="AU239" s="192" t="s">
        <v>82</v>
      </c>
      <c r="AY239" s="20" t="s">
        <v>191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197</v>
      </c>
      <c r="BM239" s="192" t="s">
        <v>380</v>
      </c>
    </row>
    <row r="240" spans="1:65" s="2" customFormat="1" ht="19.5">
      <c r="A240" s="37"/>
      <c r="B240" s="38"/>
      <c r="C240" s="39"/>
      <c r="D240" s="194" t="s">
        <v>199</v>
      </c>
      <c r="E240" s="39"/>
      <c r="F240" s="195" t="s">
        <v>381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199</v>
      </c>
      <c r="AU240" s="20" t="s">
        <v>82</v>
      </c>
    </row>
    <row r="241" spans="1:65" s="2" customFormat="1" ht="11.25">
      <c r="A241" s="37"/>
      <c r="B241" s="38"/>
      <c r="C241" s="39"/>
      <c r="D241" s="199" t="s">
        <v>206</v>
      </c>
      <c r="E241" s="39"/>
      <c r="F241" s="200" t="s">
        <v>382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206</v>
      </c>
      <c r="AU241" s="20" t="s">
        <v>82</v>
      </c>
    </row>
    <row r="242" spans="1:65" s="13" customFormat="1" ht="11.25">
      <c r="B242" s="201"/>
      <c r="C242" s="202"/>
      <c r="D242" s="194" t="s">
        <v>208</v>
      </c>
      <c r="E242" s="203" t="s">
        <v>19</v>
      </c>
      <c r="F242" s="204" t="s">
        <v>383</v>
      </c>
      <c r="G242" s="202"/>
      <c r="H242" s="205">
        <v>79.188000000000002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208</v>
      </c>
      <c r="AU242" s="211" t="s">
        <v>82</v>
      </c>
      <c r="AV242" s="13" t="s">
        <v>82</v>
      </c>
      <c r="AW242" s="13" t="s">
        <v>34</v>
      </c>
      <c r="AX242" s="13" t="s">
        <v>80</v>
      </c>
      <c r="AY242" s="211" t="s">
        <v>191</v>
      </c>
    </row>
    <row r="243" spans="1:65" s="2" customFormat="1" ht="24.2" customHeight="1">
      <c r="A243" s="37"/>
      <c r="B243" s="38"/>
      <c r="C243" s="181" t="s">
        <v>384</v>
      </c>
      <c r="D243" s="181" t="s">
        <v>193</v>
      </c>
      <c r="E243" s="182" t="s">
        <v>385</v>
      </c>
      <c r="F243" s="183" t="s">
        <v>386</v>
      </c>
      <c r="G243" s="184" t="s">
        <v>282</v>
      </c>
      <c r="H243" s="185">
        <v>5.7450000000000001</v>
      </c>
      <c r="I243" s="186"/>
      <c r="J243" s="187">
        <f>ROUND(I243*H243,2)</f>
        <v>0</v>
      </c>
      <c r="K243" s="183" t="s">
        <v>203</v>
      </c>
      <c r="L243" s="42"/>
      <c r="M243" s="188" t="s">
        <v>19</v>
      </c>
      <c r="N243" s="189" t="s">
        <v>44</v>
      </c>
      <c r="O243" s="67"/>
      <c r="P243" s="190">
        <f>O243*H243</f>
        <v>0</v>
      </c>
      <c r="Q243" s="190">
        <v>0.34251999999999999</v>
      </c>
      <c r="R243" s="190">
        <f>Q243*H243</f>
        <v>1.9677773999999999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197</v>
      </c>
      <c r="AT243" s="192" t="s">
        <v>193</v>
      </c>
      <c r="AU243" s="192" t="s">
        <v>82</v>
      </c>
      <c r="AY243" s="20" t="s">
        <v>191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197</v>
      </c>
      <c r="BM243" s="192" t="s">
        <v>387</v>
      </c>
    </row>
    <row r="244" spans="1:65" s="2" customFormat="1" ht="19.5">
      <c r="A244" s="37"/>
      <c r="B244" s="38"/>
      <c r="C244" s="39"/>
      <c r="D244" s="194" t="s">
        <v>199</v>
      </c>
      <c r="E244" s="39"/>
      <c r="F244" s="195" t="s">
        <v>388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199</v>
      </c>
      <c r="AU244" s="20" t="s">
        <v>82</v>
      </c>
    </row>
    <row r="245" spans="1:65" s="2" customFormat="1" ht="11.25">
      <c r="A245" s="37"/>
      <c r="B245" s="38"/>
      <c r="C245" s="39"/>
      <c r="D245" s="199" t="s">
        <v>206</v>
      </c>
      <c r="E245" s="39"/>
      <c r="F245" s="200" t="s">
        <v>389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206</v>
      </c>
      <c r="AU245" s="20" t="s">
        <v>82</v>
      </c>
    </row>
    <row r="246" spans="1:65" s="13" customFormat="1" ht="11.25">
      <c r="B246" s="201"/>
      <c r="C246" s="202"/>
      <c r="D246" s="194" t="s">
        <v>208</v>
      </c>
      <c r="E246" s="203" t="s">
        <v>19</v>
      </c>
      <c r="F246" s="204" t="s">
        <v>390</v>
      </c>
      <c r="G246" s="202"/>
      <c r="H246" s="205">
        <v>5.7450000000000001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</v>
      </c>
      <c r="AU246" s="211" t="s">
        <v>82</v>
      </c>
      <c r="AV246" s="13" t="s">
        <v>82</v>
      </c>
      <c r="AW246" s="13" t="s">
        <v>34</v>
      </c>
      <c r="AX246" s="13" t="s">
        <v>80</v>
      </c>
      <c r="AY246" s="211" t="s">
        <v>191</v>
      </c>
    </row>
    <row r="247" spans="1:65" s="2" customFormat="1" ht="24.2" customHeight="1">
      <c r="A247" s="37"/>
      <c r="B247" s="38"/>
      <c r="C247" s="181" t="s">
        <v>391</v>
      </c>
      <c r="D247" s="181" t="s">
        <v>193</v>
      </c>
      <c r="E247" s="182" t="s">
        <v>392</v>
      </c>
      <c r="F247" s="183" t="s">
        <v>393</v>
      </c>
      <c r="G247" s="184" t="s">
        <v>301</v>
      </c>
      <c r="H247" s="185">
        <v>1.484</v>
      </c>
      <c r="I247" s="186"/>
      <c r="J247" s="187">
        <f>ROUND(I247*H247,2)</f>
        <v>0</v>
      </c>
      <c r="K247" s="183" t="s">
        <v>203</v>
      </c>
      <c r="L247" s="42"/>
      <c r="M247" s="188" t="s">
        <v>19</v>
      </c>
      <c r="N247" s="189" t="s">
        <v>44</v>
      </c>
      <c r="O247" s="67"/>
      <c r="P247" s="190">
        <f>O247*H247</f>
        <v>0</v>
      </c>
      <c r="Q247" s="190">
        <v>1.24E-2</v>
      </c>
      <c r="R247" s="190">
        <f>Q247*H247</f>
        <v>1.8401600000000001E-2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197</v>
      </c>
      <c r="AT247" s="192" t="s">
        <v>193</v>
      </c>
      <c r="AU247" s="192" t="s">
        <v>82</v>
      </c>
      <c r="AY247" s="20" t="s">
        <v>191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197</v>
      </c>
      <c r="BM247" s="192" t="s">
        <v>394</v>
      </c>
    </row>
    <row r="248" spans="1:65" s="2" customFormat="1" ht="11.25">
      <c r="A248" s="37"/>
      <c r="B248" s="38"/>
      <c r="C248" s="39"/>
      <c r="D248" s="194" t="s">
        <v>199</v>
      </c>
      <c r="E248" s="39"/>
      <c r="F248" s="195" t="s">
        <v>393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199</v>
      </c>
      <c r="AU248" s="20" t="s">
        <v>82</v>
      </c>
    </row>
    <row r="249" spans="1:65" s="2" customFormat="1" ht="11.25">
      <c r="A249" s="37"/>
      <c r="B249" s="38"/>
      <c r="C249" s="39"/>
      <c r="D249" s="199" t="s">
        <v>206</v>
      </c>
      <c r="E249" s="39"/>
      <c r="F249" s="200" t="s">
        <v>395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206</v>
      </c>
      <c r="AU249" s="20" t="s">
        <v>82</v>
      </c>
    </row>
    <row r="250" spans="1:65" s="15" customFormat="1" ht="11.25">
      <c r="B250" s="233"/>
      <c r="C250" s="234"/>
      <c r="D250" s="194" t="s">
        <v>208</v>
      </c>
      <c r="E250" s="235" t="s">
        <v>19</v>
      </c>
      <c r="F250" s="236" t="s">
        <v>326</v>
      </c>
      <c r="G250" s="234"/>
      <c r="H250" s="235" t="s">
        <v>19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208</v>
      </c>
      <c r="AU250" s="242" t="s">
        <v>82</v>
      </c>
      <c r="AV250" s="15" t="s">
        <v>80</v>
      </c>
      <c r="AW250" s="15" t="s">
        <v>34</v>
      </c>
      <c r="AX250" s="15" t="s">
        <v>73</v>
      </c>
      <c r="AY250" s="242" t="s">
        <v>191</v>
      </c>
    </row>
    <row r="251" spans="1:65" s="13" customFormat="1" ht="11.25">
      <c r="B251" s="201"/>
      <c r="C251" s="202"/>
      <c r="D251" s="194" t="s">
        <v>208</v>
      </c>
      <c r="E251" s="203" t="s">
        <v>19</v>
      </c>
      <c r="F251" s="204" t="s">
        <v>396</v>
      </c>
      <c r="G251" s="202"/>
      <c r="H251" s="205">
        <v>1.484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208</v>
      </c>
      <c r="AU251" s="211" t="s">
        <v>82</v>
      </c>
      <c r="AV251" s="13" t="s">
        <v>82</v>
      </c>
      <c r="AW251" s="13" t="s">
        <v>34</v>
      </c>
      <c r="AX251" s="13" t="s">
        <v>80</v>
      </c>
      <c r="AY251" s="211" t="s">
        <v>191</v>
      </c>
    </row>
    <row r="252" spans="1:65" s="2" customFormat="1" ht="24.2" customHeight="1">
      <c r="A252" s="37"/>
      <c r="B252" s="38"/>
      <c r="C252" s="181" t="s">
        <v>397</v>
      </c>
      <c r="D252" s="181" t="s">
        <v>193</v>
      </c>
      <c r="E252" s="182" t="s">
        <v>398</v>
      </c>
      <c r="F252" s="183" t="s">
        <v>399</v>
      </c>
      <c r="G252" s="184" t="s">
        <v>282</v>
      </c>
      <c r="H252" s="185">
        <v>5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0.92188000000000003</v>
      </c>
      <c r="R252" s="190">
        <f>Q252*H252</f>
        <v>4.6093999999999999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197</v>
      </c>
      <c r="AT252" s="192" t="s">
        <v>193</v>
      </c>
      <c r="AU252" s="192" t="s">
        <v>82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197</v>
      </c>
      <c r="BM252" s="192" t="s">
        <v>400</v>
      </c>
    </row>
    <row r="253" spans="1:65" s="2" customFormat="1" ht="19.5">
      <c r="A253" s="37"/>
      <c r="B253" s="38"/>
      <c r="C253" s="39"/>
      <c r="D253" s="194" t="s">
        <v>199</v>
      </c>
      <c r="E253" s="39"/>
      <c r="F253" s="195" t="s">
        <v>401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82</v>
      </c>
    </row>
    <row r="254" spans="1:65" s="2" customFormat="1" ht="107.25">
      <c r="A254" s="37"/>
      <c r="B254" s="38"/>
      <c r="C254" s="39"/>
      <c r="D254" s="194" t="s">
        <v>402</v>
      </c>
      <c r="E254" s="39"/>
      <c r="F254" s="243" t="s">
        <v>403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402</v>
      </c>
      <c r="AU254" s="20" t="s">
        <v>82</v>
      </c>
    </row>
    <row r="255" spans="1:65" s="15" customFormat="1" ht="11.25">
      <c r="B255" s="233"/>
      <c r="C255" s="234"/>
      <c r="D255" s="194" t="s">
        <v>208</v>
      </c>
      <c r="E255" s="235" t="s">
        <v>19</v>
      </c>
      <c r="F255" s="236" t="s">
        <v>326</v>
      </c>
      <c r="G255" s="234"/>
      <c r="H255" s="235" t="s">
        <v>19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208</v>
      </c>
      <c r="AU255" s="242" t="s">
        <v>82</v>
      </c>
      <c r="AV255" s="15" t="s">
        <v>80</v>
      </c>
      <c r="AW255" s="15" t="s">
        <v>34</v>
      </c>
      <c r="AX255" s="15" t="s">
        <v>73</v>
      </c>
      <c r="AY255" s="242" t="s">
        <v>191</v>
      </c>
    </row>
    <row r="256" spans="1:65" s="13" customFormat="1" ht="11.25">
      <c r="B256" s="201"/>
      <c r="C256" s="202"/>
      <c r="D256" s="194" t="s">
        <v>208</v>
      </c>
      <c r="E256" s="203" t="s">
        <v>19</v>
      </c>
      <c r="F256" s="204" t="s">
        <v>404</v>
      </c>
      <c r="G256" s="202"/>
      <c r="H256" s="205">
        <v>5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208</v>
      </c>
      <c r="AU256" s="211" t="s">
        <v>82</v>
      </c>
      <c r="AV256" s="13" t="s">
        <v>82</v>
      </c>
      <c r="AW256" s="13" t="s">
        <v>34</v>
      </c>
      <c r="AX256" s="13" t="s">
        <v>80</v>
      </c>
      <c r="AY256" s="211" t="s">
        <v>191</v>
      </c>
    </row>
    <row r="257" spans="1:65" s="2" customFormat="1" ht="16.5" customHeight="1">
      <c r="A257" s="37"/>
      <c r="B257" s="38"/>
      <c r="C257" s="181" t="s">
        <v>405</v>
      </c>
      <c r="D257" s="181" t="s">
        <v>193</v>
      </c>
      <c r="E257" s="182" t="s">
        <v>406</v>
      </c>
      <c r="F257" s="183" t="s">
        <v>407</v>
      </c>
      <c r="G257" s="184" t="s">
        <v>196</v>
      </c>
      <c r="H257" s="185">
        <v>6</v>
      </c>
      <c r="I257" s="186"/>
      <c r="J257" s="187">
        <f>ROUND(I257*H257,2)</f>
        <v>0</v>
      </c>
      <c r="K257" s="183" t="s">
        <v>203</v>
      </c>
      <c r="L257" s="42"/>
      <c r="M257" s="188" t="s">
        <v>19</v>
      </c>
      <c r="N257" s="189" t="s">
        <v>44</v>
      </c>
      <c r="O257" s="67"/>
      <c r="P257" s="190">
        <f>O257*H257</f>
        <v>0</v>
      </c>
      <c r="Q257" s="190">
        <v>2.2780000000000002E-2</v>
      </c>
      <c r="R257" s="190">
        <f>Q257*H257</f>
        <v>0.13668000000000002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197</v>
      </c>
      <c r="AT257" s="192" t="s">
        <v>193</v>
      </c>
      <c r="AU257" s="192" t="s">
        <v>82</v>
      </c>
      <c r="AY257" s="20" t="s">
        <v>191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197</v>
      </c>
      <c r="BM257" s="192" t="s">
        <v>408</v>
      </c>
    </row>
    <row r="258" spans="1:65" s="2" customFormat="1" ht="11.25">
      <c r="A258" s="37"/>
      <c r="B258" s="38"/>
      <c r="C258" s="39"/>
      <c r="D258" s="194" t="s">
        <v>199</v>
      </c>
      <c r="E258" s="39"/>
      <c r="F258" s="195" t="s">
        <v>409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199</v>
      </c>
      <c r="AU258" s="20" t="s">
        <v>82</v>
      </c>
    </row>
    <row r="259" spans="1:65" s="2" customFormat="1" ht="11.25">
      <c r="A259" s="37"/>
      <c r="B259" s="38"/>
      <c r="C259" s="39"/>
      <c r="D259" s="199" t="s">
        <v>206</v>
      </c>
      <c r="E259" s="39"/>
      <c r="F259" s="200" t="s">
        <v>410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206</v>
      </c>
      <c r="AU259" s="20" t="s">
        <v>82</v>
      </c>
    </row>
    <row r="260" spans="1:65" s="15" customFormat="1" ht="11.25">
      <c r="B260" s="233"/>
      <c r="C260" s="234"/>
      <c r="D260" s="194" t="s">
        <v>208</v>
      </c>
      <c r="E260" s="235" t="s">
        <v>19</v>
      </c>
      <c r="F260" s="236" t="s">
        <v>411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208</v>
      </c>
      <c r="AU260" s="242" t="s">
        <v>82</v>
      </c>
      <c r="AV260" s="15" t="s">
        <v>80</v>
      </c>
      <c r="AW260" s="15" t="s">
        <v>34</v>
      </c>
      <c r="AX260" s="15" t="s">
        <v>73</v>
      </c>
      <c r="AY260" s="242" t="s">
        <v>191</v>
      </c>
    </row>
    <row r="261" spans="1:65" s="13" customFormat="1" ht="11.25">
      <c r="B261" s="201"/>
      <c r="C261" s="202"/>
      <c r="D261" s="194" t="s">
        <v>208</v>
      </c>
      <c r="E261" s="203" t="s">
        <v>19</v>
      </c>
      <c r="F261" s="204" t="s">
        <v>412</v>
      </c>
      <c r="G261" s="202"/>
      <c r="H261" s="205">
        <v>6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208</v>
      </c>
      <c r="AU261" s="211" t="s">
        <v>82</v>
      </c>
      <c r="AV261" s="13" t="s">
        <v>82</v>
      </c>
      <c r="AW261" s="13" t="s">
        <v>34</v>
      </c>
      <c r="AX261" s="13" t="s">
        <v>80</v>
      </c>
      <c r="AY261" s="211" t="s">
        <v>191</v>
      </c>
    </row>
    <row r="262" spans="1:65" s="2" customFormat="1" ht="16.5" customHeight="1">
      <c r="A262" s="37"/>
      <c r="B262" s="38"/>
      <c r="C262" s="181" t="s">
        <v>413</v>
      </c>
      <c r="D262" s="181" t="s">
        <v>193</v>
      </c>
      <c r="E262" s="182" t="s">
        <v>414</v>
      </c>
      <c r="F262" s="183" t="s">
        <v>415</v>
      </c>
      <c r="G262" s="184" t="s">
        <v>196</v>
      </c>
      <c r="H262" s="185">
        <v>1</v>
      </c>
      <c r="I262" s="186"/>
      <c r="J262" s="187">
        <f>ROUND(I262*H262,2)</f>
        <v>0</v>
      </c>
      <c r="K262" s="183" t="s">
        <v>203</v>
      </c>
      <c r="L262" s="42"/>
      <c r="M262" s="188" t="s">
        <v>19</v>
      </c>
      <c r="N262" s="189" t="s">
        <v>44</v>
      </c>
      <c r="O262" s="67"/>
      <c r="P262" s="190">
        <f>O262*H262</f>
        <v>0</v>
      </c>
      <c r="Q262" s="190">
        <v>2.7109999999999999E-2</v>
      </c>
      <c r="R262" s="190">
        <f>Q262*H262</f>
        <v>2.7109999999999999E-2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197</v>
      </c>
      <c r="AT262" s="192" t="s">
        <v>193</v>
      </c>
      <c r="AU262" s="192" t="s">
        <v>82</v>
      </c>
      <c r="AY262" s="20" t="s">
        <v>191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197</v>
      </c>
      <c r="BM262" s="192" t="s">
        <v>416</v>
      </c>
    </row>
    <row r="263" spans="1:65" s="2" customFormat="1" ht="11.25">
      <c r="A263" s="37"/>
      <c r="B263" s="38"/>
      <c r="C263" s="39"/>
      <c r="D263" s="194" t="s">
        <v>199</v>
      </c>
      <c r="E263" s="39"/>
      <c r="F263" s="195" t="s">
        <v>417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199</v>
      </c>
      <c r="AU263" s="20" t="s">
        <v>82</v>
      </c>
    </row>
    <row r="264" spans="1:65" s="2" customFormat="1" ht="11.25">
      <c r="A264" s="37"/>
      <c r="B264" s="38"/>
      <c r="C264" s="39"/>
      <c r="D264" s="199" t="s">
        <v>206</v>
      </c>
      <c r="E264" s="39"/>
      <c r="F264" s="200" t="s">
        <v>418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206</v>
      </c>
      <c r="AU264" s="20" t="s">
        <v>82</v>
      </c>
    </row>
    <row r="265" spans="1:65" s="15" customFormat="1" ht="11.25">
      <c r="B265" s="233"/>
      <c r="C265" s="234"/>
      <c r="D265" s="194" t="s">
        <v>208</v>
      </c>
      <c r="E265" s="235" t="s">
        <v>19</v>
      </c>
      <c r="F265" s="236" t="s">
        <v>411</v>
      </c>
      <c r="G265" s="234"/>
      <c r="H265" s="235" t="s">
        <v>19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208</v>
      </c>
      <c r="AU265" s="242" t="s">
        <v>82</v>
      </c>
      <c r="AV265" s="15" t="s">
        <v>80</v>
      </c>
      <c r="AW265" s="15" t="s">
        <v>34</v>
      </c>
      <c r="AX265" s="15" t="s">
        <v>73</v>
      </c>
      <c r="AY265" s="242" t="s">
        <v>191</v>
      </c>
    </row>
    <row r="266" spans="1:65" s="13" customFormat="1" ht="11.25">
      <c r="B266" s="201"/>
      <c r="C266" s="202"/>
      <c r="D266" s="194" t="s">
        <v>208</v>
      </c>
      <c r="E266" s="203" t="s">
        <v>19</v>
      </c>
      <c r="F266" s="204" t="s">
        <v>419</v>
      </c>
      <c r="G266" s="202"/>
      <c r="H266" s="205">
        <v>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208</v>
      </c>
      <c r="AU266" s="211" t="s">
        <v>82</v>
      </c>
      <c r="AV266" s="13" t="s">
        <v>82</v>
      </c>
      <c r="AW266" s="13" t="s">
        <v>34</v>
      </c>
      <c r="AX266" s="13" t="s">
        <v>80</v>
      </c>
      <c r="AY266" s="211" t="s">
        <v>191</v>
      </c>
    </row>
    <row r="267" spans="1:65" s="2" customFormat="1" ht="16.5" customHeight="1">
      <c r="A267" s="37"/>
      <c r="B267" s="38"/>
      <c r="C267" s="181" t="s">
        <v>420</v>
      </c>
      <c r="D267" s="181" t="s">
        <v>193</v>
      </c>
      <c r="E267" s="182" t="s">
        <v>421</v>
      </c>
      <c r="F267" s="183" t="s">
        <v>422</v>
      </c>
      <c r="G267" s="184" t="s">
        <v>196</v>
      </c>
      <c r="H267" s="185">
        <v>1</v>
      </c>
      <c r="I267" s="186"/>
      <c r="J267" s="187">
        <f>ROUND(I267*H267,2)</f>
        <v>0</v>
      </c>
      <c r="K267" s="183" t="s">
        <v>203</v>
      </c>
      <c r="L267" s="42"/>
      <c r="M267" s="188" t="s">
        <v>19</v>
      </c>
      <c r="N267" s="189" t="s">
        <v>44</v>
      </c>
      <c r="O267" s="67"/>
      <c r="P267" s="190">
        <f>O267*H267</f>
        <v>0</v>
      </c>
      <c r="Q267" s="190">
        <v>2.1260000000000001E-2</v>
      </c>
      <c r="R267" s="190">
        <f>Q267*H267</f>
        <v>2.1260000000000001E-2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197</v>
      </c>
      <c r="AT267" s="192" t="s">
        <v>193</v>
      </c>
      <c r="AU267" s="192" t="s">
        <v>82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197</v>
      </c>
      <c r="BM267" s="192" t="s">
        <v>423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424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82</v>
      </c>
    </row>
    <row r="269" spans="1:65" s="2" customFormat="1" ht="11.25">
      <c r="A269" s="37"/>
      <c r="B269" s="38"/>
      <c r="C269" s="39"/>
      <c r="D269" s="199" t="s">
        <v>206</v>
      </c>
      <c r="E269" s="39"/>
      <c r="F269" s="200" t="s">
        <v>425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206</v>
      </c>
      <c r="AU269" s="20" t="s">
        <v>82</v>
      </c>
    </row>
    <row r="270" spans="1:65" s="15" customFormat="1" ht="11.25">
      <c r="B270" s="233"/>
      <c r="C270" s="234"/>
      <c r="D270" s="194" t="s">
        <v>208</v>
      </c>
      <c r="E270" s="235" t="s">
        <v>19</v>
      </c>
      <c r="F270" s="236" t="s">
        <v>411</v>
      </c>
      <c r="G270" s="234"/>
      <c r="H270" s="235" t="s">
        <v>19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208</v>
      </c>
      <c r="AU270" s="242" t="s">
        <v>82</v>
      </c>
      <c r="AV270" s="15" t="s">
        <v>80</v>
      </c>
      <c r="AW270" s="15" t="s">
        <v>34</v>
      </c>
      <c r="AX270" s="15" t="s">
        <v>73</v>
      </c>
      <c r="AY270" s="242" t="s">
        <v>191</v>
      </c>
    </row>
    <row r="271" spans="1:65" s="13" customFormat="1" ht="11.25">
      <c r="B271" s="201"/>
      <c r="C271" s="202"/>
      <c r="D271" s="194" t="s">
        <v>208</v>
      </c>
      <c r="E271" s="203" t="s">
        <v>19</v>
      </c>
      <c r="F271" s="204" t="s">
        <v>426</v>
      </c>
      <c r="G271" s="202"/>
      <c r="H271" s="205">
        <v>1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208</v>
      </c>
      <c r="AU271" s="211" t="s">
        <v>82</v>
      </c>
      <c r="AV271" s="13" t="s">
        <v>82</v>
      </c>
      <c r="AW271" s="13" t="s">
        <v>34</v>
      </c>
      <c r="AX271" s="13" t="s">
        <v>80</v>
      </c>
      <c r="AY271" s="211" t="s">
        <v>191</v>
      </c>
    </row>
    <row r="272" spans="1:65" s="2" customFormat="1" ht="16.5" customHeight="1">
      <c r="A272" s="37"/>
      <c r="B272" s="38"/>
      <c r="C272" s="181" t="s">
        <v>427</v>
      </c>
      <c r="D272" s="181" t="s">
        <v>193</v>
      </c>
      <c r="E272" s="182" t="s">
        <v>428</v>
      </c>
      <c r="F272" s="183" t="s">
        <v>429</v>
      </c>
      <c r="G272" s="184" t="s">
        <v>196</v>
      </c>
      <c r="H272" s="185">
        <v>10</v>
      </c>
      <c r="I272" s="186"/>
      <c r="J272" s="187">
        <f>ROUND(I272*H272,2)</f>
        <v>0</v>
      </c>
      <c r="K272" s="183" t="s">
        <v>203</v>
      </c>
      <c r="L272" s="42"/>
      <c r="M272" s="188" t="s">
        <v>19</v>
      </c>
      <c r="N272" s="189" t="s">
        <v>44</v>
      </c>
      <c r="O272" s="67"/>
      <c r="P272" s="190">
        <f>O272*H272</f>
        <v>0</v>
      </c>
      <c r="Q272" s="190">
        <v>2.6929999999999999E-2</v>
      </c>
      <c r="R272" s="190">
        <f>Q272*H272</f>
        <v>0.26929999999999998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197</v>
      </c>
      <c r="AT272" s="192" t="s">
        <v>193</v>
      </c>
      <c r="AU272" s="192" t="s">
        <v>82</v>
      </c>
      <c r="AY272" s="20" t="s">
        <v>191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197</v>
      </c>
      <c r="BM272" s="192" t="s">
        <v>430</v>
      </c>
    </row>
    <row r="273" spans="1:65" s="2" customFormat="1" ht="11.25">
      <c r="A273" s="37"/>
      <c r="B273" s="38"/>
      <c r="C273" s="39"/>
      <c r="D273" s="194" t="s">
        <v>199</v>
      </c>
      <c r="E273" s="39"/>
      <c r="F273" s="195" t="s">
        <v>431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199</v>
      </c>
      <c r="AU273" s="20" t="s">
        <v>82</v>
      </c>
    </row>
    <row r="274" spans="1:65" s="2" customFormat="1" ht="11.25">
      <c r="A274" s="37"/>
      <c r="B274" s="38"/>
      <c r="C274" s="39"/>
      <c r="D274" s="199" t="s">
        <v>206</v>
      </c>
      <c r="E274" s="39"/>
      <c r="F274" s="200" t="s">
        <v>432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206</v>
      </c>
      <c r="AU274" s="20" t="s">
        <v>82</v>
      </c>
    </row>
    <row r="275" spans="1:65" s="15" customFormat="1" ht="11.25">
      <c r="B275" s="233"/>
      <c r="C275" s="234"/>
      <c r="D275" s="194" t="s">
        <v>208</v>
      </c>
      <c r="E275" s="235" t="s">
        <v>19</v>
      </c>
      <c r="F275" s="236" t="s">
        <v>411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208</v>
      </c>
      <c r="AU275" s="242" t="s">
        <v>82</v>
      </c>
      <c r="AV275" s="15" t="s">
        <v>80</v>
      </c>
      <c r="AW275" s="15" t="s">
        <v>34</v>
      </c>
      <c r="AX275" s="15" t="s">
        <v>73</v>
      </c>
      <c r="AY275" s="242" t="s">
        <v>191</v>
      </c>
    </row>
    <row r="276" spans="1:65" s="13" customFormat="1" ht="11.25">
      <c r="B276" s="201"/>
      <c r="C276" s="202"/>
      <c r="D276" s="194" t="s">
        <v>208</v>
      </c>
      <c r="E276" s="203" t="s">
        <v>19</v>
      </c>
      <c r="F276" s="204" t="s">
        <v>433</v>
      </c>
      <c r="G276" s="202"/>
      <c r="H276" s="205">
        <v>10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208</v>
      </c>
      <c r="AU276" s="211" t="s">
        <v>82</v>
      </c>
      <c r="AV276" s="13" t="s">
        <v>82</v>
      </c>
      <c r="AW276" s="13" t="s">
        <v>34</v>
      </c>
      <c r="AX276" s="13" t="s">
        <v>80</v>
      </c>
      <c r="AY276" s="211" t="s">
        <v>191</v>
      </c>
    </row>
    <row r="277" spans="1:65" s="2" customFormat="1" ht="16.5" customHeight="1">
      <c r="A277" s="37"/>
      <c r="B277" s="38"/>
      <c r="C277" s="181" t="s">
        <v>434</v>
      </c>
      <c r="D277" s="181" t="s">
        <v>193</v>
      </c>
      <c r="E277" s="182" t="s">
        <v>435</v>
      </c>
      <c r="F277" s="183" t="s">
        <v>436</v>
      </c>
      <c r="G277" s="184" t="s">
        <v>196</v>
      </c>
      <c r="H277" s="185">
        <v>1</v>
      </c>
      <c r="I277" s="186"/>
      <c r="J277" s="187">
        <f>ROUND(I277*H277,2)</f>
        <v>0</v>
      </c>
      <c r="K277" s="183" t="s">
        <v>203</v>
      </c>
      <c r="L277" s="42"/>
      <c r="M277" s="188" t="s">
        <v>19</v>
      </c>
      <c r="N277" s="189" t="s">
        <v>44</v>
      </c>
      <c r="O277" s="67"/>
      <c r="P277" s="190">
        <f>O277*H277</f>
        <v>0</v>
      </c>
      <c r="Q277" s="190">
        <v>3.1949999999999999E-2</v>
      </c>
      <c r="R277" s="190">
        <f>Q277*H277</f>
        <v>3.1949999999999999E-2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197</v>
      </c>
      <c r="AT277" s="192" t="s">
        <v>193</v>
      </c>
      <c r="AU277" s="192" t="s">
        <v>82</v>
      </c>
      <c r="AY277" s="20" t="s">
        <v>191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197</v>
      </c>
      <c r="BM277" s="192" t="s">
        <v>437</v>
      </c>
    </row>
    <row r="278" spans="1:65" s="2" customFormat="1" ht="11.25">
      <c r="A278" s="37"/>
      <c r="B278" s="38"/>
      <c r="C278" s="39"/>
      <c r="D278" s="194" t="s">
        <v>199</v>
      </c>
      <c r="E278" s="39"/>
      <c r="F278" s="195" t="s">
        <v>438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199</v>
      </c>
      <c r="AU278" s="20" t="s">
        <v>82</v>
      </c>
    </row>
    <row r="279" spans="1:65" s="2" customFormat="1" ht="11.25">
      <c r="A279" s="37"/>
      <c r="B279" s="38"/>
      <c r="C279" s="39"/>
      <c r="D279" s="199" t="s">
        <v>206</v>
      </c>
      <c r="E279" s="39"/>
      <c r="F279" s="200" t="s">
        <v>439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206</v>
      </c>
      <c r="AU279" s="20" t="s">
        <v>82</v>
      </c>
    </row>
    <row r="280" spans="1:65" s="15" customFormat="1" ht="11.25">
      <c r="B280" s="233"/>
      <c r="C280" s="234"/>
      <c r="D280" s="194" t="s">
        <v>208</v>
      </c>
      <c r="E280" s="235" t="s">
        <v>19</v>
      </c>
      <c r="F280" s="236" t="s">
        <v>411</v>
      </c>
      <c r="G280" s="234"/>
      <c r="H280" s="235" t="s">
        <v>19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208</v>
      </c>
      <c r="AU280" s="242" t="s">
        <v>82</v>
      </c>
      <c r="AV280" s="15" t="s">
        <v>80</v>
      </c>
      <c r="AW280" s="15" t="s">
        <v>34</v>
      </c>
      <c r="AX280" s="15" t="s">
        <v>73</v>
      </c>
      <c r="AY280" s="242" t="s">
        <v>191</v>
      </c>
    </row>
    <row r="281" spans="1:65" s="13" customFormat="1" ht="11.25">
      <c r="B281" s="201"/>
      <c r="C281" s="202"/>
      <c r="D281" s="194" t="s">
        <v>208</v>
      </c>
      <c r="E281" s="203" t="s">
        <v>19</v>
      </c>
      <c r="F281" s="204" t="s">
        <v>440</v>
      </c>
      <c r="G281" s="202"/>
      <c r="H281" s="205">
        <v>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208</v>
      </c>
      <c r="AU281" s="211" t="s">
        <v>82</v>
      </c>
      <c r="AV281" s="13" t="s">
        <v>82</v>
      </c>
      <c r="AW281" s="13" t="s">
        <v>34</v>
      </c>
      <c r="AX281" s="13" t="s">
        <v>80</v>
      </c>
      <c r="AY281" s="211" t="s">
        <v>191</v>
      </c>
    </row>
    <row r="282" spans="1:65" s="2" customFormat="1" ht="16.5" customHeight="1">
      <c r="A282" s="37"/>
      <c r="B282" s="38"/>
      <c r="C282" s="181" t="s">
        <v>441</v>
      </c>
      <c r="D282" s="181" t="s">
        <v>193</v>
      </c>
      <c r="E282" s="182" t="s">
        <v>442</v>
      </c>
      <c r="F282" s="183" t="s">
        <v>443</v>
      </c>
      <c r="G282" s="184" t="s">
        <v>196</v>
      </c>
      <c r="H282" s="185">
        <v>1</v>
      </c>
      <c r="I282" s="186"/>
      <c r="J282" s="187">
        <f>ROUND(I282*H282,2)</f>
        <v>0</v>
      </c>
      <c r="K282" s="183" t="s">
        <v>203</v>
      </c>
      <c r="L282" s="42"/>
      <c r="M282" s="188" t="s">
        <v>19</v>
      </c>
      <c r="N282" s="189" t="s">
        <v>44</v>
      </c>
      <c r="O282" s="67"/>
      <c r="P282" s="190">
        <f>O282*H282</f>
        <v>0</v>
      </c>
      <c r="Q282" s="190">
        <v>3.6979999999999999E-2</v>
      </c>
      <c r="R282" s="190">
        <f>Q282*H282</f>
        <v>3.6979999999999999E-2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197</v>
      </c>
      <c r="AT282" s="192" t="s">
        <v>193</v>
      </c>
      <c r="AU282" s="192" t="s">
        <v>82</v>
      </c>
      <c r="AY282" s="20" t="s">
        <v>191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197</v>
      </c>
      <c r="BM282" s="192" t="s">
        <v>444</v>
      </c>
    </row>
    <row r="283" spans="1:65" s="2" customFormat="1" ht="11.25">
      <c r="A283" s="37"/>
      <c r="B283" s="38"/>
      <c r="C283" s="39"/>
      <c r="D283" s="194" t="s">
        <v>199</v>
      </c>
      <c r="E283" s="39"/>
      <c r="F283" s="195" t="s">
        <v>445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199</v>
      </c>
      <c r="AU283" s="20" t="s">
        <v>82</v>
      </c>
    </row>
    <row r="284" spans="1:65" s="2" customFormat="1" ht="11.25">
      <c r="A284" s="37"/>
      <c r="B284" s="38"/>
      <c r="C284" s="39"/>
      <c r="D284" s="199" t="s">
        <v>206</v>
      </c>
      <c r="E284" s="39"/>
      <c r="F284" s="200" t="s">
        <v>446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206</v>
      </c>
      <c r="AU284" s="20" t="s">
        <v>82</v>
      </c>
    </row>
    <row r="285" spans="1:65" s="15" customFormat="1" ht="11.25">
      <c r="B285" s="233"/>
      <c r="C285" s="234"/>
      <c r="D285" s="194" t="s">
        <v>208</v>
      </c>
      <c r="E285" s="235" t="s">
        <v>19</v>
      </c>
      <c r="F285" s="236" t="s">
        <v>411</v>
      </c>
      <c r="G285" s="234"/>
      <c r="H285" s="235" t="s">
        <v>19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208</v>
      </c>
      <c r="AU285" s="242" t="s">
        <v>82</v>
      </c>
      <c r="AV285" s="15" t="s">
        <v>80</v>
      </c>
      <c r="AW285" s="15" t="s">
        <v>34</v>
      </c>
      <c r="AX285" s="15" t="s">
        <v>73</v>
      </c>
      <c r="AY285" s="242" t="s">
        <v>191</v>
      </c>
    </row>
    <row r="286" spans="1:65" s="13" customFormat="1" ht="11.25">
      <c r="B286" s="201"/>
      <c r="C286" s="202"/>
      <c r="D286" s="194" t="s">
        <v>208</v>
      </c>
      <c r="E286" s="203" t="s">
        <v>19</v>
      </c>
      <c r="F286" s="204" t="s">
        <v>447</v>
      </c>
      <c r="G286" s="202"/>
      <c r="H286" s="205">
        <v>1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208</v>
      </c>
      <c r="AU286" s="211" t="s">
        <v>82</v>
      </c>
      <c r="AV286" s="13" t="s">
        <v>82</v>
      </c>
      <c r="AW286" s="13" t="s">
        <v>34</v>
      </c>
      <c r="AX286" s="13" t="s">
        <v>80</v>
      </c>
      <c r="AY286" s="211" t="s">
        <v>191</v>
      </c>
    </row>
    <row r="287" spans="1:65" s="2" customFormat="1" ht="16.5" customHeight="1">
      <c r="A287" s="37"/>
      <c r="B287" s="38"/>
      <c r="C287" s="181" t="s">
        <v>448</v>
      </c>
      <c r="D287" s="181" t="s">
        <v>193</v>
      </c>
      <c r="E287" s="182" t="s">
        <v>449</v>
      </c>
      <c r="F287" s="183" t="s">
        <v>450</v>
      </c>
      <c r="G287" s="184" t="s">
        <v>196</v>
      </c>
      <c r="H287" s="185">
        <v>4</v>
      </c>
      <c r="I287" s="186"/>
      <c r="J287" s="187">
        <f>ROUND(I287*H287,2)</f>
        <v>0</v>
      </c>
      <c r="K287" s="183" t="s">
        <v>203</v>
      </c>
      <c r="L287" s="42"/>
      <c r="M287" s="188" t="s">
        <v>19</v>
      </c>
      <c r="N287" s="189" t="s">
        <v>44</v>
      </c>
      <c r="O287" s="67"/>
      <c r="P287" s="190">
        <f>O287*H287</f>
        <v>0</v>
      </c>
      <c r="Q287" s="190">
        <v>4.555E-2</v>
      </c>
      <c r="R287" s="190">
        <f>Q287*H287</f>
        <v>0.1822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197</v>
      </c>
      <c r="AT287" s="192" t="s">
        <v>193</v>
      </c>
      <c r="AU287" s="192" t="s">
        <v>82</v>
      </c>
      <c r="AY287" s="20" t="s">
        <v>191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80</v>
      </c>
      <c r="BK287" s="193">
        <f>ROUND(I287*H287,2)</f>
        <v>0</v>
      </c>
      <c r="BL287" s="20" t="s">
        <v>197</v>
      </c>
      <c r="BM287" s="192" t="s">
        <v>451</v>
      </c>
    </row>
    <row r="288" spans="1:65" s="2" customFormat="1" ht="11.25">
      <c r="A288" s="37"/>
      <c r="B288" s="38"/>
      <c r="C288" s="39"/>
      <c r="D288" s="194" t="s">
        <v>199</v>
      </c>
      <c r="E288" s="39"/>
      <c r="F288" s="195" t="s">
        <v>452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199</v>
      </c>
      <c r="AU288" s="20" t="s">
        <v>82</v>
      </c>
    </row>
    <row r="289" spans="1:65" s="2" customFormat="1" ht="11.25">
      <c r="A289" s="37"/>
      <c r="B289" s="38"/>
      <c r="C289" s="39"/>
      <c r="D289" s="199" t="s">
        <v>206</v>
      </c>
      <c r="E289" s="39"/>
      <c r="F289" s="200" t="s">
        <v>453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206</v>
      </c>
      <c r="AU289" s="20" t="s">
        <v>82</v>
      </c>
    </row>
    <row r="290" spans="1:65" s="15" customFormat="1" ht="11.25">
      <c r="B290" s="233"/>
      <c r="C290" s="234"/>
      <c r="D290" s="194" t="s">
        <v>208</v>
      </c>
      <c r="E290" s="235" t="s">
        <v>19</v>
      </c>
      <c r="F290" s="236" t="s">
        <v>411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208</v>
      </c>
      <c r="AU290" s="242" t="s">
        <v>82</v>
      </c>
      <c r="AV290" s="15" t="s">
        <v>80</v>
      </c>
      <c r="AW290" s="15" t="s">
        <v>34</v>
      </c>
      <c r="AX290" s="15" t="s">
        <v>73</v>
      </c>
      <c r="AY290" s="242" t="s">
        <v>191</v>
      </c>
    </row>
    <row r="291" spans="1:65" s="13" customFormat="1" ht="11.25">
      <c r="B291" s="201"/>
      <c r="C291" s="202"/>
      <c r="D291" s="194" t="s">
        <v>208</v>
      </c>
      <c r="E291" s="203" t="s">
        <v>19</v>
      </c>
      <c r="F291" s="204" t="s">
        <v>454</v>
      </c>
      <c r="G291" s="202"/>
      <c r="H291" s="205">
        <v>4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208</v>
      </c>
      <c r="AU291" s="211" t="s">
        <v>82</v>
      </c>
      <c r="AV291" s="13" t="s">
        <v>82</v>
      </c>
      <c r="AW291" s="13" t="s">
        <v>34</v>
      </c>
      <c r="AX291" s="13" t="s">
        <v>80</v>
      </c>
      <c r="AY291" s="211" t="s">
        <v>191</v>
      </c>
    </row>
    <row r="292" spans="1:65" s="2" customFormat="1" ht="16.5" customHeight="1">
      <c r="A292" s="37"/>
      <c r="B292" s="38"/>
      <c r="C292" s="181" t="s">
        <v>455</v>
      </c>
      <c r="D292" s="181" t="s">
        <v>193</v>
      </c>
      <c r="E292" s="182" t="s">
        <v>456</v>
      </c>
      <c r="F292" s="183" t="s">
        <v>457</v>
      </c>
      <c r="G292" s="184" t="s">
        <v>196</v>
      </c>
      <c r="H292" s="185">
        <v>7</v>
      </c>
      <c r="I292" s="186"/>
      <c r="J292" s="187">
        <f>ROUND(I292*H292,2)</f>
        <v>0</v>
      </c>
      <c r="K292" s="183" t="s">
        <v>203</v>
      </c>
      <c r="L292" s="42"/>
      <c r="M292" s="188" t="s">
        <v>19</v>
      </c>
      <c r="N292" s="189" t="s">
        <v>44</v>
      </c>
      <c r="O292" s="67"/>
      <c r="P292" s="190">
        <f>O292*H292</f>
        <v>0</v>
      </c>
      <c r="Q292" s="190">
        <v>5.4550000000000001E-2</v>
      </c>
      <c r="R292" s="190">
        <f>Q292*H292</f>
        <v>0.38185000000000002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197</v>
      </c>
      <c r="AT292" s="192" t="s">
        <v>193</v>
      </c>
      <c r="AU292" s="192" t="s">
        <v>82</v>
      </c>
      <c r="AY292" s="20" t="s">
        <v>191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197</v>
      </c>
      <c r="BM292" s="192" t="s">
        <v>458</v>
      </c>
    </row>
    <row r="293" spans="1:65" s="2" customFormat="1" ht="11.25">
      <c r="A293" s="37"/>
      <c r="B293" s="38"/>
      <c r="C293" s="39"/>
      <c r="D293" s="194" t="s">
        <v>199</v>
      </c>
      <c r="E293" s="39"/>
      <c r="F293" s="195" t="s">
        <v>459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199</v>
      </c>
      <c r="AU293" s="20" t="s">
        <v>82</v>
      </c>
    </row>
    <row r="294" spans="1:65" s="2" customFormat="1" ht="11.25">
      <c r="A294" s="37"/>
      <c r="B294" s="38"/>
      <c r="C294" s="39"/>
      <c r="D294" s="199" t="s">
        <v>206</v>
      </c>
      <c r="E294" s="39"/>
      <c r="F294" s="200" t="s">
        <v>460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206</v>
      </c>
      <c r="AU294" s="20" t="s">
        <v>82</v>
      </c>
    </row>
    <row r="295" spans="1:65" s="15" customFormat="1" ht="11.25">
      <c r="B295" s="233"/>
      <c r="C295" s="234"/>
      <c r="D295" s="194" t="s">
        <v>208</v>
      </c>
      <c r="E295" s="235" t="s">
        <v>19</v>
      </c>
      <c r="F295" s="236" t="s">
        <v>411</v>
      </c>
      <c r="G295" s="234"/>
      <c r="H295" s="235" t="s">
        <v>19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208</v>
      </c>
      <c r="AU295" s="242" t="s">
        <v>82</v>
      </c>
      <c r="AV295" s="15" t="s">
        <v>80</v>
      </c>
      <c r="AW295" s="15" t="s">
        <v>34</v>
      </c>
      <c r="AX295" s="15" t="s">
        <v>73</v>
      </c>
      <c r="AY295" s="242" t="s">
        <v>191</v>
      </c>
    </row>
    <row r="296" spans="1:65" s="13" customFormat="1" ht="11.25">
      <c r="B296" s="201"/>
      <c r="C296" s="202"/>
      <c r="D296" s="194" t="s">
        <v>208</v>
      </c>
      <c r="E296" s="203" t="s">
        <v>19</v>
      </c>
      <c r="F296" s="204" t="s">
        <v>461</v>
      </c>
      <c r="G296" s="202"/>
      <c r="H296" s="205">
        <v>4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208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191</v>
      </c>
    </row>
    <row r="297" spans="1:65" s="13" customFormat="1" ht="11.25">
      <c r="B297" s="201"/>
      <c r="C297" s="202"/>
      <c r="D297" s="194" t="s">
        <v>208</v>
      </c>
      <c r="E297" s="203" t="s">
        <v>19</v>
      </c>
      <c r="F297" s="204" t="s">
        <v>462</v>
      </c>
      <c r="G297" s="202"/>
      <c r="H297" s="205">
        <v>3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208</v>
      </c>
      <c r="AU297" s="211" t="s">
        <v>82</v>
      </c>
      <c r="AV297" s="13" t="s">
        <v>82</v>
      </c>
      <c r="AW297" s="13" t="s">
        <v>34</v>
      </c>
      <c r="AX297" s="13" t="s">
        <v>73</v>
      </c>
      <c r="AY297" s="211" t="s">
        <v>191</v>
      </c>
    </row>
    <row r="298" spans="1:65" s="14" customFormat="1" ht="11.25">
      <c r="B298" s="212"/>
      <c r="C298" s="213"/>
      <c r="D298" s="194" t="s">
        <v>208</v>
      </c>
      <c r="E298" s="214" t="s">
        <v>19</v>
      </c>
      <c r="F298" s="215" t="s">
        <v>238</v>
      </c>
      <c r="G298" s="213"/>
      <c r="H298" s="216">
        <v>7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208</v>
      </c>
      <c r="AU298" s="222" t="s">
        <v>82</v>
      </c>
      <c r="AV298" s="14" t="s">
        <v>197</v>
      </c>
      <c r="AW298" s="14" t="s">
        <v>34</v>
      </c>
      <c r="AX298" s="14" t="s">
        <v>80</v>
      </c>
      <c r="AY298" s="222" t="s">
        <v>191</v>
      </c>
    </row>
    <row r="299" spans="1:65" s="2" customFormat="1" ht="16.5" customHeight="1">
      <c r="A299" s="37"/>
      <c r="B299" s="38"/>
      <c r="C299" s="181" t="s">
        <v>463</v>
      </c>
      <c r="D299" s="181" t="s">
        <v>193</v>
      </c>
      <c r="E299" s="182" t="s">
        <v>464</v>
      </c>
      <c r="F299" s="183" t="s">
        <v>465</v>
      </c>
      <c r="G299" s="184" t="s">
        <v>196</v>
      </c>
      <c r="H299" s="185">
        <v>8</v>
      </c>
      <c r="I299" s="186"/>
      <c r="J299" s="187">
        <f>ROUND(I299*H299,2)</f>
        <v>0</v>
      </c>
      <c r="K299" s="183" t="s">
        <v>203</v>
      </c>
      <c r="L299" s="42"/>
      <c r="M299" s="188" t="s">
        <v>19</v>
      </c>
      <c r="N299" s="189" t="s">
        <v>44</v>
      </c>
      <c r="O299" s="67"/>
      <c r="P299" s="190">
        <f>O299*H299</f>
        <v>0</v>
      </c>
      <c r="Q299" s="190">
        <v>0.10904999999999999</v>
      </c>
      <c r="R299" s="190">
        <f>Q299*H299</f>
        <v>0.87239999999999995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197</v>
      </c>
      <c r="AT299" s="192" t="s">
        <v>193</v>
      </c>
      <c r="AU299" s="192" t="s">
        <v>82</v>
      </c>
      <c r="AY299" s="20" t="s">
        <v>191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80</v>
      </c>
      <c r="BK299" s="193">
        <f>ROUND(I299*H299,2)</f>
        <v>0</v>
      </c>
      <c r="BL299" s="20" t="s">
        <v>197</v>
      </c>
      <c r="BM299" s="192" t="s">
        <v>466</v>
      </c>
    </row>
    <row r="300" spans="1:65" s="2" customFormat="1" ht="11.25">
      <c r="A300" s="37"/>
      <c r="B300" s="38"/>
      <c r="C300" s="39"/>
      <c r="D300" s="194" t="s">
        <v>199</v>
      </c>
      <c r="E300" s="39"/>
      <c r="F300" s="195" t="s">
        <v>467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199</v>
      </c>
      <c r="AU300" s="20" t="s">
        <v>82</v>
      </c>
    </row>
    <row r="301" spans="1:65" s="2" customFormat="1" ht="11.25">
      <c r="A301" s="37"/>
      <c r="B301" s="38"/>
      <c r="C301" s="39"/>
      <c r="D301" s="199" t="s">
        <v>206</v>
      </c>
      <c r="E301" s="39"/>
      <c r="F301" s="200" t="s">
        <v>468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206</v>
      </c>
      <c r="AU301" s="20" t="s">
        <v>82</v>
      </c>
    </row>
    <row r="302" spans="1:65" s="15" customFormat="1" ht="11.25">
      <c r="B302" s="233"/>
      <c r="C302" s="234"/>
      <c r="D302" s="194" t="s">
        <v>208</v>
      </c>
      <c r="E302" s="235" t="s">
        <v>19</v>
      </c>
      <c r="F302" s="236" t="s">
        <v>411</v>
      </c>
      <c r="G302" s="234"/>
      <c r="H302" s="235" t="s">
        <v>19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208</v>
      </c>
      <c r="AU302" s="242" t="s">
        <v>82</v>
      </c>
      <c r="AV302" s="15" t="s">
        <v>80</v>
      </c>
      <c r="AW302" s="15" t="s">
        <v>34</v>
      </c>
      <c r="AX302" s="15" t="s">
        <v>73</v>
      </c>
      <c r="AY302" s="242" t="s">
        <v>191</v>
      </c>
    </row>
    <row r="303" spans="1:65" s="13" customFormat="1" ht="11.25">
      <c r="B303" s="201"/>
      <c r="C303" s="202"/>
      <c r="D303" s="194" t="s">
        <v>208</v>
      </c>
      <c r="E303" s="203" t="s">
        <v>19</v>
      </c>
      <c r="F303" s="204" t="s">
        <v>469</v>
      </c>
      <c r="G303" s="202"/>
      <c r="H303" s="205">
        <v>8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208</v>
      </c>
      <c r="AU303" s="211" t="s">
        <v>82</v>
      </c>
      <c r="AV303" s="13" t="s">
        <v>82</v>
      </c>
      <c r="AW303" s="13" t="s">
        <v>34</v>
      </c>
      <c r="AX303" s="13" t="s">
        <v>80</v>
      </c>
      <c r="AY303" s="211" t="s">
        <v>191</v>
      </c>
    </row>
    <row r="304" spans="1:65" s="2" customFormat="1" ht="16.5" customHeight="1">
      <c r="A304" s="37"/>
      <c r="B304" s="38"/>
      <c r="C304" s="181" t="s">
        <v>470</v>
      </c>
      <c r="D304" s="181" t="s">
        <v>193</v>
      </c>
      <c r="E304" s="182" t="s">
        <v>471</v>
      </c>
      <c r="F304" s="183" t="s">
        <v>472</v>
      </c>
      <c r="G304" s="184" t="s">
        <v>282</v>
      </c>
      <c r="H304" s="185">
        <v>136.63800000000001</v>
      </c>
      <c r="I304" s="186"/>
      <c r="J304" s="187">
        <f>ROUND(I304*H304,2)</f>
        <v>0</v>
      </c>
      <c r="K304" s="183" t="s">
        <v>203</v>
      </c>
      <c r="L304" s="42"/>
      <c r="M304" s="188" t="s">
        <v>19</v>
      </c>
      <c r="N304" s="189" t="s">
        <v>44</v>
      </c>
      <c r="O304" s="67"/>
      <c r="P304" s="190">
        <f>O304*H304</f>
        <v>0</v>
      </c>
      <c r="Q304" s="190">
        <v>0.10847999999999999</v>
      </c>
      <c r="R304" s="190">
        <f>Q304*H304</f>
        <v>14.82249024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197</v>
      </c>
      <c r="AT304" s="192" t="s">
        <v>193</v>
      </c>
      <c r="AU304" s="192" t="s">
        <v>82</v>
      </c>
      <c r="AY304" s="20" t="s">
        <v>191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197</v>
      </c>
      <c r="BM304" s="192" t="s">
        <v>473</v>
      </c>
    </row>
    <row r="305" spans="1:65" s="2" customFormat="1" ht="11.25">
      <c r="A305" s="37"/>
      <c r="B305" s="38"/>
      <c r="C305" s="39"/>
      <c r="D305" s="194" t="s">
        <v>199</v>
      </c>
      <c r="E305" s="39"/>
      <c r="F305" s="195" t="s">
        <v>474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199</v>
      </c>
      <c r="AU305" s="20" t="s">
        <v>82</v>
      </c>
    </row>
    <row r="306" spans="1:65" s="2" customFormat="1" ht="11.25">
      <c r="A306" s="37"/>
      <c r="B306" s="38"/>
      <c r="C306" s="39"/>
      <c r="D306" s="199" t="s">
        <v>206</v>
      </c>
      <c r="E306" s="39"/>
      <c r="F306" s="200" t="s">
        <v>475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206</v>
      </c>
      <c r="AU306" s="20" t="s">
        <v>82</v>
      </c>
    </row>
    <row r="307" spans="1:65" s="2" customFormat="1" ht="117">
      <c r="A307" s="37"/>
      <c r="B307" s="38"/>
      <c r="C307" s="39"/>
      <c r="D307" s="194" t="s">
        <v>402</v>
      </c>
      <c r="E307" s="39"/>
      <c r="F307" s="243" t="s">
        <v>476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402</v>
      </c>
      <c r="AU307" s="20" t="s">
        <v>82</v>
      </c>
    </row>
    <row r="308" spans="1:65" s="15" customFormat="1" ht="11.25">
      <c r="B308" s="233"/>
      <c r="C308" s="234"/>
      <c r="D308" s="194" t="s">
        <v>208</v>
      </c>
      <c r="E308" s="235" t="s">
        <v>19</v>
      </c>
      <c r="F308" s="236" t="s">
        <v>326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208</v>
      </c>
      <c r="AU308" s="242" t="s">
        <v>82</v>
      </c>
      <c r="AV308" s="15" t="s">
        <v>80</v>
      </c>
      <c r="AW308" s="15" t="s">
        <v>34</v>
      </c>
      <c r="AX308" s="15" t="s">
        <v>73</v>
      </c>
      <c r="AY308" s="242" t="s">
        <v>191</v>
      </c>
    </row>
    <row r="309" spans="1:65" s="13" customFormat="1" ht="11.25">
      <c r="B309" s="201"/>
      <c r="C309" s="202"/>
      <c r="D309" s="194" t="s">
        <v>208</v>
      </c>
      <c r="E309" s="203" t="s">
        <v>19</v>
      </c>
      <c r="F309" s="204" t="s">
        <v>477</v>
      </c>
      <c r="G309" s="202"/>
      <c r="H309" s="205">
        <v>6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208</v>
      </c>
      <c r="AU309" s="211" t="s">
        <v>82</v>
      </c>
      <c r="AV309" s="13" t="s">
        <v>82</v>
      </c>
      <c r="AW309" s="13" t="s">
        <v>34</v>
      </c>
      <c r="AX309" s="13" t="s">
        <v>73</v>
      </c>
      <c r="AY309" s="211" t="s">
        <v>191</v>
      </c>
    </row>
    <row r="310" spans="1:65" s="13" customFormat="1" ht="11.25">
      <c r="B310" s="201"/>
      <c r="C310" s="202"/>
      <c r="D310" s="194" t="s">
        <v>208</v>
      </c>
      <c r="E310" s="203" t="s">
        <v>19</v>
      </c>
      <c r="F310" s="204" t="s">
        <v>478</v>
      </c>
      <c r="G310" s="202"/>
      <c r="H310" s="205">
        <v>8.8480000000000008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208</v>
      </c>
      <c r="AU310" s="211" t="s">
        <v>82</v>
      </c>
      <c r="AV310" s="13" t="s">
        <v>82</v>
      </c>
      <c r="AW310" s="13" t="s">
        <v>34</v>
      </c>
      <c r="AX310" s="13" t="s">
        <v>73</v>
      </c>
      <c r="AY310" s="211" t="s">
        <v>191</v>
      </c>
    </row>
    <row r="311" spans="1:65" s="13" customFormat="1" ht="11.25">
      <c r="B311" s="201"/>
      <c r="C311" s="202"/>
      <c r="D311" s="194" t="s">
        <v>208</v>
      </c>
      <c r="E311" s="203" t="s">
        <v>19</v>
      </c>
      <c r="F311" s="204" t="s">
        <v>479</v>
      </c>
      <c r="G311" s="202"/>
      <c r="H311" s="205">
        <v>101.548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208</v>
      </c>
      <c r="AU311" s="211" t="s">
        <v>82</v>
      </c>
      <c r="AV311" s="13" t="s">
        <v>82</v>
      </c>
      <c r="AW311" s="13" t="s">
        <v>34</v>
      </c>
      <c r="AX311" s="13" t="s">
        <v>73</v>
      </c>
      <c r="AY311" s="211" t="s">
        <v>191</v>
      </c>
    </row>
    <row r="312" spans="1:65" s="13" customFormat="1" ht="11.25">
      <c r="B312" s="201"/>
      <c r="C312" s="202"/>
      <c r="D312" s="194" t="s">
        <v>208</v>
      </c>
      <c r="E312" s="203" t="s">
        <v>19</v>
      </c>
      <c r="F312" s="204" t="s">
        <v>480</v>
      </c>
      <c r="G312" s="202"/>
      <c r="H312" s="205">
        <v>20.242000000000001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208</v>
      </c>
      <c r="AU312" s="211" t="s">
        <v>82</v>
      </c>
      <c r="AV312" s="13" t="s">
        <v>82</v>
      </c>
      <c r="AW312" s="13" t="s">
        <v>34</v>
      </c>
      <c r="AX312" s="13" t="s">
        <v>73</v>
      </c>
      <c r="AY312" s="211" t="s">
        <v>191</v>
      </c>
    </row>
    <row r="313" spans="1:65" s="14" customFormat="1" ht="11.25">
      <c r="B313" s="212"/>
      <c r="C313" s="213"/>
      <c r="D313" s="194" t="s">
        <v>208</v>
      </c>
      <c r="E313" s="214" t="s">
        <v>19</v>
      </c>
      <c r="F313" s="215" t="s">
        <v>238</v>
      </c>
      <c r="G313" s="213"/>
      <c r="H313" s="216">
        <v>136.63800000000001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208</v>
      </c>
      <c r="AU313" s="222" t="s">
        <v>82</v>
      </c>
      <c r="AV313" s="14" t="s">
        <v>197</v>
      </c>
      <c r="AW313" s="14" t="s">
        <v>34</v>
      </c>
      <c r="AX313" s="14" t="s">
        <v>80</v>
      </c>
      <c r="AY313" s="222" t="s">
        <v>191</v>
      </c>
    </row>
    <row r="314" spans="1:65" s="2" customFormat="1" ht="16.5" customHeight="1">
      <c r="A314" s="37"/>
      <c r="B314" s="38"/>
      <c r="C314" s="181" t="s">
        <v>481</v>
      </c>
      <c r="D314" s="181" t="s">
        <v>193</v>
      </c>
      <c r="E314" s="182" t="s">
        <v>482</v>
      </c>
      <c r="F314" s="183" t="s">
        <v>483</v>
      </c>
      <c r="G314" s="184" t="s">
        <v>282</v>
      </c>
      <c r="H314" s="185">
        <v>387.17899999999997</v>
      </c>
      <c r="I314" s="186"/>
      <c r="J314" s="187">
        <f>ROUND(I314*H314,2)</f>
        <v>0</v>
      </c>
      <c r="K314" s="183" t="s">
        <v>203</v>
      </c>
      <c r="L314" s="42"/>
      <c r="M314" s="188" t="s">
        <v>19</v>
      </c>
      <c r="N314" s="189" t="s">
        <v>44</v>
      </c>
      <c r="O314" s="67"/>
      <c r="P314" s="190">
        <f>O314*H314</f>
        <v>0</v>
      </c>
      <c r="Q314" s="190">
        <v>0.156</v>
      </c>
      <c r="R314" s="190">
        <f>Q314*H314</f>
        <v>60.399923999999999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197</v>
      </c>
      <c r="AT314" s="192" t="s">
        <v>193</v>
      </c>
      <c r="AU314" s="192" t="s">
        <v>82</v>
      </c>
      <c r="AY314" s="20" t="s">
        <v>191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80</v>
      </c>
      <c r="BK314" s="193">
        <f>ROUND(I314*H314,2)</f>
        <v>0</v>
      </c>
      <c r="BL314" s="20" t="s">
        <v>197</v>
      </c>
      <c r="BM314" s="192" t="s">
        <v>484</v>
      </c>
    </row>
    <row r="315" spans="1:65" s="2" customFormat="1" ht="11.25">
      <c r="A315" s="37"/>
      <c r="B315" s="38"/>
      <c r="C315" s="39"/>
      <c r="D315" s="194" t="s">
        <v>199</v>
      </c>
      <c r="E315" s="39"/>
      <c r="F315" s="195" t="s">
        <v>485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199</v>
      </c>
      <c r="AU315" s="20" t="s">
        <v>82</v>
      </c>
    </row>
    <row r="316" spans="1:65" s="2" customFormat="1" ht="11.25">
      <c r="A316" s="37"/>
      <c r="B316" s="38"/>
      <c r="C316" s="39"/>
      <c r="D316" s="199" t="s">
        <v>206</v>
      </c>
      <c r="E316" s="39"/>
      <c r="F316" s="200" t="s">
        <v>486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206</v>
      </c>
      <c r="AU316" s="20" t="s">
        <v>82</v>
      </c>
    </row>
    <row r="317" spans="1:65" s="2" customFormat="1" ht="156">
      <c r="A317" s="37"/>
      <c r="B317" s="38"/>
      <c r="C317" s="39"/>
      <c r="D317" s="194" t="s">
        <v>402</v>
      </c>
      <c r="E317" s="39"/>
      <c r="F317" s="243" t="s">
        <v>487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402</v>
      </c>
      <c r="AU317" s="20" t="s">
        <v>82</v>
      </c>
    </row>
    <row r="318" spans="1:65" s="15" customFormat="1" ht="11.25">
      <c r="B318" s="233"/>
      <c r="C318" s="234"/>
      <c r="D318" s="194" t="s">
        <v>208</v>
      </c>
      <c r="E318" s="235" t="s">
        <v>19</v>
      </c>
      <c r="F318" s="236" t="s">
        <v>326</v>
      </c>
      <c r="G318" s="234"/>
      <c r="H318" s="235" t="s">
        <v>19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208</v>
      </c>
      <c r="AU318" s="242" t="s">
        <v>82</v>
      </c>
      <c r="AV318" s="15" t="s">
        <v>80</v>
      </c>
      <c r="AW318" s="15" t="s">
        <v>34</v>
      </c>
      <c r="AX318" s="15" t="s">
        <v>73</v>
      </c>
      <c r="AY318" s="242" t="s">
        <v>191</v>
      </c>
    </row>
    <row r="319" spans="1:65" s="13" customFormat="1" ht="11.25">
      <c r="B319" s="201"/>
      <c r="C319" s="202"/>
      <c r="D319" s="194" t="s">
        <v>208</v>
      </c>
      <c r="E319" s="203" t="s">
        <v>19</v>
      </c>
      <c r="F319" s="204" t="s">
        <v>488</v>
      </c>
      <c r="G319" s="202"/>
      <c r="H319" s="205">
        <v>24.327999999999999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208</v>
      </c>
      <c r="AU319" s="211" t="s">
        <v>82</v>
      </c>
      <c r="AV319" s="13" t="s">
        <v>82</v>
      </c>
      <c r="AW319" s="13" t="s">
        <v>34</v>
      </c>
      <c r="AX319" s="13" t="s">
        <v>73</v>
      </c>
      <c r="AY319" s="211" t="s">
        <v>191</v>
      </c>
    </row>
    <row r="320" spans="1:65" s="13" customFormat="1" ht="11.25">
      <c r="B320" s="201"/>
      <c r="C320" s="202"/>
      <c r="D320" s="194" t="s">
        <v>208</v>
      </c>
      <c r="E320" s="203" t="s">
        <v>19</v>
      </c>
      <c r="F320" s="204" t="s">
        <v>489</v>
      </c>
      <c r="G320" s="202"/>
      <c r="H320" s="205">
        <v>24.850999999999999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208</v>
      </c>
      <c r="AU320" s="211" t="s">
        <v>82</v>
      </c>
      <c r="AV320" s="13" t="s">
        <v>82</v>
      </c>
      <c r="AW320" s="13" t="s">
        <v>34</v>
      </c>
      <c r="AX320" s="13" t="s">
        <v>73</v>
      </c>
      <c r="AY320" s="211" t="s">
        <v>191</v>
      </c>
    </row>
    <row r="321" spans="1:65" s="13" customFormat="1" ht="11.25">
      <c r="B321" s="201"/>
      <c r="C321" s="202"/>
      <c r="D321" s="194" t="s">
        <v>208</v>
      </c>
      <c r="E321" s="203" t="s">
        <v>19</v>
      </c>
      <c r="F321" s="204" t="s">
        <v>490</v>
      </c>
      <c r="G321" s="202"/>
      <c r="H321" s="205">
        <v>31.423999999999999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208</v>
      </c>
      <c r="AU321" s="211" t="s">
        <v>82</v>
      </c>
      <c r="AV321" s="13" t="s">
        <v>82</v>
      </c>
      <c r="AW321" s="13" t="s">
        <v>34</v>
      </c>
      <c r="AX321" s="13" t="s">
        <v>73</v>
      </c>
      <c r="AY321" s="211" t="s">
        <v>191</v>
      </c>
    </row>
    <row r="322" spans="1:65" s="13" customFormat="1" ht="11.25">
      <c r="B322" s="201"/>
      <c r="C322" s="202"/>
      <c r="D322" s="194" t="s">
        <v>208</v>
      </c>
      <c r="E322" s="203" t="s">
        <v>19</v>
      </c>
      <c r="F322" s="204" t="s">
        <v>491</v>
      </c>
      <c r="G322" s="202"/>
      <c r="H322" s="205">
        <v>296.01600000000002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208</v>
      </c>
      <c r="AU322" s="211" t="s">
        <v>82</v>
      </c>
      <c r="AV322" s="13" t="s">
        <v>82</v>
      </c>
      <c r="AW322" s="13" t="s">
        <v>34</v>
      </c>
      <c r="AX322" s="13" t="s">
        <v>73</v>
      </c>
      <c r="AY322" s="211" t="s">
        <v>191</v>
      </c>
    </row>
    <row r="323" spans="1:65" s="13" customFormat="1" ht="11.25">
      <c r="B323" s="201"/>
      <c r="C323" s="202"/>
      <c r="D323" s="194" t="s">
        <v>208</v>
      </c>
      <c r="E323" s="203" t="s">
        <v>19</v>
      </c>
      <c r="F323" s="204" t="s">
        <v>492</v>
      </c>
      <c r="G323" s="202"/>
      <c r="H323" s="205">
        <v>10.56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208</v>
      </c>
      <c r="AU323" s="211" t="s">
        <v>82</v>
      </c>
      <c r="AV323" s="13" t="s">
        <v>82</v>
      </c>
      <c r="AW323" s="13" t="s">
        <v>34</v>
      </c>
      <c r="AX323" s="13" t="s">
        <v>73</v>
      </c>
      <c r="AY323" s="211" t="s">
        <v>191</v>
      </c>
    </row>
    <row r="324" spans="1:65" s="14" customFormat="1" ht="11.25">
      <c r="B324" s="212"/>
      <c r="C324" s="213"/>
      <c r="D324" s="194" t="s">
        <v>208</v>
      </c>
      <c r="E324" s="214" t="s">
        <v>19</v>
      </c>
      <c r="F324" s="215" t="s">
        <v>238</v>
      </c>
      <c r="G324" s="213"/>
      <c r="H324" s="216">
        <v>387.17899999999997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208</v>
      </c>
      <c r="AU324" s="222" t="s">
        <v>82</v>
      </c>
      <c r="AV324" s="14" t="s">
        <v>197</v>
      </c>
      <c r="AW324" s="14" t="s">
        <v>34</v>
      </c>
      <c r="AX324" s="14" t="s">
        <v>80</v>
      </c>
      <c r="AY324" s="222" t="s">
        <v>191</v>
      </c>
    </row>
    <row r="325" spans="1:65" s="2" customFormat="1" ht="24.2" customHeight="1">
      <c r="A325" s="37"/>
      <c r="B325" s="38"/>
      <c r="C325" s="181" t="s">
        <v>493</v>
      </c>
      <c r="D325" s="181" t="s">
        <v>193</v>
      </c>
      <c r="E325" s="182" t="s">
        <v>494</v>
      </c>
      <c r="F325" s="183" t="s">
        <v>495</v>
      </c>
      <c r="G325" s="184" t="s">
        <v>196</v>
      </c>
      <c r="H325" s="185">
        <v>1</v>
      </c>
      <c r="I325" s="186"/>
      <c r="J325" s="187">
        <f>ROUND(I325*H325,2)</f>
        <v>0</v>
      </c>
      <c r="K325" s="183" t="s">
        <v>19</v>
      </c>
      <c r="L325" s="42"/>
      <c r="M325" s="188" t="s">
        <v>19</v>
      </c>
      <c r="N325" s="189" t="s">
        <v>44</v>
      </c>
      <c r="O325" s="67"/>
      <c r="P325" s="190">
        <f>O325*H325</f>
        <v>0</v>
      </c>
      <c r="Q325" s="190">
        <v>5.4370035320000003</v>
      </c>
      <c r="R325" s="190">
        <f>Q325*H325</f>
        <v>5.4370035320000003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197</v>
      </c>
      <c r="AT325" s="192" t="s">
        <v>193</v>
      </c>
      <c r="AU325" s="192" t="s">
        <v>82</v>
      </c>
      <c r="AY325" s="20" t="s">
        <v>191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80</v>
      </c>
      <c r="BK325" s="193">
        <f>ROUND(I325*H325,2)</f>
        <v>0</v>
      </c>
      <c r="BL325" s="20" t="s">
        <v>197</v>
      </c>
      <c r="BM325" s="192" t="s">
        <v>496</v>
      </c>
    </row>
    <row r="326" spans="1:65" s="2" customFormat="1" ht="19.5">
      <c r="A326" s="37"/>
      <c r="B326" s="38"/>
      <c r="C326" s="39"/>
      <c r="D326" s="194" t="s">
        <v>199</v>
      </c>
      <c r="E326" s="39"/>
      <c r="F326" s="195" t="s">
        <v>497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199</v>
      </c>
      <c r="AU326" s="20" t="s">
        <v>82</v>
      </c>
    </row>
    <row r="327" spans="1:65" s="13" customFormat="1" ht="11.25">
      <c r="B327" s="201"/>
      <c r="C327" s="202"/>
      <c r="D327" s="194" t="s">
        <v>208</v>
      </c>
      <c r="E327" s="203" t="s">
        <v>19</v>
      </c>
      <c r="F327" s="204" t="s">
        <v>498</v>
      </c>
      <c r="G327" s="202"/>
      <c r="H327" s="205">
        <v>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208</v>
      </c>
      <c r="AU327" s="211" t="s">
        <v>82</v>
      </c>
      <c r="AV327" s="13" t="s">
        <v>82</v>
      </c>
      <c r="AW327" s="13" t="s">
        <v>34</v>
      </c>
      <c r="AX327" s="13" t="s">
        <v>80</v>
      </c>
      <c r="AY327" s="211" t="s">
        <v>191</v>
      </c>
    </row>
    <row r="328" spans="1:65" s="12" customFormat="1" ht="22.9" customHeight="1">
      <c r="B328" s="165"/>
      <c r="C328" s="166"/>
      <c r="D328" s="167" t="s">
        <v>72</v>
      </c>
      <c r="E328" s="179" t="s">
        <v>197</v>
      </c>
      <c r="F328" s="179" t="s">
        <v>499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SUM(P329:P346)</f>
        <v>0</v>
      </c>
      <c r="Q328" s="173"/>
      <c r="R328" s="174">
        <f>SUM(R329:R346)</f>
        <v>2.6115014899999998</v>
      </c>
      <c r="S328" s="173"/>
      <c r="T328" s="175">
        <f>SUM(T329:T346)</f>
        <v>0</v>
      </c>
      <c r="AR328" s="176" t="s">
        <v>80</v>
      </c>
      <c r="AT328" s="177" t="s">
        <v>72</v>
      </c>
      <c r="AU328" s="177" t="s">
        <v>80</v>
      </c>
      <c r="AY328" s="176" t="s">
        <v>191</v>
      </c>
      <c r="BK328" s="178">
        <f>SUM(BK329:BK346)</f>
        <v>0</v>
      </c>
    </row>
    <row r="329" spans="1:65" s="2" customFormat="1" ht="16.5" customHeight="1">
      <c r="A329" s="37"/>
      <c r="B329" s="38"/>
      <c r="C329" s="181" t="s">
        <v>500</v>
      </c>
      <c r="D329" s="181" t="s">
        <v>193</v>
      </c>
      <c r="E329" s="182" t="s">
        <v>501</v>
      </c>
      <c r="F329" s="183" t="s">
        <v>502</v>
      </c>
      <c r="G329" s="184" t="s">
        <v>202</v>
      </c>
      <c r="H329" s="185">
        <v>0.83699999999999997</v>
      </c>
      <c r="I329" s="186"/>
      <c r="J329" s="187">
        <f>ROUND(I329*H329,2)</f>
        <v>0</v>
      </c>
      <c r="K329" s="183" t="s">
        <v>203</v>
      </c>
      <c r="L329" s="42"/>
      <c r="M329" s="188" t="s">
        <v>19</v>
      </c>
      <c r="N329" s="189" t="s">
        <v>44</v>
      </c>
      <c r="O329" s="67"/>
      <c r="P329" s="190">
        <f>O329*H329</f>
        <v>0</v>
      </c>
      <c r="Q329" s="190">
        <v>2.5020099999999998</v>
      </c>
      <c r="R329" s="190">
        <f>Q329*H329</f>
        <v>2.09418237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197</v>
      </c>
      <c r="AT329" s="192" t="s">
        <v>193</v>
      </c>
      <c r="AU329" s="192" t="s">
        <v>82</v>
      </c>
      <c r="AY329" s="20" t="s">
        <v>191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80</v>
      </c>
      <c r="BK329" s="193">
        <f>ROUND(I329*H329,2)</f>
        <v>0</v>
      </c>
      <c r="BL329" s="20" t="s">
        <v>197</v>
      </c>
      <c r="BM329" s="192" t="s">
        <v>503</v>
      </c>
    </row>
    <row r="330" spans="1:65" s="2" customFormat="1" ht="19.5">
      <c r="A330" s="37"/>
      <c r="B330" s="38"/>
      <c r="C330" s="39"/>
      <c r="D330" s="194" t="s">
        <v>199</v>
      </c>
      <c r="E330" s="39"/>
      <c r="F330" s="195" t="s">
        <v>504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199</v>
      </c>
      <c r="AU330" s="20" t="s">
        <v>82</v>
      </c>
    </row>
    <row r="331" spans="1:65" s="2" customFormat="1" ht="11.25">
      <c r="A331" s="37"/>
      <c r="B331" s="38"/>
      <c r="C331" s="39"/>
      <c r="D331" s="199" t="s">
        <v>206</v>
      </c>
      <c r="E331" s="39"/>
      <c r="F331" s="200" t="s">
        <v>505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206</v>
      </c>
      <c r="AU331" s="20" t="s">
        <v>82</v>
      </c>
    </row>
    <row r="332" spans="1:65" s="13" customFormat="1" ht="11.25">
      <c r="B332" s="201"/>
      <c r="C332" s="202"/>
      <c r="D332" s="194" t="s">
        <v>208</v>
      </c>
      <c r="E332" s="203" t="s">
        <v>19</v>
      </c>
      <c r="F332" s="204" t="s">
        <v>506</v>
      </c>
      <c r="G332" s="202"/>
      <c r="H332" s="205">
        <v>0.83699999999999997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208</v>
      </c>
      <c r="AU332" s="211" t="s">
        <v>82</v>
      </c>
      <c r="AV332" s="13" t="s">
        <v>82</v>
      </c>
      <c r="AW332" s="13" t="s">
        <v>34</v>
      </c>
      <c r="AX332" s="13" t="s">
        <v>80</v>
      </c>
      <c r="AY332" s="211" t="s">
        <v>191</v>
      </c>
    </row>
    <row r="333" spans="1:65" s="2" customFormat="1" ht="16.5" customHeight="1">
      <c r="A333" s="37"/>
      <c r="B333" s="38"/>
      <c r="C333" s="181" t="s">
        <v>507</v>
      </c>
      <c r="D333" s="181" t="s">
        <v>193</v>
      </c>
      <c r="E333" s="182" t="s">
        <v>508</v>
      </c>
      <c r="F333" s="183" t="s">
        <v>509</v>
      </c>
      <c r="G333" s="184" t="s">
        <v>282</v>
      </c>
      <c r="H333" s="185">
        <v>13.946</v>
      </c>
      <c r="I333" s="186"/>
      <c r="J333" s="187">
        <f>ROUND(I333*H333,2)</f>
        <v>0</v>
      </c>
      <c r="K333" s="183" t="s">
        <v>203</v>
      </c>
      <c r="L333" s="42"/>
      <c r="M333" s="188" t="s">
        <v>19</v>
      </c>
      <c r="N333" s="189" t="s">
        <v>44</v>
      </c>
      <c r="O333" s="67"/>
      <c r="P333" s="190">
        <f>O333*H333</f>
        <v>0</v>
      </c>
      <c r="Q333" s="190">
        <v>1.0529999999999999E-2</v>
      </c>
      <c r="R333" s="190">
        <f>Q333*H333</f>
        <v>0.14685137999999998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197</v>
      </c>
      <c r="AT333" s="192" t="s">
        <v>193</v>
      </c>
      <c r="AU333" s="192" t="s">
        <v>82</v>
      </c>
      <c r="AY333" s="20" t="s">
        <v>191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80</v>
      </c>
      <c r="BK333" s="193">
        <f>ROUND(I333*H333,2)</f>
        <v>0</v>
      </c>
      <c r="BL333" s="20" t="s">
        <v>197</v>
      </c>
      <c r="BM333" s="192" t="s">
        <v>510</v>
      </c>
    </row>
    <row r="334" spans="1:65" s="2" customFormat="1" ht="29.25">
      <c r="A334" s="37"/>
      <c r="B334" s="38"/>
      <c r="C334" s="39"/>
      <c r="D334" s="194" t="s">
        <v>199</v>
      </c>
      <c r="E334" s="39"/>
      <c r="F334" s="195" t="s">
        <v>511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199</v>
      </c>
      <c r="AU334" s="20" t="s">
        <v>82</v>
      </c>
    </row>
    <row r="335" spans="1:65" s="2" customFormat="1" ht="11.25">
      <c r="A335" s="37"/>
      <c r="B335" s="38"/>
      <c r="C335" s="39"/>
      <c r="D335" s="199" t="s">
        <v>206</v>
      </c>
      <c r="E335" s="39"/>
      <c r="F335" s="200" t="s">
        <v>512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206</v>
      </c>
      <c r="AU335" s="20" t="s">
        <v>82</v>
      </c>
    </row>
    <row r="336" spans="1:65" s="13" customFormat="1" ht="11.25">
      <c r="B336" s="201"/>
      <c r="C336" s="202"/>
      <c r="D336" s="194" t="s">
        <v>208</v>
      </c>
      <c r="E336" s="203" t="s">
        <v>19</v>
      </c>
      <c r="F336" s="204" t="s">
        <v>513</v>
      </c>
      <c r="G336" s="202"/>
      <c r="H336" s="205">
        <v>13.946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208</v>
      </c>
      <c r="AU336" s="211" t="s">
        <v>82</v>
      </c>
      <c r="AV336" s="13" t="s">
        <v>82</v>
      </c>
      <c r="AW336" s="13" t="s">
        <v>34</v>
      </c>
      <c r="AX336" s="13" t="s">
        <v>80</v>
      </c>
      <c r="AY336" s="211" t="s">
        <v>191</v>
      </c>
    </row>
    <row r="337" spans="1:65" s="2" customFormat="1" ht="16.5" customHeight="1">
      <c r="A337" s="37"/>
      <c r="B337" s="38"/>
      <c r="C337" s="181" t="s">
        <v>514</v>
      </c>
      <c r="D337" s="181" t="s">
        <v>193</v>
      </c>
      <c r="E337" s="182" t="s">
        <v>515</v>
      </c>
      <c r="F337" s="183" t="s">
        <v>516</v>
      </c>
      <c r="G337" s="184" t="s">
        <v>255</v>
      </c>
      <c r="H337" s="185">
        <v>0.13900000000000001</v>
      </c>
      <c r="I337" s="186"/>
      <c r="J337" s="187">
        <f>ROUND(I337*H337,2)</f>
        <v>0</v>
      </c>
      <c r="K337" s="183" t="s">
        <v>203</v>
      </c>
      <c r="L337" s="42"/>
      <c r="M337" s="188" t="s">
        <v>19</v>
      </c>
      <c r="N337" s="189" t="s">
        <v>44</v>
      </c>
      <c r="O337" s="67"/>
      <c r="P337" s="190">
        <f>O337*H337</f>
        <v>0</v>
      </c>
      <c r="Q337" s="190">
        <v>1.06277</v>
      </c>
      <c r="R337" s="190">
        <f>Q337*H337</f>
        <v>0.14772503000000001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197</v>
      </c>
      <c r="AT337" s="192" t="s">
        <v>193</v>
      </c>
      <c r="AU337" s="192" t="s">
        <v>82</v>
      </c>
      <c r="AY337" s="20" t="s">
        <v>191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197</v>
      </c>
      <c r="BM337" s="192" t="s">
        <v>517</v>
      </c>
    </row>
    <row r="338" spans="1:65" s="2" customFormat="1" ht="29.25">
      <c r="A338" s="37"/>
      <c r="B338" s="38"/>
      <c r="C338" s="39"/>
      <c r="D338" s="194" t="s">
        <v>199</v>
      </c>
      <c r="E338" s="39"/>
      <c r="F338" s="195" t="s">
        <v>518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199</v>
      </c>
      <c r="AU338" s="20" t="s">
        <v>82</v>
      </c>
    </row>
    <row r="339" spans="1:65" s="2" customFormat="1" ht="11.25">
      <c r="A339" s="37"/>
      <c r="B339" s="38"/>
      <c r="C339" s="39"/>
      <c r="D339" s="199" t="s">
        <v>206</v>
      </c>
      <c r="E339" s="39"/>
      <c r="F339" s="200" t="s">
        <v>519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206</v>
      </c>
      <c r="AU339" s="20" t="s">
        <v>82</v>
      </c>
    </row>
    <row r="340" spans="1:65" s="13" customFormat="1" ht="11.25">
      <c r="B340" s="201"/>
      <c r="C340" s="202"/>
      <c r="D340" s="194" t="s">
        <v>208</v>
      </c>
      <c r="E340" s="203" t="s">
        <v>19</v>
      </c>
      <c r="F340" s="204" t="s">
        <v>520</v>
      </c>
      <c r="G340" s="202"/>
      <c r="H340" s="205">
        <v>0.13900000000000001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208</v>
      </c>
      <c r="AU340" s="211" t="s">
        <v>82</v>
      </c>
      <c r="AV340" s="13" t="s">
        <v>82</v>
      </c>
      <c r="AW340" s="13" t="s">
        <v>34</v>
      </c>
      <c r="AX340" s="13" t="s">
        <v>80</v>
      </c>
      <c r="AY340" s="211" t="s">
        <v>191</v>
      </c>
    </row>
    <row r="341" spans="1:65" s="2" customFormat="1" ht="24.2" customHeight="1">
      <c r="A341" s="37"/>
      <c r="B341" s="38"/>
      <c r="C341" s="181" t="s">
        <v>521</v>
      </c>
      <c r="D341" s="181" t="s">
        <v>193</v>
      </c>
      <c r="E341" s="182" t="s">
        <v>522</v>
      </c>
      <c r="F341" s="183" t="s">
        <v>523</v>
      </c>
      <c r="G341" s="184" t="s">
        <v>255</v>
      </c>
      <c r="H341" s="185">
        <v>0.219</v>
      </c>
      <c r="I341" s="186"/>
      <c r="J341" s="187">
        <f>ROUND(I341*H341,2)</f>
        <v>0</v>
      </c>
      <c r="K341" s="183" t="s">
        <v>203</v>
      </c>
      <c r="L341" s="42"/>
      <c r="M341" s="188" t="s">
        <v>19</v>
      </c>
      <c r="N341" s="189" t="s">
        <v>44</v>
      </c>
      <c r="O341" s="67"/>
      <c r="P341" s="190">
        <f>O341*H341</f>
        <v>0</v>
      </c>
      <c r="Q341" s="190">
        <v>1.7090000000000001E-2</v>
      </c>
      <c r="R341" s="190">
        <f>Q341*H341</f>
        <v>3.7427100000000002E-3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197</v>
      </c>
      <c r="AT341" s="192" t="s">
        <v>193</v>
      </c>
      <c r="AU341" s="192" t="s">
        <v>82</v>
      </c>
      <c r="AY341" s="20" t="s">
        <v>191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197</v>
      </c>
      <c r="BM341" s="192" t="s">
        <v>524</v>
      </c>
    </row>
    <row r="342" spans="1:65" s="2" customFormat="1" ht="11.25">
      <c r="A342" s="37"/>
      <c r="B342" s="38"/>
      <c r="C342" s="39"/>
      <c r="D342" s="194" t="s">
        <v>199</v>
      </c>
      <c r="E342" s="39"/>
      <c r="F342" s="195" t="s">
        <v>525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199</v>
      </c>
      <c r="AU342" s="20" t="s">
        <v>82</v>
      </c>
    </row>
    <row r="343" spans="1:65" s="2" customFormat="1" ht="11.25">
      <c r="A343" s="37"/>
      <c r="B343" s="38"/>
      <c r="C343" s="39"/>
      <c r="D343" s="199" t="s">
        <v>206</v>
      </c>
      <c r="E343" s="39"/>
      <c r="F343" s="200" t="s">
        <v>526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206</v>
      </c>
      <c r="AU343" s="20" t="s">
        <v>82</v>
      </c>
    </row>
    <row r="344" spans="1:65" s="13" customFormat="1" ht="11.25">
      <c r="B344" s="201"/>
      <c r="C344" s="202"/>
      <c r="D344" s="194" t="s">
        <v>208</v>
      </c>
      <c r="E344" s="203" t="s">
        <v>19</v>
      </c>
      <c r="F344" s="204" t="s">
        <v>527</v>
      </c>
      <c r="G344" s="202"/>
      <c r="H344" s="205">
        <v>0.219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208</v>
      </c>
      <c r="AU344" s="211" t="s">
        <v>82</v>
      </c>
      <c r="AV344" s="13" t="s">
        <v>82</v>
      </c>
      <c r="AW344" s="13" t="s">
        <v>34</v>
      </c>
      <c r="AX344" s="13" t="s">
        <v>80</v>
      </c>
      <c r="AY344" s="211" t="s">
        <v>191</v>
      </c>
    </row>
    <row r="345" spans="1:65" s="2" customFormat="1" ht="16.5" customHeight="1">
      <c r="A345" s="37"/>
      <c r="B345" s="38"/>
      <c r="C345" s="223" t="s">
        <v>528</v>
      </c>
      <c r="D345" s="223" t="s">
        <v>273</v>
      </c>
      <c r="E345" s="224" t="s">
        <v>529</v>
      </c>
      <c r="F345" s="225" t="s">
        <v>530</v>
      </c>
      <c r="G345" s="226" t="s">
        <v>255</v>
      </c>
      <c r="H345" s="227">
        <v>0.219</v>
      </c>
      <c r="I345" s="228"/>
      <c r="J345" s="229">
        <f>ROUND(I345*H345,2)</f>
        <v>0</v>
      </c>
      <c r="K345" s="225" t="s">
        <v>203</v>
      </c>
      <c r="L345" s="230"/>
      <c r="M345" s="231" t="s">
        <v>19</v>
      </c>
      <c r="N345" s="232" t="s">
        <v>44</v>
      </c>
      <c r="O345" s="67"/>
      <c r="P345" s="190">
        <f>O345*H345</f>
        <v>0</v>
      </c>
      <c r="Q345" s="190">
        <v>1</v>
      </c>
      <c r="R345" s="190">
        <f>Q345*H345</f>
        <v>0.219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239</v>
      </c>
      <c r="AT345" s="192" t="s">
        <v>273</v>
      </c>
      <c r="AU345" s="192" t="s">
        <v>82</v>
      </c>
      <c r="AY345" s="20" t="s">
        <v>191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197</v>
      </c>
      <c r="BM345" s="192" t="s">
        <v>531</v>
      </c>
    </row>
    <row r="346" spans="1:65" s="2" customFormat="1" ht="11.25">
      <c r="A346" s="37"/>
      <c r="B346" s="38"/>
      <c r="C346" s="39"/>
      <c r="D346" s="194" t="s">
        <v>199</v>
      </c>
      <c r="E346" s="39"/>
      <c r="F346" s="195" t="s">
        <v>530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199</v>
      </c>
      <c r="AU346" s="20" t="s">
        <v>82</v>
      </c>
    </row>
    <row r="347" spans="1:65" s="12" customFormat="1" ht="22.9" customHeight="1">
      <c r="B347" s="165"/>
      <c r="C347" s="166"/>
      <c r="D347" s="167" t="s">
        <v>72</v>
      </c>
      <c r="E347" s="179" t="s">
        <v>223</v>
      </c>
      <c r="F347" s="179" t="s">
        <v>532</v>
      </c>
      <c r="G347" s="166"/>
      <c r="H347" s="166"/>
      <c r="I347" s="169"/>
      <c r="J347" s="180">
        <f>BK347</f>
        <v>0</v>
      </c>
      <c r="K347" s="166"/>
      <c r="L347" s="171"/>
      <c r="M347" s="172"/>
      <c r="N347" s="173"/>
      <c r="O347" s="173"/>
      <c r="P347" s="174">
        <f>SUM(P348:P739)</f>
        <v>0</v>
      </c>
      <c r="Q347" s="173"/>
      <c r="R347" s="174">
        <f>SUM(R348:R739)</f>
        <v>1049.3866451999997</v>
      </c>
      <c r="S347" s="173"/>
      <c r="T347" s="175">
        <f>SUM(T348:T739)</f>
        <v>9.3401000000000009E-4</v>
      </c>
      <c r="AR347" s="176" t="s">
        <v>80</v>
      </c>
      <c r="AT347" s="177" t="s">
        <v>72</v>
      </c>
      <c r="AU347" s="177" t="s">
        <v>80</v>
      </c>
      <c r="AY347" s="176" t="s">
        <v>191</v>
      </c>
      <c r="BK347" s="178">
        <f>SUM(BK348:BK739)</f>
        <v>0</v>
      </c>
    </row>
    <row r="348" spans="1:65" s="2" customFormat="1" ht="16.5" customHeight="1">
      <c r="A348" s="37"/>
      <c r="B348" s="38"/>
      <c r="C348" s="181" t="s">
        <v>533</v>
      </c>
      <c r="D348" s="181" t="s">
        <v>193</v>
      </c>
      <c r="E348" s="182" t="s">
        <v>534</v>
      </c>
      <c r="F348" s="183" t="s">
        <v>535</v>
      </c>
      <c r="G348" s="184" t="s">
        <v>282</v>
      </c>
      <c r="H348" s="185">
        <v>535.12900000000002</v>
      </c>
      <c r="I348" s="186"/>
      <c r="J348" s="187">
        <f>ROUND(I348*H348,2)</f>
        <v>0</v>
      </c>
      <c r="K348" s="183" t="s">
        <v>19</v>
      </c>
      <c r="L348" s="42"/>
      <c r="M348" s="188" t="s">
        <v>19</v>
      </c>
      <c r="N348" s="189" t="s">
        <v>44</v>
      </c>
      <c r="O348" s="67"/>
      <c r="P348" s="190">
        <f>O348*H348</f>
        <v>0</v>
      </c>
      <c r="Q348" s="190">
        <v>2.5999999999999998E-4</v>
      </c>
      <c r="R348" s="190">
        <f>Q348*H348</f>
        <v>0.13913354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197</v>
      </c>
      <c r="AT348" s="192" t="s">
        <v>193</v>
      </c>
      <c r="AU348" s="192" t="s">
        <v>82</v>
      </c>
      <c r="AY348" s="20" t="s">
        <v>191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80</v>
      </c>
      <c r="BK348" s="193">
        <f>ROUND(I348*H348,2)</f>
        <v>0</v>
      </c>
      <c r="BL348" s="20" t="s">
        <v>197</v>
      </c>
      <c r="BM348" s="192" t="s">
        <v>536</v>
      </c>
    </row>
    <row r="349" spans="1:65" s="2" customFormat="1" ht="11.25">
      <c r="A349" s="37"/>
      <c r="B349" s="38"/>
      <c r="C349" s="39"/>
      <c r="D349" s="194" t="s">
        <v>199</v>
      </c>
      <c r="E349" s="39"/>
      <c r="F349" s="195" t="s">
        <v>537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199</v>
      </c>
      <c r="AU349" s="20" t="s">
        <v>82</v>
      </c>
    </row>
    <row r="350" spans="1:65" s="13" customFormat="1" ht="11.25">
      <c r="B350" s="201"/>
      <c r="C350" s="202"/>
      <c r="D350" s="194" t="s">
        <v>208</v>
      </c>
      <c r="E350" s="203" t="s">
        <v>19</v>
      </c>
      <c r="F350" s="204" t="s">
        <v>538</v>
      </c>
      <c r="G350" s="202"/>
      <c r="H350" s="205">
        <v>118.149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208</v>
      </c>
      <c r="AU350" s="211" t="s">
        <v>82</v>
      </c>
      <c r="AV350" s="13" t="s">
        <v>82</v>
      </c>
      <c r="AW350" s="13" t="s">
        <v>34</v>
      </c>
      <c r="AX350" s="13" t="s">
        <v>73</v>
      </c>
      <c r="AY350" s="211" t="s">
        <v>191</v>
      </c>
    </row>
    <row r="351" spans="1:65" s="13" customFormat="1" ht="11.25">
      <c r="B351" s="201"/>
      <c r="C351" s="202"/>
      <c r="D351" s="194" t="s">
        <v>208</v>
      </c>
      <c r="E351" s="203" t="s">
        <v>19</v>
      </c>
      <c r="F351" s="204" t="s">
        <v>539</v>
      </c>
      <c r="G351" s="202"/>
      <c r="H351" s="205">
        <v>416.98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208</v>
      </c>
      <c r="AU351" s="211" t="s">
        <v>82</v>
      </c>
      <c r="AV351" s="13" t="s">
        <v>82</v>
      </c>
      <c r="AW351" s="13" t="s">
        <v>34</v>
      </c>
      <c r="AX351" s="13" t="s">
        <v>73</v>
      </c>
      <c r="AY351" s="211" t="s">
        <v>191</v>
      </c>
    </row>
    <row r="352" spans="1:65" s="14" customFormat="1" ht="11.25">
      <c r="B352" s="212"/>
      <c r="C352" s="213"/>
      <c r="D352" s="194" t="s">
        <v>208</v>
      </c>
      <c r="E352" s="214" t="s">
        <v>19</v>
      </c>
      <c r="F352" s="215" t="s">
        <v>238</v>
      </c>
      <c r="G352" s="213"/>
      <c r="H352" s="216">
        <v>535.12900000000002</v>
      </c>
      <c r="I352" s="217"/>
      <c r="J352" s="213"/>
      <c r="K352" s="213"/>
      <c r="L352" s="218"/>
      <c r="M352" s="219"/>
      <c r="N352" s="220"/>
      <c r="O352" s="220"/>
      <c r="P352" s="220"/>
      <c r="Q352" s="220"/>
      <c r="R352" s="220"/>
      <c r="S352" s="220"/>
      <c r="T352" s="221"/>
      <c r="AT352" s="222" t="s">
        <v>208</v>
      </c>
      <c r="AU352" s="222" t="s">
        <v>82</v>
      </c>
      <c r="AV352" s="14" t="s">
        <v>197</v>
      </c>
      <c r="AW352" s="14" t="s">
        <v>34</v>
      </c>
      <c r="AX352" s="14" t="s">
        <v>80</v>
      </c>
      <c r="AY352" s="222" t="s">
        <v>191</v>
      </c>
    </row>
    <row r="353" spans="1:65" s="2" customFormat="1" ht="16.5" customHeight="1">
      <c r="A353" s="37"/>
      <c r="B353" s="38"/>
      <c r="C353" s="181" t="s">
        <v>540</v>
      </c>
      <c r="D353" s="181" t="s">
        <v>193</v>
      </c>
      <c r="E353" s="182" t="s">
        <v>541</v>
      </c>
      <c r="F353" s="183" t="s">
        <v>542</v>
      </c>
      <c r="G353" s="184" t="s">
        <v>282</v>
      </c>
      <c r="H353" s="185">
        <v>45.674999999999997</v>
      </c>
      <c r="I353" s="186"/>
      <c r="J353" s="187">
        <f>ROUND(I353*H353,2)</f>
        <v>0</v>
      </c>
      <c r="K353" s="183" t="s">
        <v>203</v>
      </c>
      <c r="L353" s="42"/>
      <c r="M353" s="188" t="s">
        <v>19</v>
      </c>
      <c r="N353" s="189" t="s">
        <v>44</v>
      </c>
      <c r="O353" s="67"/>
      <c r="P353" s="190">
        <f>O353*H353</f>
        <v>0</v>
      </c>
      <c r="Q353" s="190">
        <v>4.3800000000000002E-3</v>
      </c>
      <c r="R353" s="190">
        <f>Q353*H353</f>
        <v>0.2000565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197</v>
      </c>
      <c r="AT353" s="192" t="s">
        <v>193</v>
      </c>
      <c r="AU353" s="192" t="s">
        <v>82</v>
      </c>
      <c r="AY353" s="20" t="s">
        <v>191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80</v>
      </c>
      <c r="BK353" s="193">
        <f>ROUND(I353*H353,2)</f>
        <v>0</v>
      </c>
      <c r="BL353" s="20" t="s">
        <v>197</v>
      </c>
      <c r="BM353" s="192" t="s">
        <v>543</v>
      </c>
    </row>
    <row r="354" spans="1:65" s="2" customFormat="1" ht="11.25">
      <c r="A354" s="37"/>
      <c r="B354" s="38"/>
      <c r="C354" s="39"/>
      <c r="D354" s="194" t="s">
        <v>199</v>
      </c>
      <c r="E354" s="39"/>
      <c r="F354" s="195" t="s">
        <v>544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199</v>
      </c>
      <c r="AU354" s="20" t="s">
        <v>82</v>
      </c>
    </row>
    <row r="355" spans="1:65" s="2" customFormat="1" ht="11.25">
      <c r="A355" s="37"/>
      <c r="B355" s="38"/>
      <c r="C355" s="39"/>
      <c r="D355" s="199" t="s">
        <v>206</v>
      </c>
      <c r="E355" s="39"/>
      <c r="F355" s="200" t="s">
        <v>545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206</v>
      </c>
      <c r="AU355" s="20" t="s">
        <v>82</v>
      </c>
    </row>
    <row r="356" spans="1:65" s="13" customFormat="1" ht="11.25">
      <c r="B356" s="201"/>
      <c r="C356" s="202"/>
      <c r="D356" s="194" t="s">
        <v>208</v>
      </c>
      <c r="E356" s="203" t="s">
        <v>19</v>
      </c>
      <c r="F356" s="204" t="s">
        <v>546</v>
      </c>
      <c r="G356" s="202"/>
      <c r="H356" s="205">
        <v>45.674999999999997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208</v>
      </c>
      <c r="AU356" s="211" t="s">
        <v>82</v>
      </c>
      <c r="AV356" s="13" t="s">
        <v>82</v>
      </c>
      <c r="AW356" s="13" t="s">
        <v>34</v>
      </c>
      <c r="AX356" s="13" t="s">
        <v>80</v>
      </c>
      <c r="AY356" s="211" t="s">
        <v>191</v>
      </c>
    </row>
    <row r="357" spans="1:65" s="2" customFormat="1" ht="16.5" customHeight="1">
      <c r="A357" s="37"/>
      <c r="B357" s="38"/>
      <c r="C357" s="181" t="s">
        <v>547</v>
      </c>
      <c r="D357" s="181" t="s">
        <v>193</v>
      </c>
      <c r="E357" s="182" t="s">
        <v>548</v>
      </c>
      <c r="F357" s="183" t="s">
        <v>549</v>
      </c>
      <c r="G357" s="184" t="s">
        <v>282</v>
      </c>
      <c r="H357" s="185">
        <v>386.95</v>
      </c>
      <c r="I357" s="186"/>
      <c r="J357" s="187">
        <f>ROUND(I357*H357,2)</f>
        <v>0</v>
      </c>
      <c r="K357" s="183" t="s">
        <v>19</v>
      </c>
      <c r="L357" s="42"/>
      <c r="M357" s="188" t="s">
        <v>19</v>
      </c>
      <c r="N357" s="189" t="s">
        <v>44</v>
      </c>
      <c r="O357" s="67"/>
      <c r="P357" s="190">
        <f>O357*H357</f>
        <v>0</v>
      </c>
      <c r="Q357" s="190">
        <v>8.0000000000000002E-3</v>
      </c>
      <c r="R357" s="190">
        <f>Q357*H357</f>
        <v>3.0956000000000001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197</v>
      </c>
      <c r="AT357" s="192" t="s">
        <v>193</v>
      </c>
      <c r="AU357" s="192" t="s">
        <v>82</v>
      </c>
      <c r="AY357" s="20" t="s">
        <v>191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197</v>
      </c>
      <c r="BM357" s="192" t="s">
        <v>550</v>
      </c>
    </row>
    <row r="358" spans="1:65" s="2" customFormat="1" ht="11.25">
      <c r="A358" s="37"/>
      <c r="B358" s="38"/>
      <c r="C358" s="39"/>
      <c r="D358" s="194" t="s">
        <v>199</v>
      </c>
      <c r="E358" s="39"/>
      <c r="F358" s="195" t="s">
        <v>549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199</v>
      </c>
      <c r="AU358" s="20" t="s">
        <v>82</v>
      </c>
    </row>
    <row r="359" spans="1:65" s="13" customFormat="1" ht="11.25">
      <c r="B359" s="201"/>
      <c r="C359" s="202"/>
      <c r="D359" s="194" t="s">
        <v>208</v>
      </c>
      <c r="E359" s="203" t="s">
        <v>19</v>
      </c>
      <c r="F359" s="204" t="s">
        <v>551</v>
      </c>
      <c r="G359" s="202"/>
      <c r="H359" s="205">
        <v>386.95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208</v>
      </c>
      <c r="AU359" s="211" t="s">
        <v>82</v>
      </c>
      <c r="AV359" s="13" t="s">
        <v>82</v>
      </c>
      <c r="AW359" s="13" t="s">
        <v>34</v>
      </c>
      <c r="AX359" s="13" t="s">
        <v>80</v>
      </c>
      <c r="AY359" s="211" t="s">
        <v>191</v>
      </c>
    </row>
    <row r="360" spans="1:65" s="2" customFormat="1" ht="16.5" customHeight="1">
      <c r="A360" s="37"/>
      <c r="B360" s="38"/>
      <c r="C360" s="181" t="s">
        <v>552</v>
      </c>
      <c r="D360" s="181" t="s">
        <v>193</v>
      </c>
      <c r="E360" s="182" t="s">
        <v>553</v>
      </c>
      <c r="F360" s="183" t="s">
        <v>554</v>
      </c>
      <c r="G360" s="184" t="s">
        <v>282</v>
      </c>
      <c r="H360" s="185">
        <v>2608.4740000000002</v>
      </c>
      <c r="I360" s="186"/>
      <c r="J360" s="187">
        <f>ROUND(I360*H360,2)</f>
        <v>0</v>
      </c>
      <c r="K360" s="183" t="s">
        <v>19</v>
      </c>
      <c r="L360" s="42"/>
      <c r="M360" s="188" t="s">
        <v>19</v>
      </c>
      <c r="N360" s="189" t="s">
        <v>44</v>
      </c>
      <c r="O360" s="67"/>
      <c r="P360" s="190">
        <f>O360*H360</f>
        <v>0</v>
      </c>
      <c r="Q360" s="190">
        <v>8.0000000000000002E-3</v>
      </c>
      <c r="R360" s="190">
        <f>Q360*H360</f>
        <v>20.867792000000001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197</v>
      </c>
      <c r="AT360" s="192" t="s">
        <v>193</v>
      </c>
      <c r="AU360" s="192" t="s">
        <v>82</v>
      </c>
      <c r="AY360" s="20" t="s">
        <v>191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80</v>
      </c>
      <c r="BK360" s="193">
        <f>ROUND(I360*H360,2)</f>
        <v>0</v>
      </c>
      <c r="BL360" s="20" t="s">
        <v>197</v>
      </c>
      <c r="BM360" s="192" t="s">
        <v>555</v>
      </c>
    </row>
    <row r="361" spans="1:65" s="2" customFormat="1" ht="11.25">
      <c r="A361" s="37"/>
      <c r="B361" s="38"/>
      <c r="C361" s="39"/>
      <c r="D361" s="194" t="s">
        <v>199</v>
      </c>
      <c r="E361" s="39"/>
      <c r="F361" s="195" t="s">
        <v>554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199</v>
      </c>
      <c r="AU361" s="20" t="s">
        <v>82</v>
      </c>
    </row>
    <row r="362" spans="1:65" s="15" customFormat="1" ht="11.25">
      <c r="B362" s="233"/>
      <c r="C362" s="234"/>
      <c r="D362" s="194" t="s">
        <v>208</v>
      </c>
      <c r="E362" s="235" t="s">
        <v>19</v>
      </c>
      <c r="F362" s="236" t="s">
        <v>556</v>
      </c>
      <c r="G362" s="234"/>
      <c r="H362" s="235" t="s">
        <v>19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208</v>
      </c>
      <c r="AU362" s="242" t="s">
        <v>82</v>
      </c>
      <c r="AV362" s="15" t="s">
        <v>80</v>
      </c>
      <c r="AW362" s="15" t="s">
        <v>34</v>
      </c>
      <c r="AX362" s="15" t="s">
        <v>73</v>
      </c>
      <c r="AY362" s="242" t="s">
        <v>191</v>
      </c>
    </row>
    <row r="363" spans="1:65" s="13" customFormat="1" ht="11.25">
      <c r="B363" s="201"/>
      <c r="C363" s="202"/>
      <c r="D363" s="194" t="s">
        <v>208</v>
      </c>
      <c r="E363" s="203" t="s">
        <v>19</v>
      </c>
      <c r="F363" s="204" t="s">
        <v>557</v>
      </c>
      <c r="G363" s="202"/>
      <c r="H363" s="205">
        <v>51.798999999999999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208</v>
      </c>
      <c r="AU363" s="211" t="s">
        <v>82</v>
      </c>
      <c r="AV363" s="13" t="s">
        <v>82</v>
      </c>
      <c r="AW363" s="13" t="s">
        <v>34</v>
      </c>
      <c r="AX363" s="13" t="s">
        <v>73</v>
      </c>
      <c r="AY363" s="211" t="s">
        <v>191</v>
      </c>
    </row>
    <row r="364" spans="1:65" s="13" customFormat="1" ht="11.25">
      <c r="B364" s="201"/>
      <c r="C364" s="202"/>
      <c r="D364" s="194" t="s">
        <v>208</v>
      </c>
      <c r="E364" s="203" t="s">
        <v>19</v>
      </c>
      <c r="F364" s="204" t="s">
        <v>558</v>
      </c>
      <c r="G364" s="202"/>
      <c r="H364" s="205">
        <v>53.624000000000002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208</v>
      </c>
      <c r="AU364" s="211" t="s">
        <v>82</v>
      </c>
      <c r="AV364" s="13" t="s">
        <v>82</v>
      </c>
      <c r="AW364" s="13" t="s">
        <v>34</v>
      </c>
      <c r="AX364" s="13" t="s">
        <v>73</v>
      </c>
      <c r="AY364" s="211" t="s">
        <v>191</v>
      </c>
    </row>
    <row r="365" spans="1:65" s="13" customFormat="1" ht="11.25">
      <c r="B365" s="201"/>
      <c r="C365" s="202"/>
      <c r="D365" s="194" t="s">
        <v>208</v>
      </c>
      <c r="E365" s="203" t="s">
        <v>19</v>
      </c>
      <c r="F365" s="204" t="s">
        <v>559</v>
      </c>
      <c r="G365" s="202"/>
      <c r="H365" s="205">
        <v>76.015000000000001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208</v>
      </c>
      <c r="AU365" s="211" t="s">
        <v>82</v>
      </c>
      <c r="AV365" s="13" t="s">
        <v>82</v>
      </c>
      <c r="AW365" s="13" t="s">
        <v>34</v>
      </c>
      <c r="AX365" s="13" t="s">
        <v>73</v>
      </c>
      <c r="AY365" s="211" t="s">
        <v>191</v>
      </c>
    </row>
    <row r="366" spans="1:65" s="13" customFormat="1" ht="11.25">
      <c r="B366" s="201"/>
      <c r="C366" s="202"/>
      <c r="D366" s="194" t="s">
        <v>208</v>
      </c>
      <c r="E366" s="203" t="s">
        <v>19</v>
      </c>
      <c r="F366" s="204" t="s">
        <v>560</v>
      </c>
      <c r="G366" s="202"/>
      <c r="H366" s="205">
        <v>61.523000000000003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208</v>
      </c>
      <c r="AU366" s="211" t="s">
        <v>82</v>
      </c>
      <c r="AV366" s="13" t="s">
        <v>82</v>
      </c>
      <c r="AW366" s="13" t="s">
        <v>34</v>
      </c>
      <c r="AX366" s="13" t="s">
        <v>73</v>
      </c>
      <c r="AY366" s="211" t="s">
        <v>191</v>
      </c>
    </row>
    <row r="367" spans="1:65" s="13" customFormat="1" ht="11.25">
      <c r="B367" s="201"/>
      <c r="C367" s="202"/>
      <c r="D367" s="194" t="s">
        <v>208</v>
      </c>
      <c r="E367" s="203" t="s">
        <v>19</v>
      </c>
      <c r="F367" s="204" t="s">
        <v>561</v>
      </c>
      <c r="G367" s="202"/>
      <c r="H367" s="205">
        <v>193.41800000000001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208</v>
      </c>
      <c r="AU367" s="211" t="s">
        <v>82</v>
      </c>
      <c r="AV367" s="13" t="s">
        <v>82</v>
      </c>
      <c r="AW367" s="13" t="s">
        <v>34</v>
      </c>
      <c r="AX367" s="13" t="s">
        <v>73</v>
      </c>
      <c r="AY367" s="211" t="s">
        <v>191</v>
      </c>
    </row>
    <row r="368" spans="1:65" s="13" customFormat="1" ht="11.25">
      <c r="B368" s="201"/>
      <c r="C368" s="202"/>
      <c r="D368" s="194" t="s">
        <v>208</v>
      </c>
      <c r="E368" s="203" t="s">
        <v>19</v>
      </c>
      <c r="F368" s="204" t="s">
        <v>562</v>
      </c>
      <c r="G368" s="202"/>
      <c r="H368" s="205">
        <v>83.736999999999995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208</v>
      </c>
      <c r="AU368" s="211" t="s">
        <v>82</v>
      </c>
      <c r="AV368" s="13" t="s">
        <v>82</v>
      </c>
      <c r="AW368" s="13" t="s">
        <v>34</v>
      </c>
      <c r="AX368" s="13" t="s">
        <v>73</v>
      </c>
      <c r="AY368" s="211" t="s">
        <v>191</v>
      </c>
    </row>
    <row r="369" spans="2:51" s="13" customFormat="1" ht="11.25">
      <c r="B369" s="201"/>
      <c r="C369" s="202"/>
      <c r="D369" s="194" t="s">
        <v>208</v>
      </c>
      <c r="E369" s="203" t="s">
        <v>19</v>
      </c>
      <c r="F369" s="204" t="s">
        <v>563</v>
      </c>
      <c r="G369" s="202"/>
      <c r="H369" s="205">
        <v>44.616999999999997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208</v>
      </c>
      <c r="AU369" s="211" t="s">
        <v>82</v>
      </c>
      <c r="AV369" s="13" t="s">
        <v>82</v>
      </c>
      <c r="AW369" s="13" t="s">
        <v>34</v>
      </c>
      <c r="AX369" s="13" t="s">
        <v>73</v>
      </c>
      <c r="AY369" s="211" t="s">
        <v>191</v>
      </c>
    </row>
    <row r="370" spans="2:51" s="13" customFormat="1" ht="11.25">
      <c r="B370" s="201"/>
      <c r="C370" s="202"/>
      <c r="D370" s="194" t="s">
        <v>208</v>
      </c>
      <c r="E370" s="203" t="s">
        <v>19</v>
      </c>
      <c r="F370" s="204" t="s">
        <v>564</v>
      </c>
      <c r="G370" s="202"/>
      <c r="H370" s="205">
        <v>38.9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208</v>
      </c>
      <c r="AU370" s="211" t="s">
        <v>82</v>
      </c>
      <c r="AV370" s="13" t="s">
        <v>82</v>
      </c>
      <c r="AW370" s="13" t="s">
        <v>34</v>
      </c>
      <c r="AX370" s="13" t="s">
        <v>73</v>
      </c>
      <c r="AY370" s="211" t="s">
        <v>191</v>
      </c>
    </row>
    <row r="371" spans="2:51" s="13" customFormat="1" ht="11.25">
      <c r="B371" s="201"/>
      <c r="C371" s="202"/>
      <c r="D371" s="194" t="s">
        <v>208</v>
      </c>
      <c r="E371" s="203" t="s">
        <v>19</v>
      </c>
      <c r="F371" s="204" t="s">
        <v>565</v>
      </c>
      <c r="G371" s="202"/>
      <c r="H371" s="205">
        <v>37.088000000000001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208</v>
      </c>
      <c r="AU371" s="211" t="s">
        <v>82</v>
      </c>
      <c r="AV371" s="13" t="s">
        <v>82</v>
      </c>
      <c r="AW371" s="13" t="s">
        <v>34</v>
      </c>
      <c r="AX371" s="13" t="s">
        <v>73</v>
      </c>
      <c r="AY371" s="211" t="s">
        <v>191</v>
      </c>
    </row>
    <row r="372" spans="2:51" s="13" customFormat="1" ht="11.25">
      <c r="B372" s="201"/>
      <c r="C372" s="202"/>
      <c r="D372" s="194" t="s">
        <v>208</v>
      </c>
      <c r="E372" s="203" t="s">
        <v>19</v>
      </c>
      <c r="F372" s="204" t="s">
        <v>566</v>
      </c>
      <c r="G372" s="202"/>
      <c r="H372" s="205">
        <v>42.374000000000002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208</v>
      </c>
      <c r="AU372" s="211" t="s">
        <v>82</v>
      </c>
      <c r="AV372" s="13" t="s">
        <v>82</v>
      </c>
      <c r="AW372" s="13" t="s">
        <v>34</v>
      </c>
      <c r="AX372" s="13" t="s">
        <v>73</v>
      </c>
      <c r="AY372" s="211" t="s">
        <v>191</v>
      </c>
    </row>
    <row r="373" spans="2:51" s="13" customFormat="1" ht="11.25">
      <c r="B373" s="201"/>
      <c r="C373" s="202"/>
      <c r="D373" s="194" t="s">
        <v>208</v>
      </c>
      <c r="E373" s="203" t="s">
        <v>19</v>
      </c>
      <c r="F373" s="204" t="s">
        <v>567</v>
      </c>
      <c r="G373" s="202"/>
      <c r="H373" s="205">
        <v>19.311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208</v>
      </c>
      <c r="AU373" s="211" t="s">
        <v>82</v>
      </c>
      <c r="AV373" s="13" t="s">
        <v>82</v>
      </c>
      <c r="AW373" s="13" t="s">
        <v>34</v>
      </c>
      <c r="AX373" s="13" t="s">
        <v>73</v>
      </c>
      <c r="AY373" s="211" t="s">
        <v>191</v>
      </c>
    </row>
    <row r="374" spans="2:51" s="13" customFormat="1" ht="11.25">
      <c r="B374" s="201"/>
      <c r="C374" s="202"/>
      <c r="D374" s="194" t="s">
        <v>208</v>
      </c>
      <c r="E374" s="203" t="s">
        <v>19</v>
      </c>
      <c r="F374" s="204" t="s">
        <v>568</v>
      </c>
      <c r="G374" s="202"/>
      <c r="H374" s="205">
        <v>121.38200000000001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208</v>
      </c>
      <c r="AU374" s="211" t="s">
        <v>82</v>
      </c>
      <c r="AV374" s="13" t="s">
        <v>82</v>
      </c>
      <c r="AW374" s="13" t="s">
        <v>34</v>
      </c>
      <c r="AX374" s="13" t="s">
        <v>73</v>
      </c>
      <c r="AY374" s="211" t="s">
        <v>191</v>
      </c>
    </row>
    <row r="375" spans="2:51" s="13" customFormat="1" ht="11.25">
      <c r="B375" s="201"/>
      <c r="C375" s="202"/>
      <c r="D375" s="194" t="s">
        <v>208</v>
      </c>
      <c r="E375" s="203" t="s">
        <v>19</v>
      </c>
      <c r="F375" s="204" t="s">
        <v>569</v>
      </c>
      <c r="G375" s="202"/>
      <c r="H375" s="205">
        <v>18.3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208</v>
      </c>
      <c r="AU375" s="211" t="s">
        <v>82</v>
      </c>
      <c r="AV375" s="13" t="s">
        <v>82</v>
      </c>
      <c r="AW375" s="13" t="s">
        <v>34</v>
      </c>
      <c r="AX375" s="13" t="s">
        <v>73</v>
      </c>
      <c r="AY375" s="211" t="s">
        <v>191</v>
      </c>
    </row>
    <row r="376" spans="2:51" s="13" customFormat="1" ht="11.25">
      <c r="B376" s="201"/>
      <c r="C376" s="202"/>
      <c r="D376" s="194" t="s">
        <v>208</v>
      </c>
      <c r="E376" s="203" t="s">
        <v>19</v>
      </c>
      <c r="F376" s="204" t="s">
        <v>570</v>
      </c>
      <c r="G376" s="202"/>
      <c r="H376" s="205">
        <v>229.86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208</v>
      </c>
      <c r="AU376" s="211" t="s">
        <v>82</v>
      </c>
      <c r="AV376" s="13" t="s">
        <v>82</v>
      </c>
      <c r="AW376" s="13" t="s">
        <v>34</v>
      </c>
      <c r="AX376" s="13" t="s">
        <v>73</v>
      </c>
      <c r="AY376" s="211" t="s">
        <v>191</v>
      </c>
    </row>
    <row r="377" spans="2:51" s="15" customFormat="1" ht="11.25">
      <c r="B377" s="233"/>
      <c r="C377" s="234"/>
      <c r="D377" s="194" t="s">
        <v>208</v>
      </c>
      <c r="E377" s="235" t="s">
        <v>19</v>
      </c>
      <c r="F377" s="236" t="s">
        <v>571</v>
      </c>
      <c r="G377" s="234"/>
      <c r="H377" s="235" t="s">
        <v>19</v>
      </c>
      <c r="I377" s="237"/>
      <c r="J377" s="234"/>
      <c r="K377" s="234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208</v>
      </c>
      <c r="AU377" s="242" t="s">
        <v>82</v>
      </c>
      <c r="AV377" s="15" t="s">
        <v>80</v>
      </c>
      <c r="AW377" s="15" t="s">
        <v>34</v>
      </c>
      <c r="AX377" s="15" t="s">
        <v>73</v>
      </c>
      <c r="AY377" s="242" t="s">
        <v>191</v>
      </c>
    </row>
    <row r="378" spans="2:51" s="13" customFormat="1" ht="11.25">
      <c r="B378" s="201"/>
      <c r="C378" s="202"/>
      <c r="D378" s="194" t="s">
        <v>208</v>
      </c>
      <c r="E378" s="203" t="s">
        <v>19</v>
      </c>
      <c r="F378" s="204" t="s">
        <v>572</v>
      </c>
      <c r="G378" s="202"/>
      <c r="H378" s="205">
        <v>122.58799999999999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208</v>
      </c>
      <c r="AU378" s="211" t="s">
        <v>82</v>
      </c>
      <c r="AV378" s="13" t="s">
        <v>82</v>
      </c>
      <c r="AW378" s="13" t="s">
        <v>34</v>
      </c>
      <c r="AX378" s="13" t="s">
        <v>73</v>
      </c>
      <c r="AY378" s="211" t="s">
        <v>191</v>
      </c>
    </row>
    <row r="379" spans="2:51" s="13" customFormat="1" ht="11.25">
      <c r="B379" s="201"/>
      <c r="C379" s="202"/>
      <c r="D379" s="194" t="s">
        <v>208</v>
      </c>
      <c r="E379" s="203" t="s">
        <v>19</v>
      </c>
      <c r="F379" s="204" t="s">
        <v>573</v>
      </c>
      <c r="G379" s="202"/>
      <c r="H379" s="205">
        <v>24.783999999999999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208</v>
      </c>
      <c r="AU379" s="211" t="s">
        <v>82</v>
      </c>
      <c r="AV379" s="13" t="s">
        <v>82</v>
      </c>
      <c r="AW379" s="13" t="s">
        <v>34</v>
      </c>
      <c r="AX379" s="13" t="s">
        <v>73</v>
      </c>
      <c r="AY379" s="211" t="s">
        <v>191</v>
      </c>
    </row>
    <row r="380" spans="2:51" s="13" customFormat="1" ht="11.25">
      <c r="B380" s="201"/>
      <c r="C380" s="202"/>
      <c r="D380" s="194" t="s">
        <v>208</v>
      </c>
      <c r="E380" s="203" t="s">
        <v>19</v>
      </c>
      <c r="F380" s="204" t="s">
        <v>574</v>
      </c>
      <c r="G380" s="202"/>
      <c r="H380" s="205">
        <v>17.664000000000001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208</v>
      </c>
      <c r="AU380" s="211" t="s">
        <v>82</v>
      </c>
      <c r="AV380" s="13" t="s">
        <v>82</v>
      </c>
      <c r="AW380" s="13" t="s">
        <v>34</v>
      </c>
      <c r="AX380" s="13" t="s">
        <v>73</v>
      </c>
      <c r="AY380" s="211" t="s">
        <v>191</v>
      </c>
    </row>
    <row r="381" spans="2:51" s="13" customFormat="1" ht="11.25">
      <c r="B381" s="201"/>
      <c r="C381" s="202"/>
      <c r="D381" s="194" t="s">
        <v>208</v>
      </c>
      <c r="E381" s="203" t="s">
        <v>19</v>
      </c>
      <c r="F381" s="204" t="s">
        <v>575</v>
      </c>
      <c r="G381" s="202"/>
      <c r="H381" s="205">
        <v>22.213999999999999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208</v>
      </c>
      <c r="AU381" s="211" t="s">
        <v>82</v>
      </c>
      <c r="AV381" s="13" t="s">
        <v>82</v>
      </c>
      <c r="AW381" s="13" t="s">
        <v>34</v>
      </c>
      <c r="AX381" s="13" t="s">
        <v>73</v>
      </c>
      <c r="AY381" s="211" t="s">
        <v>191</v>
      </c>
    </row>
    <row r="382" spans="2:51" s="13" customFormat="1" ht="11.25">
      <c r="B382" s="201"/>
      <c r="C382" s="202"/>
      <c r="D382" s="194" t="s">
        <v>208</v>
      </c>
      <c r="E382" s="203" t="s">
        <v>19</v>
      </c>
      <c r="F382" s="204" t="s">
        <v>576</v>
      </c>
      <c r="G382" s="202"/>
      <c r="H382" s="205">
        <v>22.213999999999999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208</v>
      </c>
      <c r="AU382" s="211" t="s">
        <v>82</v>
      </c>
      <c r="AV382" s="13" t="s">
        <v>82</v>
      </c>
      <c r="AW382" s="13" t="s">
        <v>34</v>
      </c>
      <c r="AX382" s="13" t="s">
        <v>73</v>
      </c>
      <c r="AY382" s="211" t="s">
        <v>191</v>
      </c>
    </row>
    <row r="383" spans="2:51" s="13" customFormat="1" ht="11.25">
      <c r="B383" s="201"/>
      <c r="C383" s="202"/>
      <c r="D383" s="194" t="s">
        <v>208</v>
      </c>
      <c r="E383" s="203" t="s">
        <v>19</v>
      </c>
      <c r="F383" s="204" t="s">
        <v>577</v>
      </c>
      <c r="G383" s="202"/>
      <c r="H383" s="205">
        <v>27.95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208</v>
      </c>
      <c r="AU383" s="211" t="s">
        <v>82</v>
      </c>
      <c r="AV383" s="13" t="s">
        <v>82</v>
      </c>
      <c r="AW383" s="13" t="s">
        <v>34</v>
      </c>
      <c r="AX383" s="13" t="s">
        <v>73</v>
      </c>
      <c r="AY383" s="211" t="s">
        <v>191</v>
      </c>
    </row>
    <row r="384" spans="2:51" s="13" customFormat="1" ht="11.25">
      <c r="B384" s="201"/>
      <c r="C384" s="202"/>
      <c r="D384" s="194" t="s">
        <v>208</v>
      </c>
      <c r="E384" s="203" t="s">
        <v>19</v>
      </c>
      <c r="F384" s="204" t="s">
        <v>578</v>
      </c>
      <c r="G384" s="202"/>
      <c r="H384" s="205">
        <v>27.04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208</v>
      </c>
      <c r="AU384" s="211" t="s">
        <v>82</v>
      </c>
      <c r="AV384" s="13" t="s">
        <v>82</v>
      </c>
      <c r="AW384" s="13" t="s">
        <v>34</v>
      </c>
      <c r="AX384" s="13" t="s">
        <v>73</v>
      </c>
      <c r="AY384" s="211" t="s">
        <v>191</v>
      </c>
    </row>
    <row r="385" spans="2:51" s="13" customFormat="1" ht="11.25">
      <c r="B385" s="201"/>
      <c r="C385" s="202"/>
      <c r="D385" s="194" t="s">
        <v>208</v>
      </c>
      <c r="E385" s="203" t="s">
        <v>19</v>
      </c>
      <c r="F385" s="204" t="s">
        <v>579</v>
      </c>
      <c r="G385" s="202"/>
      <c r="H385" s="205">
        <v>43.207000000000001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208</v>
      </c>
      <c r="AU385" s="211" t="s">
        <v>82</v>
      </c>
      <c r="AV385" s="13" t="s">
        <v>82</v>
      </c>
      <c r="AW385" s="13" t="s">
        <v>34</v>
      </c>
      <c r="AX385" s="13" t="s">
        <v>73</v>
      </c>
      <c r="AY385" s="211" t="s">
        <v>191</v>
      </c>
    </row>
    <row r="386" spans="2:51" s="13" customFormat="1" ht="11.25">
      <c r="B386" s="201"/>
      <c r="C386" s="202"/>
      <c r="D386" s="194" t="s">
        <v>208</v>
      </c>
      <c r="E386" s="203" t="s">
        <v>19</v>
      </c>
      <c r="F386" s="204" t="s">
        <v>580</v>
      </c>
      <c r="G386" s="202"/>
      <c r="H386" s="205">
        <v>57.622999999999998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208</v>
      </c>
      <c r="AU386" s="211" t="s">
        <v>82</v>
      </c>
      <c r="AV386" s="13" t="s">
        <v>82</v>
      </c>
      <c r="AW386" s="13" t="s">
        <v>34</v>
      </c>
      <c r="AX386" s="13" t="s">
        <v>73</v>
      </c>
      <c r="AY386" s="211" t="s">
        <v>191</v>
      </c>
    </row>
    <row r="387" spans="2:51" s="13" customFormat="1" ht="11.25">
      <c r="B387" s="201"/>
      <c r="C387" s="202"/>
      <c r="D387" s="194" t="s">
        <v>208</v>
      </c>
      <c r="E387" s="203" t="s">
        <v>19</v>
      </c>
      <c r="F387" s="204" t="s">
        <v>581</v>
      </c>
      <c r="G387" s="202"/>
      <c r="H387" s="205">
        <v>16.411000000000001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208</v>
      </c>
      <c r="AU387" s="211" t="s">
        <v>82</v>
      </c>
      <c r="AV387" s="13" t="s">
        <v>82</v>
      </c>
      <c r="AW387" s="13" t="s">
        <v>34</v>
      </c>
      <c r="AX387" s="13" t="s">
        <v>73</v>
      </c>
      <c r="AY387" s="211" t="s">
        <v>191</v>
      </c>
    </row>
    <row r="388" spans="2:51" s="13" customFormat="1" ht="11.25">
      <c r="B388" s="201"/>
      <c r="C388" s="202"/>
      <c r="D388" s="194" t="s">
        <v>208</v>
      </c>
      <c r="E388" s="203" t="s">
        <v>19</v>
      </c>
      <c r="F388" s="204" t="s">
        <v>582</v>
      </c>
      <c r="G388" s="202"/>
      <c r="H388" s="205">
        <v>34.954000000000001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208</v>
      </c>
      <c r="AU388" s="211" t="s">
        <v>82</v>
      </c>
      <c r="AV388" s="13" t="s">
        <v>82</v>
      </c>
      <c r="AW388" s="13" t="s">
        <v>34</v>
      </c>
      <c r="AX388" s="13" t="s">
        <v>73</v>
      </c>
      <c r="AY388" s="211" t="s">
        <v>191</v>
      </c>
    </row>
    <row r="389" spans="2:51" s="13" customFormat="1" ht="11.25">
      <c r="B389" s="201"/>
      <c r="C389" s="202"/>
      <c r="D389" s="194" t="s">
        <v>208</v>
      </c>
      <c r="E389" s="203" t="s">
        <v>19</v>
      </c>
      <c r="F389" s="204" t="s">
        <v>583</v>
      </c>
      <c r="G389" s="202"/>
      <c r="H389" s="205">
        <v>32.613999999999997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208</v>
      </c>
      <c r="AU389" s="211" t="s">
        <v>82</v>
      </c>
      <c r="AV389" s="13" t="s">
        <v>82</v>
      </c>
      <c r="AW389" s="13" t="s">
        <v>34</v>
      </c>
      <c r="AX389" s="13" t="s">
        <v>73</v>
      </c>
      <c r="AY389" s="211" t="s">
        <v>191</v>
      </c>
    </row>
    <row r="390" spans="2:51" s="13" customFormat="1" ht="11.25">
      <c r="B390" s="201"/>
      <c r="C390" s="202"/>
      <c r="D390" s="194" t="s">
        <v>208</v>
      </c>
      <c r="E390" s="203" t="s">
        <v>19</v>
      </c>
      <c r="F390" s="204" t="s">
        <v>584</v>
      </c>
      <c r="G390" s="202"/>
      <c r="H390" s="205">
        <v>13.78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208</v>
      </c>
      <c r="AU390" s="211" t="s">
        <v>82</v>
      </c>
      <c r="AV390" s="13" t="s">
        <v>82</v>
      </c>
      <c r="AW390" s="13" t="s">
        <v>34</v>
      </c>
      <c r="AX390" s="13" t="s">
        <v>73</v>
      </c>
      <c r="AY390" s="211" t="s">
        <v>191</v>
      </c>
    </row>
    <row r="391" spans="2:51" s="13" customFormat="1" ht="11.25">
      <c r="B391" s="201"/>
      <c r="C391" s="202"/>
      <c r="D391" s="194" t="s">
        <v>208</v>
      </c>
      <c r="E391" s="203" t="s">
        <v>19</v>
      </c>
      <c r="F391" s="204" t="s">
        <v>585</v>
      </c>
      <c r="G391" s="202"/>
      <c r="H391" s="205">
        <v>41.055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208</v>
      </c>
      <c r="AU391" s="211" t="s">
        <v>82</v>
      </c>
      <c r="AV391" s="13" t="s">
        <v>82</v>
      </c>
      <c r="AW391" s="13" t="s">
        <v>34</v>
      </c>
      <c r="AX391" s="13" t="s">
        <v>73</v>
      </c>
      <c r="AY391" s="211" t="s">
        <v>191</v>
      </c>
    </row>
    <row r="392" spans="2:51" s="13" customFormat="1" ht="11.25">
      <c r="B392" s="201"/>
      <c r="C392" s="202"/>
      <c r="D392" s="194" t="s">
        <v>208</v>
      </c>
      <c r="E392" s="203" t="s">
        <v>19</v>
      </c>
      <c r="F392" s="204" t="s">
        <v>586</v>
      </c>
      <c r="G392" s="202"/>
      <c r="H392" s="205">
        <v>30.727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208</v>
      </c>
      <c r="AU392" s="211" t="s">
        <v>82</v>
      </c>
      <c r="AV392" s="13" t="s">
        <v>82</v>
      </c>
      <c r="AW392" s="13" t="s">
        <v>34</v>
      </c>
      <c r="AX392" s="13" t="s">
        <v>73</v>
      </c>
      <c r="AY392" s="211" t="s">
        <v>191</v>
      </c>
    </row>
    <row r="393" spans="2:51" s="13" customFormat="1" ht="11.25">
      <c r="B393" s="201"/>
      <c r="C393" s="202"/>
      <c r="D393" s="194" t="s">
        <v>208</v>
      </c>
      <c r="E393" s="203" t="s">
        <v>19</v>
      </c>
      <c r="F393" s="204" t="s">
        <v>587</v>
      </c>
      <c r="G393" s="202"/>
      <c r="H393" s="205">
        <v>22.050999999999998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208</v>
      </c>
      <c r="AU393" s="211" t="s">
        <v>82</v>
      </c>
      <c r="AV393" s="13" t="s">
        <v>82</v>
      </c>
      <c r="AW393" s="13" t="s">
        <v>34</v>
      </c>
      <c r="AX393" s="13" t="s">
        <v>73</v>
      </c>
      <c r="AY393" s="211" t="s">
        <v>191</v>
      </c>
    </row>
    <row r="394" spans="2:51" s="13" customFormat="1" ht="11.25">
      <c r="B394" s="201"/>
      <c r="C394" s="202"/>
      <c r="D394" s="194" t="s">
        <v>208</v>
      </c>
      <c r="E394" s="203" t="s">
        <v>19</v>
      </c>
      <c r="F394" s="204" t="s">
        <v>588</v>
      </c>
      <c r="G394" s="202"/>
      <c r="H394" s="205">
        <v>53.104999999999997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208</v>
      </c>
      <c r="AU394" s="211" t="s">
        <v>82</v>
      </c>
      <c r="AV394" s="13" t="s">
        <v>82</v>
      </c>
      <c r="AW394" s="13" t="s">
        <v>34</v>
      </c>
      <c r="AX394" s="13" t="s">
        <v>73</v>
      </c>
      <c r="AY394" s="211" t="s">
        <v>191</v>
      </c>
    </row>
    <row r="395" spans="2:51" s="13" customFormat="1" ht="11.25">
      <c r="B395" s="201"/>
      <c r="C395" s="202"/>
      <c r="D395" s="194" t="s">
        <v>208</v>
      </c>
      <c r="E395" s="203" t="s">
        <v>19</v>
      </c>
      <c r="F395" s="204" t="s">
        <v>589</v>
      </c>
      <c r="G395" s="202"/>
      <c r="H395" s="205">
        <v>30.794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208</v>
      </c>
      <c r="AU395" s="211" t="s">
        <v>82</v>
      </c>
      <c r="AV395" s="13" t="s">
        <v>82</v>
      </c>
      <c r="AW395" s="13" t="s">
        <v>34</v>
      </c>
      <c r="AX395" s="13" t="s">
        <v>73</v>
      </c>
      <c r="AY395" s="211" t="s">
        <v>191</v>
      </c>
    </row>
    <row r="396" spans="2:51" s="13" customFormat="1" ht="11.25">
      <c r="B396" s="201"/>
      <c r="C396" s="202"/>
      <c r="D396" s="194" t="s">
        <v>208</v>
      </c>
      <c r="E396" s="203" t="s">
        <v>19</v>
      </c>
      <c r="F396" s="204" t="s">
        <v>590</v>
      </c>
      <c r="G396" s="202"/>
      <c r="H396" s="205">
        <v>15.052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208</v>
      </c>
      <c r="AU396" s="211" t="s">
        <v>82</v>
      </c>
      <c r="AV396" s="13" t="s">
        <v>82</v>
      </c>
      <c r="AW396" s="13" t="s">
        <v>34</v>
      </c>
      <c r="AX396" s="13" t="s">
        <v>73</v>
      </c>
      <c r="AY396" s="211" t="s">
        <v>191</v>
      </c>
    </row>
    <row r="397" spans="2:51" s="13" customFormat="1" ht="11.25">
      <c r="B397" s="201"/>
      <c r="C397" s="202"/>
      <c r="D397" s="194" t="s">
        <v>208</v>
      </c>
      <c r="E397" s="203" t="s">
        <v>19</v>
      </c>
      <c r="F397" s="204" t="s">
        <v>591</v>
      </c>
      <c r="G397" s="202"/>
      <c r="H397" s="205">
        <v>60.499000000000002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208</v>
      </c>
      <c r="AU397" s="211" t="s">
        <v>82</v>
      </c>
      <c r="AV397" s="13" t="s">
        <v>82</v>
      </c>
      <c r="AW397" s="13" t="s">
        <v>34</v>
      </c>
      <c r="AX397" s="13" t="s">
        <v>73</v>
      </c>
      <c r="AY397" s="211" t="s">
        <v>191</v>
      </c>
    </row>
    <row r="398" spans="2:51" s="13" customFormat="1" ht="11.25">
      <c r="B398" s="201"/>
      <c r="C398" s="202"/>
      <c r="D398" s="194" t="s">
        <v>208</v>
      </c>
      <c r="E398" s="203" t="s">
        <v>19</v>
      </c>
      <c r="F398" s="204" t="s">
        <v>592</v>
      </c>
      <c r="G398" s="202"/>
      <c r="H398" s="205">
        <v>35.863999999999997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208</v>
      </c>
      <c r="AU398" s="211" t="s">
        <v>82</v>
      </c>
      <c r="AV398" s="13" t="s">
        <v>82</v>
      </c>
      <c r="AW398" s="13" t="s">
        <v>34</v>
      </c>
      <c r="AX398" s="13" t="s">
        <v>73</v>
      </c>
      <c r="AY398" s="211" t="s">
        <v>191</v>
      </c>
    </row>
    <row r="399" spans="2:51" s="13" customFormat="1" ht="11.25">
      <c r="B399" s="201"/>
      <c r="C399" s="202"/>
      <c r="D399" s="194" t="s">
        <v>208</v>
      </c>
      <c r="E399" s="203" t="s">
        <v>19</v>
      </c>
      <c r="F399" s="204" t="s">
        <v>593</v>
      </c>
      <c r="G399" s="202"/>
      <c r="H399" s="205">
        <v>71.751000000000005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208</v>
      </c>
      <c r="AU399" s="211" t="s">
        <v>82</v>
      </c>
      <c r="AV399" s="13" t="s">
        <v>82</v>
      </c>
      <c r="AW399" s="13" t="s">
        <v>34</v>
      </c>
      <c r="AX399" s="13" t="s">
        <v>73</v>
      </c>
      <c r="AY399" s="211" t="s">
        <v>191</v>
      </c>
    </row>
    <row r="400" spans="2:51" s="13" customFormat="1" ht="11.25">
      <c r="B400" s="201"/>
      <c r="C400" s="202"/>
      <c r="D400" s="194" t="s">
        <v>208</v>
      </c>
      <c r="E400" s="203" t="s">
        <v>19</v>
      </c>
      <c r="F400" s="204" t="s">
        <v>594</v>
      </c>
      <c r="G400" s="202"/>
      <c r="H400" s="205">
        <v>17.254000000000001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208</v>
      </c>
      <c r="AU400" s="211" t="s">
        <v>82</v>
      </c>
      <c r="AV400" s="13" t="s">
        <v>82</v>
      </c>
      <c r="AW400" s="13" t="s">
        <v>34</v>
      </c>
      <c r="AX400" s="13" t="s">
        <v>73</v>
      </c>
      <c r="AY400" s="211" t="s">
        <v>191</v>
      </c>
    </row>
    <row r="401" spans="1:65" s="13" customFormat="1" ht="11.25">
      <c r="B401" s="201"/>
      <c r="C401" s="202"/>
      <c r="D401" s="194" t="s">
        <v>208</v>
      </c>
      <c r="E401" s="203" t="s">
        <v>19</v>
      </c>
      <c r="F401" s="204" t="s">
        <v>595</v>
      </c>
      <c r="G401" s="202"/>
      <c r="H401" s="205">
        <v>21.803999999999998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208</v>
      </c>
      <c r="AU401" s="211" t="s">
        <v>82</v>
      </c>
      <c r="AV401" s="13" t="s">
        <v>82</v>
      </c>
      <c r="AW401" s="13" t="s">
        <v>34</v>
      </c>
      <c r="AX401" s="13" t="s">
        <v>73</v>
      </c>
      <c r="AY401" s="211" t="s">
        <v>191</v>
      </c>
    </row>
    <row r="402" spans="1:65" s="13" customFormat="1" ht="11.25">
      <c r="B402" s="201"/>
      <c r="C402" s="202"/>
      <c r="D402" s="194" t="s">
        <v>208</v>
      </c>
      <c r="E402" s="203" t="s">
        <v>19</v>
      </c>
      <c r="F402" s="204" t="s">
        <v>596</v>
      </c>
      <c r="G402" s="202"/>
      <c r="H402" s="205">
        <v>27.997</v>
      </c>
      <c r="I402" s="206"/>
      <c r="J402" s="202"/>
      <c r="K402" s="202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208</v>
      </c>
      <c r="AU402" s="211" t="s">
        <v>82</v>
      </c>
      <c r="AV402" s="13" t="s">
        <v>82</v>
      </c>
      <c r="AW402" s="13" t="s">
        <v>34</v>
      </c>
      <c r="AX402" s="13" t="s">
        <v>73</v>
      </c>
      <c r="AY402" s="211" t="s">
        <v>191</v>
      </c>
    </row>
    <row r="403" spans="1:65" s="13" customFormat="1" ht="11.25">
      <c r="B403" s="201"/>
      <c r="C403" s="202"/>
      <c r="D403" s="194" t="s">
        <v>208</v>
      </c>
      <c r="E403" s="203" t="s">
        <v>19</v>
      </c>
      <c r="F403" s="204" t="s">
        <v>597</v>
      </c>
      <c r="G403" s="202"/>
      <c r="H403" s="205">
        <v>26.977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208</v>
      </c>
      <c r="AU403" s="211" t="s">
        <v>82</v>
      </c>
      <c r="AV403" s="13" t="s">
        <v>82</v>
      </c>
      <c r="AW403" s="13" t="s">
        <v>34</v>
      </c>
      <c r="AX403" s="13" t="s">
        <v>73</v>
      </c>
      <c r="AY403" s="211" t="s">
        <v>191</v>
      </c>
    </row>
    <row r="404" spans="1:65" s="13" customFormat="1" ht="11.25">
      <c r="B404" s="201"/>
      <c r="C404" s="202"/>
      <c r="D404" s="194" t="s">
        <v>208</v>
      </c>
      <c r="E404" s="203" t="s">
        <v>19</v>
      </c>
      <c r="F404" s="204" t="s">
        <v>598</v>
      </c>
      <c r="G404" s="202"/>
      <c r="H404" s="205">
        <v>403.88299999999998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208</v>
      </c>
      <c r="AU404" s="211" t="s">
        <v>82</v>
      </c>
      <c r="AV404" s="13" t="s">
        <v>82</v>
      </c>
      <c r="AW404" s="13" t="s">
        <v>34</v>
      </c>
      <c r="AX404" s="13" t="s">
        <v>73</v>
      </c>
      <c r="AY404" s="211" t="s">
        <v>191</v>
      </c>
    </row>
    <row r="405" spans="1:65" s="13" customFormat="1" ht="11.25">
      <c r="B405" s="201"/>
      <c r="C405" s="202"/>
      <c r="D405" s="194" t="s">
        <v>208</v>
      </c>
      <c r="E405" s="203" t="s">
        <v>19</v>
      </c>
      <c r="F405" s="204" t="s">
        <v>599</v>
      </c>
      <c r="G405" s="202"/>
      <c r="H405" s="205">
        <v>192.846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208</v>
      </c>
      <c r="AU405" s="211" t="s">
        <v>82</v>
      </c>
      <c r="AV405" s="13" t="s">
        <v>82</v>
      </c>
      <c r="AW405" s="13" t="s">
        <v>34</v>
      </c>
      <c r="AX405" s="13" t="s">
        <v>73</v>
      </c>
      <c r="AY405" s="211" t="s">
        <v>191</v>
      </c>
    </row>
    <row r="406" spans="1:65" s="13" customFormat="1" ht="11.25">
      <c r="B406" s="201"/>
      <c r="C406" s="202"/>
      <c r="D406" s="194" t="s">
        <v>208</v>
      </c>
      <c r="E406" s="203" t="s">
        <v>19</v>
      </c>
      <c r="F406" s="204" t="s">
        <v>600</v>
      </c>
      <c r="G406" s="202"/>
      <c r="H406" s="205">
        <v>21.824000000000002</v>
      </c>
      <c r="I406" s="206"/>
      <c r="J406" s="202"/>
      <c r="K406" s="202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208</v>
      </c>
      <c r="AU406" s="211" t="s">
        <v>82</v>
      </c>
      <c r="AV406" s="13" t="s">
        <v>82</v>
      </c>
      <c r="AW406" s="13" t="s">
        <v>34</v>
      </c>
      <c r="AX406" s="13" t="s">
        <v>73</v>
      </c>
      <c r="AY406" s="211" t="s">
        <v>191</v>
      </c>
    </row>
    <row r="407" spans="1:65" s="14" customFormat="1" ht="11.25">
      <c r="B407" s="212"/>
      <c r="C407" s="213"/>
      <c r="D407" s="194" t="s">
        <v>208</v>
      </c>
      <c r="E407" s="214" t="s">
        <v>19</v>
      </c>
      <c r="F407" s="215" t="s">
        <v>238</v>
      </c>
      <c r="G407" s="213"/>
      <c r="H407" s="216">
        <v>2608.4740000000002</v>
      </c>
      <c r="I407" s="217"/>
      <c r="J407" s="213"/>
      <c r="K407" s="213"/>
      <c r="L407" s="218"/>
      <c r="M407" s="219"/>
      <c r="N407" s="220"/>
      <c r="O407" s="220"/>
      <c r="P407" s="220"/>
      <c r="Q407" s="220"/>
      <c r="R407" s="220"/>
      <c r="S407" s="220"/>
      <c r="T407" s="221"/>
      <c r="AT407" s="222" t="s">
        <v>208</v>
      </c>
      <c r="AU407" s="222" t="s">
        <v>82</v>
      </c>
      <c r="AV407" s="14" t="s">
        <v>197</v>
      </c>
      <c r="AW407" s="14" t="s">
        <v>34</v>
      </c>
      <c r="AX407" s="14" t="s">
        <v>80</v>
      </c>
      <c r="AY407" s="222" t="s">
        <v>191</v>
      </c>
    </row>
    <row r="408" spans="1:65" s="2" customFormat="1" ht="16.5" customHeight="1">
      <c r="A408" s="37"/>
      <c r="B408" s="38"/>
      <c r="C408" s="181" t="s">
        <v>601</v>
      </c>
      <c r="D408" s="181" t="s">
        <v>193</v>
      </c>
      <c r="E408" s="182" t="s">
        <v>602</v>
      </c>
      <c r="F408" s="183" t="s">
        <v>603</v>
      </c>
      <c r="G408" s="184" t="s">
        <v>282</v>
      </c>
      <c r="H408" s="185">
        <v>13.343</v>
      </c>
      <c r="I408" s="186"/>
      <c r="J408" s="187">
        <f>ROUND(I408*H408,2)</f>
        <v>0</v>
      </c>
      <c r="K408" s="183" t="s">
        <v>203</v>
      </c>
      <c r="L408" s="42"/>
      <c r="M408" s="188" t="s">
        <v>19</v>
      </c>
      <c r="N408" s="189" t="s">
        <v>44</v>
      </c>
      <c r="O408" s="67"/>
      <c r="P408" s="190">
        <f>O408*H408</f>
        <v>0</v>
      </c>
      <c r="Q408" s="190">
        <v>1.1E-4</v>
      </c>
      <c r="R408" s="190">
        <f>Q408*H408</f>
        <v>1.46773E-3</v>
      </c>
      <c r="S408" s="190">
        <v>6.0000000000000002E-5</v>
      </c>
      <c r="T408" s="191">
        <f>S408*H408</f>
        <v>8.0058000000000006E-4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197</v>
      </c>
      <c r="AT408" s="192" t="s">
        <v>193</v>
      </c>
      <c r="AU408" s="192" t="s">
        <v>82</v>
      </c>
      <c r="AY408" s="20" t="s">
        <v>191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80</v>
      </c>
      <c r="BK408" s="193">
        <f>ROUND(I408*H408,2)</f>
        <v>0</v>
      </c>
      <c r="BL408" s="20" t="s">
        <v>197</v>
      </c>
      <c r="BM408" s="192" t="s">
        <v>604</v>
      </c>
    </row>
    <row r="409" spans="1:65" s="2" customFormat="1" ht="11.25">
      <c r="A409" s="37"/>
      <c r="B409" s="38"/>
      <c r="C409" s="39"/>
      <c r="D409" s="194" t="s">
        <v>199</v>
      </c>
      <c r="E409" s="39"/>
      <c r="F409" s="195" t="s">
        <v>605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199</v>
      </c>
      <c r="AU409" s="20" t="s">
        <v>82</v>
      </c>
    </row>
    <row r="410" spans="1:65" s="2" customFormat="1" ht="11.25">
      <c r="A410" s="37"/>
      <c r="B410" s="38"/>
      <c r="C410" s="39"/>
      <c r="D410" s="199" t="s">
        <v>206</v>
      </c>
      <c r="E410" s="39"/>
      <c r="F410" s="200" t="s">
        <v>606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206</v>
      </c>
      <c r="AU410" s="20" t="s">
        <v>82</v>
      </c>
    </row>
    <row r="411" spans="1:65" s="13" customFormat="1" ht="11.25">
      <c r="B411" s="201"/>
      <c r="C411" s="202"/>
      <c r="D411" s="194" t="s">
        <v>208</v>
      </c>
      <c r="E411" s="203" t="s">
        <v>19</v>
      </c>
      <c r="F411" s="204" t="s">
        <v>607</v>
      </c>
      <c r="G411" s="202"/>
      <c r="H411" s="205">
        <v>6.48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208</v>
      </c>
      <c r="AU411" s="211" t="s">
        <v>82</v>
      </c>
      <c r="AV411" s="13" t="s">
        <v>82</v>
      </c>
      <c r="AW411" s="13" t="s">
        <v>34</v>
      </c>
      <c r="AX411" s="13" t="s">
        <v>73</v>
      </c>
      <c r="AY411" s="211" t="s">
        <v>191</v>
      </c>
    </row>
    <row r="412" spans="1:65" s="13" customFormat="1" ht="11.25">
      <c r="B412" s="201"/>
      <c r="C412" s="202"/>
      <c r="D412" s="194" t="s">
        <v>208</v>
      </c>
      <c r="E412" s="203" t="s">
        <v>19</v>
      </c>
      <c r="F412" s="204" t="s">
        <v>608</v>
      </c>
      <c r="G412" s="202"/>
      <c r="H412" s="205">
        <v>2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208</v>
      </c>
      <c r="AU412" s="211" t="s">
        <v>82</v>
      </c>
      <c r="AV412" s="13" t="s">
        <v>82</v>
      </c>
      <c r="AW412" s="13" t="s">
        <v>34</v>
      </c>
      <c r="AX412" s="13" t="s">
        <v>73</v>
      </c>
      <c r="AY412" s="211" t="s">
        <v>191</v>
      </c>
    </row>
    <row r="413" spans="1:65" s="13" customFormat="1" ht="11.25">
      <c r="B413" s="201"/>
      <c r="C413" s="202"/>
      <c r="D413" s="194" t="s">
        <v>208</v>
      </c>
      <c r="E413" s="203" t="s">
        <v>19</v>
      </c>
      <c r="F413" s="204" t="s">
        <v>609</v>
      </c>
      <c r="G413" s="202"/>
      <c r="H413" s="205">
        <v>4.8630000000000004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208</v>
      </c>
      <c r="AU413" s="211" t="s">
        <v>82</v>
      </c>
      <c r="AV413" s="13" t="s">
        <v>82</v>
      </c>
      <c r="AW413" s="13" t="s">
        <v>34</v>
      </c>
      <c r="AX413" s="13" t="s">
        <v>73</v>
      </c>
      <c r="AY413" s="211" t="s">
        <v>191</v>
      </c>
    </row>
    <row r="414" spans="1:65" s="14" customFormat="1" ht="11.25">
      <c r="B414" s="212"/>
      <c r="C414" s="213"/>
      <c r="D414" s="194" t="s">
        <v>208</v>
      </c>
      <c r="E414" s="214" t="s">
        <v>19</v>
      </c>
      <c r="F414" s="215" t="s">
        <v>238</v>
      </c>
      <c r="G414" s="213"/>
      <c r="H414" s="216">
        <v>13.343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208</v>
      </c>
      <c r="AU414" s="222" t="s">
        <v>82</v>
      </c>
      <c r="AV414" s="14" t="s">
        <v>197</v>
      </c>
      <c r="AW414" s="14" t="s">
        <v>34</v>
      </c>
      <c r="AX414" s="14" t="s">
        <v>80</v>
      </c>
      <c r="AY414" s="222" t="s">
        <v>191</v>
      </c>
    </row>
    <row r="415" spans="1:65" s="2" customFormat="1" ht="24.2" customHeight="1">
      <c r="A415" s="37"/>
      <c r="B415" s="38"/>
      <c r="C415" s="181" t="s">
        <v>610</v>
      </c>
      <c r="D415" s="181" t="s">
        <v>193</v>
      </c>
      <c r="E415" s="182" t="s">
        <v>611</v>
      </c>
      <c r="F415" s="183" t="s">
        <v>612</v>
      </c>
      <c r="G415" s="184" t="s">
        <v>282</v>
      </c>
      <c r="H415" s="185">
        <v>43.472000000000001</v>
      </c>
      <c r="I415" s="186"/>
      <c r="J415" s="187">
        <f>ROUND(I415*H415,2)</f>
        <v>0</v>
      </c>
      <c r="K415" s="183" t="s">
        <v>203</v>
      </c>
      <c r="L415" s="42"/>
      <c r="M415" s="188" t="s">
        <v>19</v>
      </c>
      <c r="N415" s="189" t="s">
        <v>44</v>
      </c>
      <c r="O415" s="67"/>
      <c r="P415" s="190">
        <f>O415*H415</f>
        <v>0</v>
      </c>
      <c r="Q415" s="190">
        <v>8.8000000000000005E-3</v>
      </c>
      <c r="R415" s="190">
        <f>Q415*H415</f>
        <v>0.38255360000000005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197</v>
      </c>
      <c r="AT415" s="192" t="s">
        <v>193</v>
      </c>
      <c r="AU415" s="192" t="s">
        <v>82</v>
      </c>
      <c r="AY415" s="20" t="s">
        <v>191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80</v>
      </c>
      <c r="BK415" s="193">
        <f>ROUND(I415*H415,2)</f>
        <v>0</v>
      </c>
      <c r="BL415" s="20" t="s">
        <v>197</v>
      </c>
      <c r="BM415" s="192" t="s">
        <v>613</v>
      </c>
    </row>
    <row r="416" spans="1:65" s="2" customFormat="1" ht="19.5">
      <c r="A416" s="37"/>
      <c r="B416" s="38"/>
      <c r="C416" s="39"/>
      <c r="D416" s="194" t="s">
        <v>199</v>
      </c>
      <c r="E416" s="39"/>
      <c r="F416" s="195" t="s">
        <v>614</v>
      </c>
      <c r="G416" s="39"/>
      <c r="H416" s="39"/>
      <c r="I416" s="196"/>
      <c r="J416" s="39"/>
      <c r="K416" s="39"/>
      <c r="L416" s="42"/>
      <c r="M416" s="197"/>
      <c r="N416" s="198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199</v>
      </c>
      <c r="AU416" s="20" t="s">
        <v>82</v>
      </c>
    </row>
    <row r="417" spans="1:65" s="2" customFormat="1" ht="11.25">
      <c r="A417" s="37"/>
      <c r="B417" s="38"/>
      <c r="C417" s="39"/>
      <c r="D417" s="199" t="s">
        <v>206</v>
      </c>
      <c r="E417" s="39"/>
      <c r="F417" s="200" t="s">
        <v>615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206</v>
      </c>
      <c r="AU417" s="20" t="s">
        <v>82</v>
      </c>
    </row>
    <row r="418" spans="1:65" s="13" customFormat="1" ht="11.25">
      <c r="B418" s="201"/>
      <c r="C418" s="202"/>
      <c r="D418" s="194" t="s">
        <v>208</v>
      </c>
      <c r="E418" s="203" t="s">
        <v>19</v>
      </c>
      <c r="F418" s="204" t="s">
        <v>616</v>
      </c>
      <c r="G418" s="202"/>
      <c r="H418" s="205">
        <v>43.472000000000001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208</v>
      </c>
      <c r="AU418" s="211" t="s">
        <v>82</v>
      </c>
      <c r="AV418" s="13" t="s">
        <v>82</v>
      </c>
      <c r="AW418" s="13" t="s">
        <v>34</v>
      </c>
      <c r="AX418" s="13" t="s">
        <v>80</v>
      </c>
      <c r="AY418" s="211" t="s">
        <v>191</v>
      </c>
    </row>
    <row r="419" spans="1:65" s="2" customFormat="1" ht="16.5" customHeight="1">
      <c r="A419" s="37"/>
      <c r="B419" s="38"/>
      <c r="C419" s="223" t="s">
        <v>617</v>
      </c>
      <c r="D419" s="223" t="s">
        <v>273</v>
      </c>
      <c r="E419" s="224" t="s">
        <v>618</v>
      </c>
      <c r="F419" s="225" t="s">
        <v>619</v>
      </c>
      <c r="G419" s="226" t="s">
        <v>282</v>
      </c>
      <c r="H419" s="227">
        <v>45.646000000000001</v>
      </c>
      <c r="I419" s="228"/>
      <c r="J419" s="229">
        <f>ROUND(I419*H419,2)</f>
        <v>0</v>
      </c>
      <c r="K419" s="225" t="s">
        <v>203</v>
      </c>
      <c r="L419" s="230"/>
      <c r="M419" s="231" t="s">
        <v>19</v>
      </c>
      <c r="N419" s="232" t="s">
        <v>44</v>
      </c>
      <c r="O419" s="67"/>
      <c r="P419" s="190">
        <f>O419*H419</f>
        <v>0</v>
      </c>
      <c r="Q419" s="190">
        <v>6.0000000000000001E-3</v>
      </c>
      <c r="R419" s="190">
        <f>Q419*H419</f>
        <v>0.27387600000000001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239</v>
      </c>
      <c r="AT419" s="192" t="s">
        <v>273</v>
      </c>
      <c r="AU419" s="192" t="s">
        <v>82</v>
      </c>
      <c r="AY419" s="20" t="s">
        <v>191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80</v>
      </c>
      <c r="BK419" s="193">
        <f>ROUND(I419*H419,2)</f>
        <v>0</v>
      </c>
      <c r="BL419" s="20" t="s">
        <v>197</v>
      </c>
      <c r="BM419" s="192" t="s">
        <v>620</v>
      </c>
    </row>
    <row r="420" spans="1:65" s="2" customFormat="1" ht="11.25">
      <c r="A420" s="37"/>
      <c r="B420" s="38"/>
      <c r="C420" s="39"/>
      <c r="D420" s="194" t="s">
        <v>199</v>
      </c>
      <c r="E420" s="39"/>
      <c r="F420" s="195" t="s">
        <v>619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199</v>
      </c>
      <c r="AU420" s="20" t="s">
        <v>82</v>
      </c>
    </row>
    <row r="421" spans="1:65" s="13" customFormat="1" ht="11.25">
      <c r="B421" s="201"/>
      <c r="C421" s="202"/>
      <c r="D421" s="194" t="s">
        <v>208</v>
      </c>
      <c r="E421" s="202"/>
      <c r="F421" s="204" t="s">
        <v>621</v>
      </c>
      <c r="G421" s="202"/>
      <c r="H421" s="205">
        <v>45.646000000000001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208</v>
      </c>
      <c r="AU421" s="211" t="s">
        <v>82</v>
      </c>
      <c r="AV421" s="13" t="s">
        <v>82</v>
      </c>
      <c r="AW421" s="13" t="s">
        <v>4</v>
      </c>
      <c r="AX421" s="13" t="s">
        <v>80</v>
      </c>
      <c r="AY421" s="211" t="s">
        <v>191</v>
      </c>
    </row>
    <row r="422" spans="1:65" s="2" customFormat="1" ht="24.2" customHeight="1">
      <c r="A422" s="37"/>
      <c r="B422" s="38"/>
      <c r="C422" s="181" t="s">
        <v>622</v>
      </c>
      <c r="D422" s="181" t="s">
        <v>193</v>
      </c>
      <c r="E422" s="182" t="s">
        <v>623</v>
      </c>
      <c r="F422" s="183" t="s">
        <v>624</v>
      </c>
      <c r="G422" s="184" t="s">
        <v>282</v>
      </c>
      <c r="H422" s="185">
        <v>14.135</v>
      </c>
      <c r="I422" s="186"/>
      <c r="J422" s="187">
        <f>ROUND(I422*H422,2)</f>
        <v>0</v>
      </c>
      <c r="K422" s="183" t="s">
        <v>203</v>
      </c>
      <c r="L422" s="42"/>
      <c r="M422" s="188" t="s">
        <v>19</v>
      </c>
      <c r="N422" s="189" t="s">
        <v>44</v>
      </c>
      <c r="O422" s="67"/>
      <c r="P422" s="190">
        <f>O422*H422</f>
        <v>0</v>
      </c>
      <c r="Q422" s="190">
        <v>8.3499999999999998E-3</v>
      </c>
      <c r="R422" s="190">
        <f>Q422*H422</f>
        <v>0.11802725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197</v>
      </c>
      <c r="AT422" s="192" t="s">
        <v>193</v>
      </c>
      <c r="AU422" s="192" t="s">
        <v>82</v>
      </c>
      <c r="AY422" s="20" t="s">
        <v>191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197</v>
      </c>
      <c r="BM422" s="192" t="s">
        <v>625</v>
      </c>
    </row>
    <row r="423" spans="1:65" s="2" customFormat="1" ht="19.5">
      <c r="A423" s="37"/>
      <c r="B423" s="38"/>
      <c r="C423" s="39"/>
      <c r="D423" s="194" t="s">
        <v>199</v>
      </c>
      <c r="E423" s="39"/>
      <c r="F423" s="195" t="s">
        <v>626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199</v>
      </c>
      <c r="AU423" s="20" t="s">
        <v>82</v>
      </c>
    </row>
    <row r="424" spans="1:65" s="2" customFormat="1" ht="11.25">
      <c r="A424" s="37"/>
      <c r="B424" s="38"/>
      <c r="C424" s="39"/>
      <c r="D424" s="199" t="s">
        <v>206</v>
      </c>
      <c r="E424" s="39"/>
      <c r="F424" s="200" t="s">
        <v>627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206</v>
      </c>
      <c r="AU424" s="20" t="s">
        <v>82</v>
      </c>
    </row>
    <row r="425" spans="1:65" s="13" customFormat="1" ht="11.25">
      <c r="B425" s="201"/>
      <c r="C425" s="202"/>
      <c r="D425" s="194" t="s">
        <v>208</v>
      </c>
      <c r="E425" s="203" t="s">
        <v>19</v>
      </c>
      <c r="F425" s="204" t="s">
        <v>628</v>
      </c>
      <c r="G425" s="202"/>
      <c r="H425" s="205">
        <v>14.135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208</v>
      </c>
      <c r="AU425" s="211" t="s">
        <v>82</v>
      </c>
      <c r="AV425" s="13" t="s">
        <v>82</v>
      </c>
      <c r="AW425" s="13" t="s">
        <v>34</v>
      </c>
      <c r="AX425" s="13" t="s">
        <v>80</v>
      </c>
      <c r="AY425" s="211" t="s">
        <v>191</v>
      </c>
    </row>
    <row r="426" spans="1:65" s="2" customFormat="1" ht="16.5" customHeight="1">
      <c r="A426" s="37"/>
      <c r="B426" s="38"/>
      <c r="C426" s="223" t="s">
        <v>629</v>
      </c>
      <c r="D426" s="223" t="s">
        <v>273</v>
      </c>
      <c r="E426" s="224" t="s">
        <v>630</v>
      </c>
      <c r="F426" s="225" t="s">
        <v>631</v>
      </c>
      <c r="G426" s="226" t="s">
        <v>282</v>
      </c>
      <c r="H426" s="227">
        <v>14.842000000000001</v>
      </c>
      <c r="I426" s="228"/>
      <c r="J426" s="229">
        <f>ROUND(I426*H426,2)</f>
        <v>0</v>
      </c>
      <c r="K426" s="225" t="s">
        <v>203</v>
      </c>
      <c r="L426" s="230"/>
      <c r="M426" s="231" t="s">
        <v>19</v>
      </c>
      <c r="N426" s="232" t="s">
        <v>44</v>
      </c>
      <c r="O426" s="67"/>
      <c r="P426" s="190">
        <f>O426*H426</f>
        <v>0</v>
      </c>
      <c r="Q426" s="190">
        <v>6.9999999999999999E-4</v>
      </c>
      <c r="R426" s="190">
        <f>Q426*H426</f>
        <v>1.03894E-2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239</v>
      </c>
      <c r="AT426" s="192" t="s">
        <v>273</v>
      </c>
      <c r="AU426" s="192" t="s">
        <v>82</v>
      </c>
      <c r="AY426" s="20" t="s">
        <v>191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197</v>
      </c>
      <c r="BM426" s="192" t="s">
        <v>632</v>
      </c>
    </row>
    <row r="427" spans="1:65" s="2" customFormat="1" ht="11.25">
      <c r="A427" s="37"/>
      <c r="B427" s="38"/>
      <c r="C427" s="39"/>
      <c r="D427" s="194" t="s">
        <v>199</v>
      </c>
      <c r="E427" s="39"/>
      <c r="F427" s="195" t="s">
        <v>631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199</v>
      </c>
      <c r="AU427" s="20" t="s">
        <v>82</v>
      </c>
    </row>
    <row r="428" spans="1:65" s="13" customFormat="1" ht="11.25">
      <c r="B428" s="201"/>
      <c r="C428" s="202"/>
      <c r="D428" s="194" t="s">
        <v>208</v>
      </c>
      <c r="E428" s="202"/>
      <c r="F428" s="204" t="s">
        <v>633</v>
      </c>
      <c r="G428" s="202"/>
      <c r="H428" s="205">
        <v>14.842000000000001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208</v>
      </c>
      <c r="AU428" s="211" t="s">
        <v>82</v>
      </c>
      <c r="AV428" s="13" t="s">
        <v>82</v>
      </c>
      <c r="AW428" s="13" t="s">
        <v>4</v>
      </c>
      <c r="AX428" s="13" t="s">
        <v>80</v>
      </c>
      <c r="AY428" s="211" t="s">
        <v>191</v>
      </c>
    </row>
    <row r="429" spans="1:65" s="2" customFormat="1" ht="24.2" customHeight="1">
      <c r="A429" s="37"/>
      <c r="B429" s="38"/>
      <c r="C429" s="181" t="s">
        <v>634</v>
      </c>
      <c r="D429" s="181" t="s">
        <v>193</v>
      </c>
      <c r="E429" s="182" t="s">
        <v>635</v>
      </c>
      <c r="F429" s="183" t="s">
        <v>636</v>
      </c>
      <c r="G429" s="184" t="s">
        <v>282</v>
      </c>
      <c r="H429" s="185">
        <v>39.6</v>
      </c>
      <c r="I429" s="186"/>
      <c r="J429" s="187">
        <f>ROUND(I429*H429,2)</f>
        <v>0</v>
      </c>
      <c r="K429" s="183" t="s">
        <v>203</v>
      </c>
      <c r="L429" s="42"/>
      <c r="M429" s="188" t="s">
        <v>19</v>
      </c>
      <c r="N429" s="189" t="s">
        <v>44</v>
      </c>
      <c r="O429" s="67"/>
      <c r="P429" s="190">
        <f>O429*H429</f>
        <v>0</v>
      </c>
      <c r="Q429" s="190">
        <v>8.6E-3</v>
      </c>
      <c r="R429" s="190">
        <f>Q429*H429</f>
        <v>0.34056000000000003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197</v>
      </c>
      <c r="AT429" s="192" t="s">
        <v>193</v>
      </c>
      <c r="AU429" s="192" t="s">
        <v>82</v>
      </c>
      <c r="AY429" s="20" t="s">
        <v>191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80</v>
      </c>
      <c r="BK429" s="193">
        <f>ROUND(I429*H429,2)</f>
        <v>0</v>
      </c>
      <c r="BL429" s="20" t="s">
        <v>197</v>
      </c>
      <c r="BM429" s="192" t="s">
        <v>637</v>
      </c>
    </row>
    <row r="430" spans="1:65" s="2" customFormat="1" ht="19.5">
      <c r="A430" s="37"/>
      <c r="B430" s="38"/>
      <c r="C430" s="39"/>
      <c r="D430" s="194" t="s">
        <v>199</v>
      </c>
      <c r="E430" s="39"/>
      <c r="F430" s="195" t="s">
        <v>638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199</v>
      </c>
      <c r="AU430" s="20" t="s">
        <v>82</v>
      </c>
    </row>
    <row r="431" spans="1:65" s="2" customFormat="1" ht="11.25">
      <c r="A431" s="37"/>
      <c r="B431" s="38"/>
      <c r="C431" s="39"/>
      <c r="D431" s="199" t="s">
        <v>206</v>
      </c>
      <c r="E431" s="39"/>
      <c r="F431" s="200" t="s">
        <v>639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206</v>
      </c>
      <c r="AU431" s="20" t="s">
        <v>82</v>
      </c>
    </row>
    <row r="432" spans="1:65" s="13" customFormat="1" ht="11.25">
      <c r="B432" s="201"/>
      <c r="C432" s="202"/>
      <c r="D432" s="194" t="s">
        <v>208</v>
      </c>
      <c r="E432" s="203" t="s">
        <v>19</v>
      </c>
      <c r="F432" s="204" t="s">
        <v>640</v>
      </c>
      <c r="G432" s="202"/>
      <c r="H432" s="205">
        <v>39.6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208</v>
      </c>
      <c r="AU432" s="211" t="s">
        <v>82</v>
      </c>
      <c r="AV432" s="13" t="s">
        <v>82</v>
      </c>
      <c r="AW432" s="13" t="s">
        <v>34</v>
      </c>
      <c r="AX432" s="13" t="s">
        <v>80</v>
      </c>
      <c r="AY432" s="211" t="s">
        <v>191</v>
      </c>
    </row>
    <row r="433" spans="1:65" s="2" customFormat="1" ht="16.5" customHeight="1">
      <c r="A433" s="37"/>
      <c r="B433" s="38"/>
      <c r="C433" s="223" t="s">
        <v>641</v>
      </c>
      <c r="D433" s="223" t="s">
        <v>273</v>
      </c>
      <c r="E433" s="224" t="s">
        <v>642</v>
      </c>
      <c r="F433" s="225" t="s">
        <v>643</v>
      </c>
      <c r="G433" s="226" t="s">
        <v>282</v>
      </c>
      <c r="H433" s="227">
        <v>41.58</v>
      </c>
      <c r="I433" s="228"/>
      <c r="J433" s="229">
        <f>ROUND(I433*H433,2)</f>
        <v>0</v>
      </c>
      <c r="K433" s="225" t="s">
        <v>203</v>
      </c>
      <c r="L433" s="230"/>
      <c r="M433" s="231" t="s">
        <v>19</v>
      </c>
      <c r="N433" s="232" t="s">
        <v>44</v>
      </c>
      <c r="O433" s="67"/>
      <c r="P433" s="190">
        <f>O433*H433</f>
        <v>0</v>
      </c>
      <c r="Q433" s="190">
        <v>3.0000000000000001E-3</v>
      </c>
      <c r="R433" s="190">
        <f>Q433*H433</f>
        <v>0.12474</v>
      </c>
      <c r="S433" s="190">
        <v>0</v>
      </c>
      <c r="T433" s="19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2" t="s">
        <v>239</v>
      </c>
      <c r="AT433" s="192" t="s">
        <v>273</v>
      </c>
      <c r="AU433" s="192" t="s">
        <v>82</v>
      </c>
      <c r="AY433" s="20" t="s">
        <v>191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20" t="s">
        <v>80</v>
      </c>
      <c r="BK433" s="193">
        <f>ROUND(I433*H433,2)</f>
        <v>0</v>
      </c>
      <c r="BL433" s="20" t="s">
        <v>197</v>
      </c>
      <c r="BM433" s="192" t="s">
        <v>644</v>
      </c>
    </row>
    <row r="434" spans="1:65" s="2" customFormat="1" ht="11.25">
      <c r="A434" s="37"/>
      <c r="B434" s="38"/>
      <c r="C434" s="39"/>
      <c r="D434" s="194" t="s">
        <v>199</v>
      </c>
      <c r="E434" s="39"/>
      <c r="F434" s="195" t="s">
        <v>643</v>
      </c>
      <c r="G434" s="39"/>
      <c r="H434" s="39"/>
      <c r="I434" s="196"/>
      <c r="J434" s="39"/>
      <c r="K434" s="39"/>
      <c r="L434" s="42"/>
      <c r="M434" s="197"/>
      <c r="N434" s="198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199</v>
      </c>
      <c r="AU434" s="20" t="s">
        <v>82</v>
      </c>
    </row>
    <row r="435" spans="1:65" s="13" customFormat="1" ht="11.25">
      <c r="B435" s="201"/>
      <c r="C435" s="202"/>
      <c r="D435" s="194" t="s">
        <v>208</v>
      </c>
      <c r="E435" s="202"/>
      <c r="F435" s="204" t="s">
        <v>645</v>
      </c>
      <c r="G435" s="202"/>
      <c r="H435" s="205">
        <v>41.58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208</v>
      </c>
      <c r="AU435" s="211" t="s">
        <v>82</v>
      </c>
      <c r="AV435" s="13" t="s">
        <v>82</v>
      </c>
      <c r="AW435" s="13" t="s">
        <v>4</v>
      </c>
      <c r="AX435" s="13" t="s">
        <v>80</v>
      </c>
      <c r="AY435" s="211" t="s">
        <v>191</v>
      </c>
    </row>
    <row r="436" spans="1:65" s="2" customFormat="1" ht="24.2" customHeight="1">
      <c r="A436" s="37"/>
      <c r="B436" s="38"/>
      <c r="C436" s="181" t="s">
        <v>646</v>
      </c>
      <c r="D436" s="181" t="s">
        <v>193</v>
      </c>
      <c r="E436" s="182" t="s">
        <v>647</v>
      </c>
      <c r="F436" s="183" t="s">
        <v>648</v>
      </c>
      <c r="G436" s="184" t="s">
        <v>282</v>
      </c>
      <c r="H436" s="185">
        <v>23.04</v>
      </c>
      <c r="I436" s="186"/>
      <c r="J436" s="187">
        <f>ROUND(I436*H436,2)</f>
        <v>0</v>
      </c>
      <c r="K436" s="183" t="s">
        <v>203</v>
      </c>
      <c r="L436" s="42"/>
      <c r="M436" s="188" t="s">
        <v>19</v>
      </c>
      <c r="N436" s="189" t="s">
        <v>44</v>
      </c>
      <c r="O436" s="67"/>
      <c r="P436" s="190">
        <f>O436*H436</f>
        <v>0</v>
      </c>
      <c r="Q436" s="190">
        <v>8.6800000000000002E-3</v>
      </c>
      <c r="R436" s="190">
        <f>Q436*H436</f>
        <v>0.1999872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197</v>
      </c>
      <c r="AT436" s="192" t="s">
        <v>193</v>
      </c>
      <c r="AU436" s="192" t="s">
        <v>82</v>
      </c>
      <c r="AY436" s="20" t="s">
        <v>191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80</v>
      </c>
      <c r="BK436" s="193">
        <f>ROUND(I436*H436,2)</f>
        <v>0</v>
      </c>
      <c r="BL436" s="20" t="s">
        <v>197</v>
      </c>
      <c r="BM436" s="192" t="s">
        <v>649</v>
      </c>
    </row>
    <row r="437" spans="1:65" s="2" customFormat="1" ht="19.5">
      <c r="A437" s="37"/>
      <c r="B437" s="38"/>
      <c r="C437" s="39"/>
      <c r="D437" s="194" t="s">
        <v>199</v>
      </c>
      <c r="E437" s="39"/>
      <c r="F437" s="195" t="s">
        <v>650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199</v>
      </c>
      <c r="AU437" s="20" t="s">
        <v>82</v>
      </c>
    </row>
    <row r="438" spans="1:65" s="2" customFormat="1" ht="11.25">
      <c r="A438" s="37"/>
      <c r="B438" s="38"/>
      <c r="C438" s="39"/>
      <c r="D438" s="199" t="s">
        <v>206</v>
      </c>
      <c r="E438" s="39"/>
      <c r="F438" s="200" t="s">
        <v>651</v>
      </c>
      <c r="G438" s="39"/>
      <c r="H438" s="39"/>
      <c r="I438" s="196"/>
      <c r="J438" s="39"/>
      <c r="K438" s="39"/>
      <c r="L438" s="42"/>
      <c r="M438" s="197"/>
      <c r="N438" s="198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206</v>
      </c>
      <c r="AU438" s="20" t="s">
        <v>82</v>
      </c>
    </row>
    <row r="439" spans="1:65" s="13" customFormat="1" ht="11.25">
      <c r="B439" s="201"/>
      <c r="C439" s="202"/>
      <c r="D439" s="194" t="s">
        <v>208</v>
      </c>
      <c r="E439" s="203" t="s">
        <v>19</v>
      </c>
      <c r="F439" s="204" t="s">
        <v>652</v>
      </c>
      <c r="G439" s="202"/>
      <c r="H439" s="205">
        <v>23.04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208</v>
      </c>
      <c r="AU439" s="211" t="s">
        <v>82</v>
      </c>
      <c r="AV439" s="13" t="s">
        <v>82</v>
      </c>
      <c r="AW439" s="13" t="s">
        <v>34</v>
      </c>
      <c r="AX439" s="13" t="s">
        <v>80</v>
      </c>
      <c r="AY439" s="211" t="s">
        <v>191</v>
      </c>
    </row>
    <row r="440" spans="1:65" s="2" customFormat="1" ht="16.5" customHeight="1">
      <c r="A440" s="37"/>
      <c r="B440" s="38"/>
      <c r="C440" s="223" t="s">
        <v>653</v>
      </c>
      <c r="D440" s="223" t="s">
        <v>273</v>
      </c>
      <c r="E440" s="224" t="s">
        <v>618</v>
      </c>
      <c r="F440" s="225" t="s">
        <v>619</v>
      </c>
      <c r="G440" s="226" t="s">
        <v>282</v>
      </c>
      <c r="H440" s="227">
        <v>24.192</v>
      </c>
      <c r="I440" s="228"/>
      <c r="J440" s="229">
        <f>ROUND(I440*H440,2)</f>
        <v>0</v>
      </c>
      <c r="K440" s="225" t="s">
        <v>203</v>
      </c>
      <c r="L440" s="230"/>
      <c r="M440" s="231" t="s">
        <v>19</v>
      </c>
      <c r="N440" s="232" t="s">
        <v>44</v>
      </c>
      <c r="O440" s="67"/>
      <c r="P440" s="190">
        <f>O440*H440</f>
        <v>0</v>
      </c>
      <c r="Q440" s="190">
        <v>6.0000000000000001E-3</v>
      </c>
      <c r="R440" s="190">
        <f>Q440*H440</f>
        <v>0.145152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239</v>
      </c>
      <c r="AT440" s="192" t="s">
        <v>273</v>
      </c>
      <c r="AU440" s="192" t="s">
        <v>82</v>
      </c>
      <c r="AY440" s="20" t="s">
        <v>191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80</v>
      </c>
      <c r="BK440" s="193">
        <f>ROUND(I440*H440,2)</f>
        <v>0</v>
      </c>
      <c r="BL440" s="20" t="s">
        <v>197</v>
      </c>
      <c r="BM440" s="192" t="s">
        <v>654</v>
      </c>
    </row>
    <row r="441" spans="1:65" s="2" customFormat="1" ht="11.25">
      <c r="A441" s="37"/>
      <c r="B441" s="38"/>
      <c r="C441" s="39"/>
      <c r="D441" s="194" t="s">
        <v>199</v>
      </c>
      <c r="E441" s="39"/>
      <c r="F441" s="195" t="s">
        <v>619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199</v>
      </c>
      <c r="AU441" s="20" t="s">
        <v>82</v>
      </c>
    </row>
    <row r="442" spans="1:65" s="13" customFormat="1" ht="11.25">
      <c r="B442" s="201"/>
      <c r="C442" s="202"/>
      <c r="D442" s="194" t="s">
        <v>208</v>
      </c>
      <c r="E442" s="202"/>
      <c r="F442" s="204" t="s">
        <v>655</v>
      </c>
      <c r="G442" s="202"/>
      <c r="H442" s="205">
        <v>24.192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208</v>
      </c>
      <c r="AU442" s="211" t="s">
        <v>82</v>
      </c>
      <c r="AV442" s="13" t="s">
        <v>82</v>
      </c>
      <c r="AW442" s="13" t="s">
        <v>4</v>
      </c>
      <c r="AX442" s="13" t="s">
        <v>80</v>
      </c>
      <c r="AY442" s="211" t="s">
        <v>191</v>
      </c>
    </row>
    <row r="443" spans="1:65" s="2" customFormat="1" ht="24.2" customHeight="1">
      <c r="A443" s="37"/>
      <c r="B443" s="38"/>
      <c r="C443" s="181" t="s">
        <v>656</v>
      </c>
      <c r="D443" s="181" t="s">
        <v>193</v>
      </c>
      <c r="E443" s="182" t="s">
        <v>657</v>
      </c>
      <c r="F443" s="183" t="s">
        <v>658</v>
      </c>
      <c r="G443" s="184" t="s">
        <v>282</v>
      </c>
      <c r="H443" s="185">
        <v>101.145</v>
      </c>
      <c r="I443" s="186"/>
      <c r="J443" s="187">
        <f>ROUND(I443*H443,2)</f>
        <v>0</v>
      </c>
      <c r="K443" s="183" t="s">
        <v>203</v>
      </c>
      <c r="L443" s="42"/>
      <c r="M443" s="188" t="s">
        <v>19</v>
      </c>
      <c r="N443" s="189" t="s">
        <v>44</v>
      </c>
      <c r="O443" s="67"/>
      <c r="P443" s="190">
        <f>O443*H443</f>
        <v>0</v>
      </c>
      <c r="Q443" s="190">
        <v>1.268E-2</v>
      </c>
      <c r="R443" s="190">
        <f>Q443*H443</f>
        <v>1.2825186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197</v>
      </c>
      <c r="AT443" s="192" t="s">
        <v>193</v>
      </c>
      <c r="AU443" s="192" t="s">
        <v>82</v>
      </c>
      <c r="AY443" s="20" t="s">
        <v>191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80</v>
      </c>
      <c r="BK443" s="193">
        <f>ROUND(I443*H443,2)</f>
        <v>0</v>
      </c>
      <c r="BL443" s="20" t="s">
        <v>197</v>
      </c>
      <c r="BM443" s="192" t="s">
        <v>659</v>
      </c>
    </row>
    <row r="444" spans="1:65" s="2" customFormat="1" ht="29.25">
      <c r="A444" s="37"/>
      <c r="B444" s="38"/>
      <c r="C444" s="39"/>
      <c r="D444" s="194" t="s">
        <v>199</v>
      </c>
      <c r="E444" s="39"/>
      <c r="F444" s="195" t="s">
        <v>660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199</v>
      </c>
      <c r="AU444" s="20" t="s">
        <v>82</v>
      </c>
    </row>
    <row r="445" spans="1:65" s="2" customFormat="1" ht="11.25">
      <c r="A445" s="37"/>
      <c r="B445" s="38"/>
      <c r="C445" s="39"/>
      <c r="D445" s="199" t="s">
        <v>206</v>
      </c>
      <c r="E445" s="39"/>
      <c r="F445" s="200" t="s">
        <v>661</v>
      </c>
      <c r="G445" s="39"/>
      <c r="H445" s="39"/>
      <c r="I445" s="196"/>
      <c r="J445" s="39"/>
      <c r="K445" s="39"/>
      <c r="L445" s="42"/>
      <c r="M445" s="197"/>
      <c r="N445" s="198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206</v>
      </c>
      <c r="AU445" s="20" t="s">
        <v>82</v>
      </c>
    </row>
    <row r="446" spans="1:65" s="13" customFormat="1" ht="11.25">
      <c r="B446" s="201"/>
      <c r="C446" s="202"/>
      <c r="D446" s="194" t="s">
        <v>208</v>
      </c>
      <c r="E446" s="203" t="s">
        <v>19</v>
      </c>
      <c r="F446" s="204" t="s">
        <v>662</v>
      </c>
      <c r="G446" s="202"/>
      <c r="H446" s="205">
        <v>101.145</v>
      </c>
      <c r="I446" s="206"/>
      <c r="J446" s="202"/>
      <c r="K446" s="202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208</v>
      </c>
      <c r="AU446" s="211" t="s">
        <v>82</v>
      </c>
      <c r="AV446" s="13" t="s">
        <v>82</v>
      </c>
      <c r="AW446" s="13" t="s">
        <v>34</v>
      </c>
      <c r="AX446" s="13" t="s">
        <v>80</v>
      </c>
      <c r="AY446" s="211" t="s">
        <v>191</v>
      </c>
    </row>
    <row r="447" spans="1:65" s="2" customFormat="1" ht="16.5" customHeight="1">
      <c r="A447" s="37"/>
      <c r="B447" s="38"/>
      <c r="C447" s="223" t="s">
        <v>663</v>
      </c>
      <c r="D447" s="223" t="s">
        <v>273</v>
      </c>
      <c r="E447" s="224" t="s">
        <v>664</v>
      </c>
      <c r="F447" s="225" t="s">
        <v>665</v>
      </c>
      <c r="G447" s="226" t="s">
        <v>282</v>
      </c>
      <c r="H447" s="227">
        <v>106.202</v>
      </c>
      <c r="I447" s="228"/>
      <c r="J447" s="229">
        <f>ROUND(I447*H447,2)</f>
        <v>0</v>
      </c>
      <c r="K447" s="225" t="s">
        <v>19</v>
      </c>
      <c r="L447" s="230"/>
      <c r="M447" s="231" t="s">
        <v>19</v>
      </c>
      <c r="N447" s="232" t="s">
        <v>44</v>
      </c>
      <c r="O447" s="67"/>
      <c r="P447" s="190">
        <f>O447*H447</f>
        <v>0</v>
      </c>
      <c r="Q447" s="190">
        <v>1.6E-2</v>
      </c>
      <c r="R447" s="190">
        <f>Q447*H447</f>
        <v>1.6992320000000001</v>
      </c>
      <c r="S447" s="190">
        <v>0</v>
      </c>
      <c r="T447" s="19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2" t="s">
        <v>239</v>
      </c>
      <c r="AT447" s="192" t="s">
        <v>273</v>
      </c>
      <c r="AU447" s="192" t="s">
        <v>82</v>
      </c>
      <c r="AY447" s="20" t="s">
        <v>191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20" t="s">
        <v>80</v>
      </c>
      <c r="BK447" s="193">
        <f>ROUND(I447*H447,2)</f>
        <v>0</v>
      </c>
      <c r="BL447" s="20" t="s">
        <v>197</v>
      </c>
      <c r="BM447" s="192" t="s">
        <v>666</v>
      </c>
    </row>
    <row r="448" spans="1:65" s="2" customFormat="1" ht="11.25">
      <c r="A448" s="37"/>
      <c r="B448" s="38"/>
      <c r="C448" s="39"/>
      <c r="D448" s="194" t="s">
        <v>199</v>
      </c>
      <c r="E448" s="39"/>
      <c r="F448" s="195" t="s">
        <v>667</v>
      </c>
      <c r="G448" s="39"/>
      <c r="H448" s="39"/>
      <c r="I448" s="196"/>
      <c r="J448" s="39"/>
      <c r="K448" s="39"/>
      <c r="L448" s="42"/>
      <c r="M448" s="197"/>
      <c r="N448" s="198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199</v>
      </c>
      <c r="AU448" s="20" t="s">
        <v>82</v>
      </c>
    </row>
    <row r="449" spans="1:65" s="13" customFormat="1" ht="11.25">
      <c r="B449" s="201"/>
      <c r="C449" s="202"/>
      <c r="D449" s="194" t="s">
        <v>208</v>
      </c>
      <c r="E449" s="202"/>
      <c r="F449" s="204" t="s">
        <v>668</v>
      </c>
      <c r="G449" s="202"/>
      <c r="H449" s="205">
        <v>106.202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208</v>
      </c>
      <c r="AU449" s="211" t="s">
        <v>82</v>
      </c>
      <c r="AV449" s="13" t="s">
        <v>82</v>
      </c>
      <c r="AW449" s="13" t="s">
        <v>4</v>
      </c>
      <c r="AX449" s="13" t="s">
        <v>80</v>
      </c>
      <c r="AY449" s="211" t="s">
        <v>191</v>
      </c>
    </row>
    <row r="450" spans="1:65" s="2" customFormat="1" ht="21.75" customHeight="1">
      <c r="A450" s="37"/>
      <c r="B450" s="38"/>
      <c r="C450" s="181" t="s">
        <v>669</v>
      </c>
      <c r="D450" s="181" t="s">
        <v>193</v>
      </c>
      <c r="E450" s="182" t="s">
        <v>670</v>
      </c>
      <c r="F450" s="183" t="s">
        <v>671</v>
      </c>
      <c r="G450" s="184" t="s">
        <v>282</v>
      </c>
      <c r="H450" s="185">
        <v>101.145</v>
      </c>
      <c r="I450" s="186"/>
      <c r="J450" s="187">
        <f>ROUND(I450*H450,2)</f>
        <v>0</v>
      </c>
      <c r="K450" s="183" t="s">
        <v>19</v>
      </c>
      <c r="L450" s="42"/>
      <c r="M450" s="188" t="s">
        <v>19</v>
      </c>
      <c r="N450" s="189" t="s">
        <v>44</v>
      </c>
      <c r="O450" s="67"/>
      <c r="P450" s="190">
        <f>O450*H450</f>
        <v>0</v>
      </c>
      <c r="Q450" s="190">
        <v>4.3240000000000001E-2</v>
      </c>
      <c r="R450" s="190">
        <f>Q450*H450</f>
        <v>4.3735097999999999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197</v>
      </c>
      <c r="AT450" s="192" t="s">
        <v>193</v>
      </c>
      <c r="AU450" s="192" t="s">
        <v>82</v>
      </c>
      <c r="AY450" s="20" t="s">
        <v>191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197</v>
      </c>
      <c r="BM450" s="192" t="s">
        <v>672</v>
      </c>
    </row>
    <row r="451" spans="1:65" s="2" customFormat="1" ht="11.25">
      <c r="A451" s="37"/>
      <c r="B451" s="38"/>
      <c r="C451" s="39"/>
      <c r="D451" s="194" t="s">
        <v>199</v>
      </c>
      <c r="E451" s="39"/>
      <c r="F451" s="195" t="s">
        <v>671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199</v>
      </c>
      <c r="AU451" s="20" t="s">
        <v>82</v>
      </c>
    </row>
    <row r="452" spans="1:65" s="13" customFormat="1" ht="11.25">
      <c r="B452" s="201"/>
      <c r="C452" s="202"/>
      <c r="D452" s="194" t="s">
        <v>208</v>
      </c>
      <c r="E452" s="203" t="s">
        <v>19</v>
      </c>
      <c r="F452" s="204" t="s">
        <v>662</v>
      </c>
      <c r="G452" s="202"/>
      <c r="H452" s="205">
        <v>101.145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208</v>
      </c>
      <c r="AU452" s="211" t="s">
        <v>82</v>
      </c>
      <c r="AV452" s="13" t="s">
        <v>82</v>
      </c>
      <c r="AW452" s="13" t="s">
        <v>34</v>
      </c>
      <c r="AX452" s="13" t="s">
        <v>80</v>
      </c>
      <c r="AY452" s="211" t="s">
        <v>191</v>
      </c>
    </row>
    <row r="453" spans="1:65" s="2" customFormat="1" ht="16.5" customHeight="1">
      <c r="A453" s="37"/>
      <c r="B453" s="38"/>
      <c r="C453" s="181" t="s">
        <v>673</v>
      </c>
      <c r="D453" s="181" t="s">
        <v>193</v>
      </c>
      <c r="E453" s="182" t="s">
        <v>674</v>
      </c>
      <c r="F453" s="183" t="s">
        <v>675</v>
      </c>
      <c r="G453" s="184" t="s">
        <v>282</v>
      </c>
      <c r="H453" s="185">
        <v>13.05</v>
      </c>
      <c r="I453" s="186"/>
      <c r="J453" s="187">
        <f>ROUND(I453*H453,2)</f>
        <v>0</v>
      </c>
      <c r="K453" s="183" t="s">
        <v>203</v>
      </c>
      <c r="L453" s="42"/>
      <c r="M453" s="188" t="s">
        <v>19</v>
      </c>
      <c r="N453" s="189" t="s">
        <v>44</v>
      </c>
      <c r="O453" s="67"/>
      <c r="P453" s="190">
        <f>O453*H453</f>
        <v>0</v>
      </c>
      <c r="Q453" s="190">
        <v>5.7000000000000002E-3</v>
      </c>
      <c r="R453" s="190">
        <f>Q453*H453</f>
        <v>7.4385000000000007E-2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197</v>
      </c>
      <c r="AT453" s="192" t="s">
        <v>193</v>
      </c>
      <c r="AU453" s="192" t="s">
        <v>82</v>
      </c>
      <c r="AY453" s="20" t="s">
        <v>191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80</v>
      </c>
      <c r="BK453" s="193">
        <f>ROUND(I453*H453,2)</f>
        <v>0</v>
      </c>
      <c r="BL453" s="20" t="s">
        <v>197</v>
      </c>
      <c r="BM453" s="192" t="s">
        <v>676</v>
      </c>
    </row>
    <row r="454" spans="1:65" s="2" customFormat="1" ht="11.25">
      <c r="A454" s="37"/>
      <c r="B454" s="38"/>
      <c r="C454" s="39"/>
      <c r="D454" s="194" t="s">
        <v>199</v>
      </c>
      <c r="E454" s="39"/>
      <c r="F454" s="195" t="s">
        <v>677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199</v>
      </c>
      <c r="AU454" s="20" t="s">
        <v>82</v>
      </c>
    </row>
    <row r="455" spans="1:65" s="2" customFormat="1" ht="11.25">
      <c r="A455" s="37"/>
      <c r="B455" s="38"/>
      <c r="C455" s="39"/>
      <c r="D455" s="199" t="s">
        <v>206</v>
      </c>
      <c r="E455" s="39"/>
      <c r="F455" s="200" t="s">
        <v>678</v>
      </c>
      <c r="G455" s="39"/>
      <c r="H455" s="39"/>
      <c r="I455" s="196"/>
      <c r="J455" s="39"/>
      <c r="K455" s="39"/>
      <c r="L455" s="42"/>
      <c r="M455" s="197"/>
      <c r="N455" s="198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206</v>
      </c>
      <c r="AU455" s="20" t="s">
        <v>82</v>
      </c>
    </row>
    <row r="456" spans="1:65" s="13" customFormat="1" ht="11.25">
      <c r="B456" s="201"/>
      <c r="C456" s="202"/>
      <c r="D456" s="194" t="s">
        <v>208</v>
      </c>
      <c r="E456" s="203" t="s">
        <v>19</v>
      </c>
      <c r="F456" s="204" t="s">
        <v>679</v>
      </c>
      <c r="G456" s="202"/>
      <c r="H456" s="205">
        <v>13.05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208</v>
      </c>
      <c r="AU456" s="211" t="s">
        <v>82</v>
      </c>
      <c r="AV456" s="13" t="s">
        <v>82</v>
      </c>
      <c r="AW456" s="13" t="s">
        <v>34</v>
      </c>
      <c r="AX456" s="13" t="s">
        <v>80</v>
      </c>
      <c r="AY456" s="211" t="s">
        <v>191</v>
      </c>
    </row>
    <row r="457" spans="1:65" s="2" customFormat="1" ht="16.5" customHeight="1">
      <c r="A457" s="37"/>
      <c r="B457" s="38"/>
      <c r="C457" s="181" t="s">
        <v>680</v>
      </c>
      <c r="D457" s="181" t="s">
        <v>193</v>
      </c>
      <c r="E457" s="182" t="s">
        <v>681</v>
      </c>
      <c r="F457" s="183" t="s">
        <v>682</v>
      </c>
      <c r="G457" s="184" t="s">
        <v>282</v>
      </c>
      <c r="H457" s="185">
        <v>13.343</v>
      </c>
      <c r="I457" s="186"/>
      <c r="J457" s="187">
        <f>ROUND(I457*H457,2)</f>
        <v>0</v>
      </c>
      <c r="K457" s="183" t="s">
        <v>203</v>
      </c>
      <c r="L457" s="42"/>
      <c r="M457" s="188" t="s">
        <v>19</v>
      </c>
      <c r="N457" s="189" t="s">
        <v>44</v>
      </c>
      <c r="O457" s="67"/>
      <c r="P457" s="190">
        <f>O457*H457</f>
        <v>0</v>
      </c>
      <c r="Q457" s="190">
        <v>0</v>
      </c>
      <c r="R457" s="190">
        <f>Q457*H457</f>
        <v>0</v>
      </c>
      <c r="S457" s="190">
        <v>1.0000000000000001E-5</v>
      </c>
      <c r="T457" s="191">
        <f>S457*H457</f>
        <v>1.3343E-4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197</v>
      </c>
      <c r="AT457" s="192" t="s">
        <v>193</v>
      </c>
      <c r="AU457" s="192" t="s">
        <v>82</v>
      </c>
      <c r="AY457" s="20" t="s">
        <v>191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80</v>
      </c>
      <c r="BK457" s="193">
        <f>ROUND(I457*H457,2)</f>
        <v>0</v>
      </c>
      <c r="BL457" s="20" t="s">
        <v>197</v>
      </c>
      <c r="BM457" s="192" t="s">
        <v>683</v>
      </c>
    </row>
    <row r="458" spans="1:65" s="2" customFormat="1" ht="11.25">
      <c r="A458" s="37"/>
      <c r="B458" s="38"/>
      <c r="C458" s="39"/>
      <c r="D458" s="194" t="s">
        <v>199</v>
      </c>
      <c r="E458" s="39"/>
      <c r="F458" s="195" t="s">
        <v>684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199</v>
      </c>
      <c r="AU458" s="20" t="s">
        <v>82</v>
      </c>
    </row>
    <row r="459" spans="1:65" s="2" customFormat="1" ht="11.25">
      <c r="A459" s="37"/>
      <c r="B459" s="38"/>
      <c r="C459" s="39"/>
      <c r="D459" s="199" t="s">
        <v>206</v>
      </c>
      <c r="E459" s="39"/>
      <c r="F459" s="200" t="s">
        <v>685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206</v>
      </c>
      <c r="AU459" s="20" t="s">
        <v>82</v>
      </c>
    </row>
    <row r="460" spans="1:65" s="13" customFormat="1" ht="11.25">
      <c r="B460" s="201"/>
      <c r="C460" s="202"/>
      <c r="D460" s="194" t="s">
        <v>208</v>
      </c>
      <c r="E460" s="203" t="s">
        <v>19</v>
      </c>
      <c r="F460" s="204" t="s">
        <v>607</v>
      </c>
      <c r="G460" s="202"/>
      <c r="H460" s="205">
        <v>6.48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208</v>
      </c>
      <c r="AU460" s="211" t="s">
        <v>82</v>
      </c>
      <c r="AV460" s="13" t="s">
        <v>82</v>
      </c>
      <c r="AW460" s="13" t="s">
        <v>34</v>
      </c>
      <c r="AX460" s="13" t="s">
        <v>73</v>
      </c>
      <c r="AY460" s="211" t="s">
        <v>191</v>
      </c>
    </row>
    <row r="461" spans="1:65" s="13" customFormat="1" ht="11.25">
      <c r="B461" s="201"/>
      <c r="C461" s="202"/>
      <c r="D461" s="194" t="s">
        <v>208</v>
      </c>
      <c r="E461" s="203" t="s">
        <v>19</v>
      </c>
      <c r="F461" s="204" t="s">
        <v>608</v>
      </c>
      <c r="G461" s="202"/>
      <c r="H461" s="205">
        <v>2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208</v>
      </c>
      <c r="AU461" s="211" t="s">
        <v>82</v>
      </c>
      <c r="AV461" s="13" t="s">
        <v>82</v>
      </c>
      <c r="AW461" s="13" t="s">
        <v>34</v>
      </c>
      <c r="AX461" s="13" t="s">
        <v>73</v>
      </c>
      <c r="AY461" s="211" t="s">
        <v>191</v>
      </c>
    </row>
    <row r="462" spans="1:65" s="13" customFormat="1" ht="11.25">
      <c r="B462" s="201"/>
      <c r="C462" s="202"/>
      <c r="D462" s="194" t="s">
        <v>208</v>
      </c>
      <c r="E462" s="203" t="s">
        <v>19</v>
      </c>
      <c r="F462" s="204" t="s">
        <v>609</v>
      </c>
      <c r="G462" s="202"/>
      <c r="H462" s="205">
        <v>4.8630000000000004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208</v>
      </c>
      <c r="AU462" s="211" t="s">
        <v>82</v>
      </c>
      <c r="AV462" s="13" t="s">
        <v>82</v>
      </c>
      <c r="AW462" s="13" t="s">
        <v>34</v>
      </c>
      <c r="AX462" s="13" t="s">
        <v>73</v>
      </c>
      <c r="AY462" s="211" t="s">
        <v>191</v>
      </c>
    </row>
    <row r="463" spans="1:65" s="14" customFormat="1" ht="11.25">
      <c r="B463" s="212"/>
      <c r="C463" s="213"/>
      <c r="D463" s="194" t="s">
        <v>208</v>
      </c>
      <c r="E463" s="214" t="s">
        <v>19</v>
      </c>
      <c r="F463" s="215" t="s">
        <v>238</v>
      </c>
      <c r="G463" s="213"/>
      <c r="H463" s="216">
        <v>13.343</v>
      </c>
      <c r="I463" s="217"/>
      <c r="J463" s="213"/>
      <c r="K463" s="213"/>
      <c r="L463" s="218"/>
      <c r="M463" s="219"/>
      <c r="N463" s="220"/>
      <c r="O463" s="220"/>
      <c r="P463" s="220"/>
      <c r="Q463" s="220"/>
      <c r="R463" s="220"/>
      <c r="S463" s="220"/>
      <c r="T463" s="221"/>
      <c r="AT463" s="222" t="s">
        <v>208</v>
      </c>
      <c r="AU463" s="222" t="s">
        <v>82</v>
      </c>
      <c r="AV463" s="14" t="s">
        <v>197</v>
      </c>
      <c r="AW463" s="14" t="s">
        <v>34</v>
      </c>
      <c r="AX463" s="14" t="s">
        <v>80</v>
      </c>
      <c r="AY463" s="222" t="s">
        <v>191</v>
      </c>
    </row>
    <row r="464" spans="1:65" s="2" customFormat="1" ht="21.75" customHeight="1">
      <c r="A464" s="37"/>
      <c r="B464" s="38"/>
      <c r="C464" s="181" t="s">
        <v>686</v>
      </c>
      <c r="D464" s="181" t="s">
        <v>193</v>
      </c>
      <c r="E464" s="182" t="s">
        <v>687</v>
      </c>
      <c r="F464" s="183" t="s">
        <v>688</v>
      </c>
      <c r="G464" s="184" t="s">
        <v>202</v>
      </c>
      <c r="H464" s="185">
        <v>2.8570000000000002</v>
      </c>
      <c r="I464" s="186"/>
      <c r="J464" s="187">
        <f>ROUND(I464*H464,2)</f>
        <v>0</v>
      </c>
      <c r="K464" s="183" t="s">
        <v>203</v>
      </c>
      <c r="L464" s="42"/>
      <c r="M464" s="188" t="s">
        <v>19</v>
      </c>
      <c r="N464" s="189" t="s">
        <v>44</v>
      </c>
      <c r="O464" s="67"/>
      <c r="P464" s="190">
        <f>O464*H464</f>
        <v>0</v>
      </c>
      <c r="Q464" s="190">
        <v>2.3010199999999998</v>
      </c>
      <c r="R464" s="190">
        <f>Q464*H464</f>
        <v>6.5740141400000001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197</v>
      </c>
      <c r="AT464" s="192" t="s">
        <v>193</v>
      </c>
      <c r="AU464" s="192" t="s">
        <v>82</v>
      </c>
      <c r="AY464" s="20" t="s">
        <v>191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80</v>
      </c>
      <c r="BK464" s="193">
        <f>ROUND(I464*H464,2)</f>
        <v>0</v>
      </c>
      <c r="BL464" s="20" t="s">
        <v>197</v>
      </c>
      <c r="BM464" s="192" t="s">
        <v>689</v>
      </c>
    </row>
    <row r="465" spans="1:65" s="2" customFormat="1" ht="11.25">
      <c r="A465" s="37"/>
      <c r="B465" s="38"/>
      <c r="C465" s="39"/>
      <c r="D465" s="194" t="s">
        <v>199</v>
      </c>
      <c r="E465" s="39"/>
      <c r="F465" s="195" t="s">
        <v>690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199</v>
      </c>
      <c r="AU465" s="20" t="s">
        <v>82</v>
      </c>
    </row>
    <row r="466" spans="1:65" s="2" customFormat="1" ht="11.25">
      <c r="A466" s="37"/>
      <c r="B466" s="38"/>
      <c r="C466" s="39"/>
      <c r="D466" s="199" t="s">
        <v>206</v>
      </c>
      <c r="E466" s="39"/>
      <c r="F466" s="200" t="s">
        <v>691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206</v>
      </c>
      <c r="AU466" s="20" t="s">
        <v>82</v>
      </c>
    </row>
    <row r="467" spans="1:65" s="13" customFormat="1" ht="11.25">
      <c r="B467" s="201"/>
      <c r="C467" s="202"/>
      <c r="D467" s="194" t="s">
        <v>208</v>
      </c>
      <c r="E467" s="203" t="s">
        <v>19</v>
      </c>
      <c r="F467" s="204" t="s">
        <v>692</v>
      </c>
      <c r="G467" s="202"/>
      <c r="H467" s="205">
        <v>2.8570000000000002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208</v>
      </c>
      <c r="AU467" s="211" t="s">
        <v>82</v>
      </c>
      <c r="AV467" s="13" t="s">
        <v>82</v>
      </c>
      <c r="AW467" s="13" t="s">
        <v>34</v>
      </c>
      <c r="AX467" s="13" t="s">
        <v>80</v>
      </c>
      <c r="AY467" s="211" t="s">
        <v>191</v>
      </c>
    </row>
    <row r="468" spans="1:65" s="2" customFormat="1" ht="21.75" customHeight="1">
      <c r="A468" s="37"/>
      <c r="B468" s="38"/>
      <c r="C468" s="181" t="s">
        <v>693</v>
      </c>
      <c r="D468" s="181" t="s">
        <v>193</v>
      </c>
      <c r="E468" s="182" t="s">
        <v>694</v>
      </c>
      <c r="F468" s="183" t="s">
        <v>695</v>
      </c>
      <c r="G468" s="184" t="s">
        <v>202</v>
      </c>
      <c r="H468" s="185">
        <v>4.0469999999999997</v>
      </c>
      <c r="I468" s="186"/>
      <c r="J468" s="187">
        <f>ROUND(I468*H468,2)</f>
        <v>0</v>
      </c>
      <c r="K468" s="183" t="s">
        <v>203</v>
      </c>
      <c r="L468" s="42"/>
      <c r="M468" s="188" t="s">
        <v>19</v>
      </c>
      <c r="N468" s="189" t="s">
        <v>44</v>
      </c>
      <c r="O468" s="67"/>
      <c r="P468" s="190">
        <f>O468*H468</f>
        <v>0</v>
      </c>
      <c r="Q468" s="190">
        <v>2.3010199999999998</v>
      </c>
      <c r="R468" s="190">
        <f>Q468*H468</f>
        <v>9.3122279399999979</v>
      </c>
      <c r="S468" s="190">
        <v>0</v>
      </c>
      <c r="T468" s="19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2" t="s">
        <v>197</v>
      </c>
      <c r="AT468" s="192" t="s">
        <v>193</v>
      </c>
      <c r="AU468" s="192" t="s">
        <v>82</v>
      </c>
      <c r="AY468" s="20" t="s">
        <v>191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0" t="s">
        <v>80</v>
      </c>
      <c r="BK468" s="193">
        <f>ROUND(I468*H468,2)</f>
        <v>0</v>
      </c>
      <c r="BL468" s="20" t="s">
        <v>197</v>
      </c>
      <c r="BM468" s="192" t="s">
        <v>696</v>
      </c>
    </row>
    <row r="469" spans="1:65" s="2" customFormat="1" ht="11.25">
      <c r="A469" s="37"/>
      <c r="B469" s="38"/>
      <c r="C469" s="39"/>
      <c r="D469" s="194" t="s">
        <v>199</v>
      </c>
      <c r="E469" s="39"/>
      <c r="F469" s="195" t="s">
        <v>697</v>
      </c>
      <c r="G469" s="39"/>
      <c r="H469" s="39"/>
      <c r="I469" s="196"/>
      <c r="J469" s="39"/>
      <c r="K469" s="39"/>
      <c r="L469" s="42"/>
      <c r="M469" s="197"/>
      <c r="N469" s="198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199</v>
      </c>
      <c r="AU469" s="20" t="s">
        <v>82</v>
      </c>
    </row>
    <row r="470" spans="1:65" s="2" customFormat="1" ht="11.25">
      <c r="A470" s="37"/>
      <c r="B470" s="38"/>
      <c r="C470" s="39"/>
      <c r="D470" s="199" t="s">
        <v>206</v>
      </c>
      <c r="E470" s="39"/>
      <c r="F470" s="200" t="s">
        <v>698</v>
      </c>
      <c r="G470" s="39"/>
      <c r="H470" s="39"/>
      <c r="I470" s="196"/>
      <c r="J470" s="39"/>
      <c r="K470" s="39"/>
      <c r="L470" s="42"/>
      <c r="M470" s="197"/>
      <c r="N470" s="198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206</v>
      </c>
      <c r="AU470" s="20" t="s">
        <v>82</v>
      </c>
    </row>
    <row r="471" spans="1:65" s="15" customFormat="1" ht="11.25">
      <c r="B471" s="233"/>
      <c r="C471" s="234"/>
      <c r="D471" s="194" t="s">
        <v>208</v>
      </c>
      <c r="E471" s="235" t="s">
        <v>19</v>
      </c>
      <c r="F471" s="236" t="s">
        <v>354</v>
      </c>
      <c r="G471" s="234"/>
      <c r="H471" s="235" t="s">
        <v>19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AT471" s="242" t="s">
        <v>208</v>
      </c>
      <c r="AU471" s="242" t="s">
        <v>82</v>
      </c>
      <c r="AV471" s="15" t="s">
        <v>80</v>
      </c>
      <c r="AW471" s="15" t="s">
        <v>34</v>
      </c>
      <c r="AX471" s="15" t="s">
        <v>73</v>
      </c>
      <c r="AY471" s="242" t="s">
        <v>191</v>
      </c>
    </row>
    <row r="472" spans="1:65" s="13" customFormat="1" ht="11.25">
      <c r="B472" s="201"/>
      <c r="C472" s="202"/>
      <c r="D472" s="194" t="s">
        <v>208</v>
      </c>
      <c r="E472" s="203" t="s">
        <v>19</v>
      </c>
      <c r="F472" s="204" t="s">
        <v>699</v>
      </c>
      <c r="G472" s="202"/>
      <c r="H472" s="205">
        <v>0.32400000000000001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208</v>
      </c>
      <c r="AU472" s="211" t="s">
        <v>82</v>
      </c>
      <c r="AV472" s="13" t="s">
        <v>82</v>
      </c>
      <c r="AW472" s="13" t="s">
        <v>34</v>
      </c>
      <c r="AX472" s="13" t="s">
        <v>73</v>
      </c>
      <c r="AY472" s="211" t="s">
        <v>191</v>
      </c>
    </row>
    <row r="473" spans="1:65" s="13" customFormat="1" ht="11.25">
      <c r="B473" s="201"/>
      <c r="C473" s="202"/>
      <c r="D473" s="194" t="s">
        <v>208</v>
      </c>
      <c r="E473" s="203" t="s">
        <v>19</v>
      </c>
      <c r="F473" s="204" t="s">
        <v>700</v>
      </c>
      <c r="G473" s="202"/>
      <c r="H473" s="205">
        <v>0.21299999999999999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208</v>
      </c>
      <c r="AU473" s="211" t="s">
        <v>82</v>
      </c>
      <c r="AV473" s="13" t="s">
        <v>82</v>
      </c>
      <c r="AW473" s="13" t="s">
        <v>34</v>
      </c>
      <c r="AX473" s="13" t="s">
        <v>73</v>
      </c>
      <c r="AY473" s="211" t="s">
        <v>191</v>
      </c>
    </row>
    <row r="474" spans="1:65" s="13" customFormat="1" ht="11.25">
      <c r="B474" s="201"/>
      <c r="C474" s="202"/>
      <c r="D474" s="194" t="s">
        <v>208</v>
      </c>
      <c r="E474" s="203" t="s">
        <v>19</v>
      </c>
      <c r="F474" s="204" t="s">
        <v>701</v>
      </c>
      <c r="G474" s="202"/>
      <c r="H474" s="205">
        <v>9.4E-2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208</v>
      </c>
      <c r="AU474" s="211" t="s">
        <v>82</v>
      </c>
      <c r="AV474" s="13" t="s">
        <v>82</v>
      </c>
      <c r="AW474" s="13" t="s">
        <v>34</v>
      </c>
      <c r="AX474" s="13" t="s">
        <v>73</v>
      </c>
      <c r="AY474" s="211" t="s">
        <v>191</v>
      </c>
    </row>
    <row r="475" spans="1:65" s="13" customFormat="1" ht="11.25">
      <c r="B475" s="201"/>
      <c r="C475" s="202"/>
      <c r="D475" s="194" t="s">
        <v>208</v>
      </c>
      <c r="E475" s="203" t="s">
        <v>19</v>
      </c>
      <c r="F475" s="204" t="s">
        <v>702</v>
      </c>
      <c r="G475" s="202"/>
      <c r="H475" s="205">
        <v>0.13400000000000001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208</v>
      </c>
      <c r="AU475" s="211" t="s">
        <v>82</v>
      </c>
      <c r="AV475" s="13" t="s">
        <v>82</v>
      </c>
      <c r="AW475" s="13" t="s">
        <v>34</v>
      </c>
      <c r="AX475" s="13" t="s">
        <v>73</v>
      </c>
      <c r="AY475" s="211" t="s">
        <v>191</v>
      </c>
    </row>
    <row r="476" spans="1:65" s="13" customFormat="1" ht="11.25">
      <c r="B476" s="201"/>
      <c r="C476" s="202"/>
      <c r="D476" s="194" t="s">
        <v>208</v>
      </c>
      <c r="E476" s="203" t="s">
        <v>19</v>
      </c>
      <c r="F476" s="204" t="s">
        <v>703</v>
      </c>
      <c r="G476" s="202"/>
      <c r="H476" s="205">
        <v>6.0999999999999999E-2</v>
      </c>
      <c r="I476" s="206"/>
      <c r="J476" s="202"/>
      <c r="K476" s="202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208</v>
      </c>
      <c r="AU476" s="211" t="s">
        <v>82</v>
      </c>
      <c r="AV476" s="13" t="s">
        <v>82</v>
      </c>
      <c r="AW476" s="13" t="s">
        <v>34</v>
      </c>
      <c r="AX476" s="13" t="s">
        <v>73</v>
      </c>
      <c r="AY476" s="211" t="s">
        <v>191</v>
      </c>
    </row>
    <row r="477" spans="1:65" s="13" customFormat="1" ht="11.25">
      <c r="B477" s="201"/>
      <c r="C477" s="202"/>
      <c r="D477" s="194" t="s">
        <v>208</v>
      </c>
      <c r="E477" s="203" t="s">
        <v>19</v>
      </c>
      <c r="F477" s="204" t="s">
        <v>704</v>
      </c>
      <c r="G477" s="202"/>
      <c r="H477" s="205">
        <v>0.44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208</v>
      </c>
      <c r="AU477" s="211" t="s">
        <v>82</v>
      </c>
      <c r="AV477" s="13" t="s">
        <v>82</v>
      </c>
      <c r="AW477" s="13" t="s">
        <v>34</v>
      </c>
      <c r="AX477" s="13" t="s">
        <v>73</v>
      </c>
      <c r="AY477" s="211" t="s">
        <v>191</v>
      </c>
    </row>
    <row r="478" spans="1:65" s="13" customFormat="1" ht="11.25">
      <c r="B478" s="201"/>
      <c r="C478" s="202"/>
      <c r="D478" s="194" t="s">
        <v>208</v>
      </c>
      <c r="E478" s="203" t="s">
        <v>19</v>
      </c>
      <c r="F478" s="204" t="s">
        <v>705</v>
      </c>
      <c r="G478" s="202"/>
      <c r="H478" s="205">
        <v>0.17100000000000001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208</v>
      </c>
      <c r="AU478" s="211" t="s">
        <v>82</v>
      </c>
      <c r="AV478" s="13" t="s">
        <v>82</v>
      </c>
      <c r="AW478" s="13" t="s">
        <v>34</v>
      </c>
      <c r="AX478" s="13" t="s">
        <v>73</v>
      </c>
      <c r="AY478" s="211" t="s">
        <v>191</v>
      </c>
    </row>
    <row r="479" spans="1:65" s="13" customFormat="1" ht="11.25">
      <c r="B479" s="201"/>
      <c r="C479" s="202"/>
      <c r="D479" s="194" t="s">
        <v>208</v>
      </c>
      <c r="E479" s="203" t="s">
        <v>19</v>
      </c>
      <c r="F479" s="204" t="s">
        <v>706</v>
      </c>
      <c r="G479" s="202"/>
      <c r="H479" s="205">
        <v>0.23400000000000001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208</v>
      </c>
      <c r="AU479" s="211" t="s">
        <v>82</v>
      </c>
      <c r="AV479" s="13" t="s">
        <v>82</v>
      </c>
      <c r="AW479" s="13" t="s">
        <v>34</v>
      </c>
      <c r="AX479" s="13" t="s">
        <v>73</v>
      </c>
      <c r="AY479" s="211" t="s">
        <v>191</v>
      </c>
    </row>
    <row r="480" spans="1:65" s="13" customFormat="1" ht="11.25">
      <c r="B480" s="201"/>
      <c r="C480" s="202"/>
      <c r="D480" s="194" t="s">
        <v>208</v>
      </c>
      <c r="E480" s="203" t="s">
        <v>19</v>
      </c>
      <c r="F480" s="204" t="s">
        <v>707</v>
      </c>
      <c r="G480" s="202"/>
      <c r="H480" s="205">
        <v>3.6999999999999998E-2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208</v>
      </c>
      <c r="AU480" s="211" t="s">
        <v>82</v>
      </c>
      <c r="AV480" s="13" t="s">
        <v>82</v>
      </c>
      <c r="AW480" s="13" t="s">
        <v>34</v>
      </c>
      <c r="AX480" s="13" t="s">
        <v>73</v>
      </c>
      <c r="AY480" s="211" t="s">
        <v>191</v>
      </c>
    </row>
    <row r="481" spans="1:65" s="13" customFormat="1" ht="11.25">
      <c r="B481" s="201"/>
      <c r="C481" s="202"/>
      <c r="D481" s="194" t="s">
        <v>208</v>
      </c>
      <c r="E481" s="203" t="s">
        <v>19</v>
      </c>
      <c r="F481" s="204" t="s">
        <v>708</v>
      </c>
      <c r="G481" s="202"/>
      <c r="H481" s="205">
        <v>1.2769999999999999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208</v>
      </c>
      <c r="AU481" s="211" t="s">
        <v>82</v>
      </c>
      <c r="AV481" s="13" t="s">
        <v>82</v>
      </c>
      <c r="AW481" s="13" t="s">
        <v>34</v>
      </c>
      <c r="AX481" s="13" t="s">
        <v>73</v>
      </c>
      <c r="AY481" s="211" t="s">
        <v>191</v>
      </c>
    </row>
    <row r="482" spans="1:65" s="13" customFormat="1" ht="11.25">
      <c r="B482" s="201"/>
      <c r="C482" s="202"/>
      <c r="D482" s="194" t="s">
        <v>208</v>
      </c>
      <c r="E482" s="203" t="s">
        <v>19</v>
      </c>
      <c r="F482" s="204" t="s">
        <v>709</v>
      </c>
      <c r="G482" s="202"/>
      <c r="H482" s="205">
        <v>0.23899999999999999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208</v>
      </c>
      <c r="AU482" s="211" t="s">
        <v>82</v>
      </c>
      <c r="AV482" s="13" t="s">
        <v>82</v>
      </c>
      <c r="AW482" s="13" t="s">
        <v>34</v>
      </c>
      <c r="AX482" s="13" t="s">
        <v>73</v>
      </c>
      <c r="AY482" s="211" t="s">
        <v>191</v>
      </c>
    </row>
    <row r="483" spans="1:65" s="13" customFormat="1" ht="11.25">
      <c r="B483" s="201"/>
      <c r="C483" s="202"/>
      <c r="D483" s="194" t="s">
        <v>208</v>
      </c>
      <c r="E483" s="203" t="s">
        <v>19</v>
      </c>
      <c r="F483" s="204" t="s">
        <v>710</v>
      </c>
      <c r="G483" s="202"/>
      <c r="H483" s="205">
        <v>0.82299999999999995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208</v>
      </c>
      <c r="AU483" s="211" t="s">
        <v>82</v>
      </c>
      <c r="AV483" s="13" t="s">
        <v>82</v>
      </c>
      <c r="AW483" s="13" t="s">
        <v>34</v>
      </c>
      <c r="AX483" s="13" t="s">
        <v>73</v>
      </c>
      <c r="AY483" s="211" t="s">
        <v>191</v>
      </c>
    </row>
    <row r="484" spans="1:65" s="14" customFormat="1" ht="11.25">
      <c r="B484" s="212"/>
      <c r="C484" s="213"/>
      <c r="D484" s="194" t="s">
        <v>208</v>
      </c>
      <c r="E484" s="214" t="s">
        <v>19</v>
      </c>
      <c r="F484" s="215" t="s">
        <v>238</v>
      </c>
      <c r="G484" s="213"/>
      <c r="H484" s="216">
        <v>4.0469999999999997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208</v>
      </c>
      <c r="AU484" s="222" t="s">
        <v>82</v>
      </c>
      <c r="AV484" s="14" t="s">
        <v>197</v>
      </c>
      <c r="AW484" s="14" t="s">
        <v>34</v>
      </c>
      <c r="AX484" s="14" t="s">
        <v>80</v>
      </c>
      <c r="AY484" s="222" t="s">
        <v>191</v>
      </c>
    </row>
    <row r="485" spans="1:65" s="2" customFormat="1" ht="21.75" customHeight="1">
      <c r="A485" s="37"/>
      <c r="B485" s="38"/>
      <c r="C485" s="181" t="s">
        <v>711</v>
      </c>
      <c r="D485" s="181" t="s">
        <v>193</v>
      </c>
      <c r="E485" s="182" t="s">
        <v>712</v>
      </c>
      <c r="F485" s="183" t="s">
        <v>713</v>
      </c>
      <c r="G485" s="184" t="s">
        <v>202</v>
      </c>
      <c r="H485" s="185">
        <v>13.021000000000001</v>
      </c>
      <c r="I485" s="186"/>
      <c r="J485" s="187">
        <f>ROUND(I485*H485,2)</f>
        <v>0</v>
      </c>
      <c r="K485" s="183" t="s">
        <v>203</v>
      </c>
      <c r="L485" s="42"/>
      <c r="M485" s="188" t="s">
        <v>19</v>
      </c>
      <c r="N485" s="189" t="s">
        <v>44</v>
      </c>
      <c r="O485" s="67"/>
      <c r="P485" s="190">
        <f>O485*H485</f>
        <v>0</v>
      </c>
      <c r="Q485" s="190">
        <v>2.5018699999999998</v>
      </c>
      <c r="R485" s="190">
        <f>Q485*H485</f>
        <v>32.576849269999997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197</v>
      </c>
      <c r="AT485" s="192" t="s">
        <v>193</v>
      </c>
      <c r="AU485" s="192" t="s">
        <v>82</v>
      </c>
      <c r="AY485" s="20" t="s">
        <v>191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80</v>
      </c>
      <c r="BK485" s="193">
        <f>ROUND(I485*H485,2)</f>
        <v>0</v>
      </c>
      <c r="BL485" s="20" t="s">
        <v>197</v>
      </c>
      <c r="BM485" s="192" t="s">
        <v>714</v>
      </c>
    </row>
    <row r="486" spans="1:65" s="2" customFormat="1" ht="11.25">
      <c r="A486" s="37"/>
      <c r="B486" s="38"/>
      <c r="C486" s="39"/>
      <c r="D486" s="194" t="s">
        <v>199</v>
      </c>
      <c r="E486" s="39"/>
      <c r="F486" s="195" t="s">
        <v>715</v>
      </c>
      <c r="G486" s="39"/>
      <c r="H486" s="39"/>
      <c r="I486" s="196"/>
      <c r="J486" s="39"/>
      <c r="K486" s="39"/>
      <c r="L486" s="42"/>
      <c r="M486" s="197"/>
      <c r="N486" s="198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199</v>
      </c>
      <c r="AU486" s="20" t="s">
        <v>82</v>
      </c>
    </row>
    <row r="487" spans="1:65" s="2" customFormat="1" ht="11.25">
      <c r="A487" s="37"/>
      <c r="B487" s="38"/>
      <c r="C487" s="39"/>
      <c r="D487" s="199" t="s">
        <v>206</v>
      </c>
      <c r="E487" s="39"/>
      <c r="F487" s="200" t="s">
        <v>716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206</v>
      </c>
      <c r="AU487" s="20" t="s">
        <v>82</v>
      </c>
    </row>
    <row r="488" spans="1:65" s="13" customFormat="1" ht="11.25">
      <c r="B488" s="201"/>
      <c r="C488" s="202"/>
      <c r="D488" s="194" t="s">
        <v>208</v>
      </c>
      <c r="E488" s="203" t="s">
        <v>19</v>
      </c>
      <c r="F488" s="204" t="s">
        <v>717</v>
      </c>
      <c r="G488" s="202"/>
      <c r="H488" s="205">
        <v>2.1920000000000002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208</v>
      </c>
      <c r="AU488" s="211" t="s">
        <v>82</v>
      </c>
      <c r="AV488" s="13" t="s">
        <v>82</v>
      </c>
      <c r="AW488" s="13" t="s">
        <v>34</v>
      </c>
      <c r="AX488" s="13" t="s">
        <v>73</v>
      </c>
      <c r="AY488" s="211" t="s">
        <v>191</v>
      </c>
    </row>
    <row r="489" spans="1:65" s="13" customFormat="1" ht="11.25">
      <c r="B489" s="201"/>
      <c r="C489" s="202"/>
      <c r="D489" s="194" t="s">
        <v>208</v>
      </c>
      <c r="E489" s="203" t="s">
        <v>19</v>
      </c>
      <c r="F489" s="204" t="s">
        <v>718</v>
      </c>
      <c r="G489" s="202"/>
      <c r="H489" s="205">
        <v>10.765000000000001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208</v>
      </c>
      <c r="AU489" s="211" t="s">
        <v>82</v>
      </c>
      <c r="AV489" s="13" t="s">
        <v>82</v>
      </c>
      <c r="AW489" s="13" t="s">
        <v>34</v>
      </c>
      <c r="AX489" s="13" t="s">
        <v>73</v>
      </c>
      <c r="AY489" s="211" t="s">
        <v>191</v>
      </c>
    </row>
    <row r="490" spans="1:65" s="13" customFormat="1" ht="11.25">
      <c r="B490" s="201"/>
      <c r="C490" s="202"/>
      <c r="D490" s="194" t="s">
        <v>208</v>
      </c>
      <c r="E490" s="203" t="s">
        <v>19</v>
      </c>
      <c r="F490" s="204" t="s">
        <v>719</v>
      </c>
      <c r="G490" s="202"/>
      <c r="H490" s="205">
        <v>6.4000000000000001E-2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208</v>
      </c>
      <c r="AU490" s="211" t="s">
        <v>82</v>
      </c>
      <c r="AV490" s="13" t="s">
        <v>82</v>
      </c>
      <c r="AW490" s="13" t="s">
        <v>34</v>
      </c>
      <c r="AX490" s="13" t="s">
        <v>73</v>
      </c>
      <c r="AY490" s="211" t="s">
        <v>191</v>
      </c>
    </row>
    <row r="491" spans="1:65" s="14" customFormat="1" ht="11.25">
      <c r="B491" s="212"/>
      <c r="C491" s="213"/>
      <c r="D491" s="194" t="s">
        <v>208</v>
      </c>
      <c r="E491" s="214" t="s">
        <v>19</v>
      </c>
      <c r="F491" s="215" t="s">
        <v>238</v>
      </c>
      <c r="G491" s="213"/>
      <c r="H491" s="216">
        <v>13.021000000000001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208</v>
      </c>
      <c r="AU491" s="222" t="s">
        <v>82</v>
      </c>
      <c r="AV491" s="14" t="s">
        <v>197</v>
      </c>
      <c r="AW491" s="14" t="s">
        <v>34</v>
      </c>
      <c r="AX491" s="14" t="s">
        <v>80</v>
      </c>
      <c r="AY491" s="222" t="s">
        <v>191</v>
      </c>
    </row>
    <row r="492" spans="1:65" s="2" customFormat="1" ht="21.75" customHeight="1">
      <c r="A492" s="37"/>
      <c r="B492" s="38"/>
      <c r="C492" s="181" t="s">
        <v>720</v>
      </c>
      <c r="D492" s="181" t="s">
        <v>193</v>
      </c>
      <c r="E492" s="182" t="s">
        <v>721</v>
      </c>
      <c r="F492" s="183" t="s">
        <v>722</v>
      </c>
      <c r="G492" s="184" t="s">
        <v>202</v>
      </c>
      <c r="H492" s="185">
        <v>98.227999999999994</v>
      </c>
      <c r="I492" s="186"/>
      <c r="J492" s="187">
        <f>ROUND(I492*H492,2)</f>
        <v>0</v>
      </c>
      <c r="K492" s="183" t="s">
        <v>203</v>
      </c>
      <c r="L492" s="42"/>
      <c r="M492" s="188" t="s">
        <v>19</v>
      </c>
      <c r="N492" s="189" t="s">
        <v>44</v>
      </c>
      <c r="O492" s="67"/>
      <c r="P492" s="190">
        <f>O492*H492</f>
        <v>0</v>
      </c>
      <c r="Q492" s="190">
        <v>2.3010199999999998</v>
      </c>
      <c r="R492" s="190">
        <f>Q492*H492</f>
        <v>226.02459255999997</v>
      </c>
      <c r="S492" s="190">
        <v>0</v>
      </c>
      <c r="T492" s="19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197</v>
      </c>
      <c r="AT492" s="192" t="s">
        <v>193</v>
      </c>
      <c r="AU492" s="192" t="s">
        <v>82</v>
      </c>
      <c r="AY492" s="20" t="s">
        <v>191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80</v>
      </c>
      <c r="BK492" s="193">
        <f>ROUND(I492*H492,2)</f>
        <v>0</v>
      </c>
      <c r="BL492" s="20" t="s">
        <v>197</v>
      </c>
      <c r="BM492" s="192" t="s">
        <v>723</v>
      </c>
    </row>
    <row r="493" spans="1:65" s="2" customFormat="1" ht="11.25">
      <c r="A493" s="37"/>
      <c r="B493" s="38"/>
      <c r="C493" s="39"/>
      <c r="D493" s="194" t="s">
        <v>199</v>
      </c>
      <c r="E493" s="39"/>
      <c r="F493" s="195" t="s">
        <v>724</v>
      </c>
      <c r="G493" s="39"/>
      <c r="H493" s="39"/>
      <c r="I493" s="196"/>
      <c r="J493" s="39"/>
      <c r="K493" s="39"/>
      <c r="L493" s="42"/>
      <c r="M493" s="197"/>
      <c r="N493" s="198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199</v>
      </c>
      <c r="AU493" s="20" t="s">
        <v>82</v>
      </c>
    </row>
    <row r="494" spans="1:65" s="2" customFormat="1" ht="11.25">
      <c r="A494" s="37"/>
      <c r="B494" s="38"/>
      <c r="C494" s="39"/>
      <c r="D494" s="199" t="s">
        <v>206</v>
      </c>
      <c r="E494" s="39"/>
      <c r="F494" s="200" t="s">
        <v>725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206</v>
      </c>
      <c r="AU494" s="20" t="s">
        <v>82</v>
      </c>
    </row>
    <row r="495" spans="1:65" s="13" customFormat="1" ht="11.25">
      <c r="B495" s="201"/>
      <c r="C495" s="202"/>
      <c r="D495" s="194" t="s">
        <v>208</v>
      </c>
      <c r="E495" s="203" t="s">
        <v>19</v>
      </c>
      <c r="F495" s="204" t="s">
        <v>726</v>
      </c>
      <c r="G495" s="202"/>
      <c r="H495" s="205">
        <v>98.227999999999994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208</v>
      </c>
      <c r="AU495" s="211" t="s">
        <v>82</v>
      </c>
      <c r="AV495" s="13" t="s">
        <v>82</v>
      </c>
      <c r="AW495" s="13" t="s">
        <v>34</v>
      </c>
      <c r="AX495" s="13" t="s">
        <v>80</v>
      </c>
      <c r="AY495" s="211" t="s">
        <v>191</v>
      </c>
    </row>
    <row r="496" spans="1:65" s="2" customFormat="1" ht="21.75" customHeight="1">
      <c r="A496" s="37"/>
      <c r="B496" s="38"/>
      <c r="C496" s="181" t="s">
        <v>727</v>
      </c>
      <c r="D496" s="181" t="s">
        <v>193</v>
      </c>
      <c r="E496" s="182" t="s">
        <v>728</v>
      </c>
      <c r="F496" s="183" t="s">
        <v>729</v>
      </c>
      <c r="G496" s="184" t="s">
        <v>202</v>
      </c>
      <c r="H496" s="185">
        <v>109.801</v>
      </c>
      <c r="I496" s="186"/>
      <c r="J496" s="187">
        <f>ROUND(I496*H496,2)</f>
        <v>0</v>
      </c>
      <c r="K496" s="183" t="s">
        <v>203</v>
      </c>
      <c r="L496" s="42"/>
      <c r="M496" s="188" t="s">
        <v>19</v>
      </c>
      <c r="N496" s="189" t="s">
        <v>44</v>
      </c>
      <c r="O496" s="67"/>
      <c r="P496" s="190">
        <f>O496*H496</f>
        <v>0</v>
      </c>
      <c r="Q496" s="190">
        <v>2.5018699999999998</v>
      </c>
      <c r="R496" s="190">
        <f>Q496*H496</f>
        <v>274.70782786999996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197</v>
      </c>
      <c r="AT496" s="192" t="s">
        <v>193</v>
      </c>
      <c r="AU496" s="192" t="s">
        <v>82</v>
      </c>
      <c r="AY496" s="20" t="s">
        <v>191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80</v>
      </c>
      <c r="BK496" s="193">
        <f>ROUND(I496*H496,2)</f>
        <v>0</v>
      </c>
      <c r="BL496" s="20" t="s">
        <v>197</v>
      </c>
      <c r="BM496" s="192" t="s">
        <v>730</v>
      </c>
    </row>
    <row r="497" spans="1:65" s="2" customFormat="1" ht="11.25">
      <c r="A497" s="37"/>
      <c r="B497" s="38"/>
      <c r="C497" s="39"/>
      <c r="D497" s="194" t="s">
        <v>199</v>
      </c>
      <c r="E497" s="39"/>
      <c r="F497" s="195" t="s">
        <v>731</v>
      </c>
      <c r="G497" s="39"/>
      <c r="H497" s="39"/>
      <c r="I497" s="196"/>
      <c r="J497" s="39"/>
      <c r="K497" s="39"/>
      <c r="L497" s="42"/>
      <c r="M497" s="197"/>
      <c r="N497" s="198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199</v>
      </c>
      <c r="AU497" s="20" t="s">
        <v>82</v>
      </c>
    </row>
    <row r="498" spans="1:65" s="2" customFormat="1" ht="11.25">
      <c r="A498" s="37"/>
      <c r="B498" s="38"/>
      <c r="C498" s="39"/>
      <c r="D498" s="199" t="s">
        <v>206</v>
      </c>
      <c r="E498" s="39"/>
      <c r="F498" s="200" t="s">
        <v>732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206</v>
      </c>
      <c r="AU498" s="20" t="s">
        <v>82</v>
      </c>
    </row>
    <row r="499" spans="1:65" s="15" customFormat="1" ht="11.25">
      <c r="B499" s="233"/>
      <c r="C499" s="234"/>
      <c r="D499" s="194" t="s">
        <v>208</v>
      </c>
      <c r="E499" s="235" t="s">
        <v>19</v>
      </c>
      <c r="F499" s="236" t="s">
        <v>571</v>
      </c>
      <c r="G499" s="234"/>
      <c r="H499" s="235" t="s">
        <v>19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208</v>
      </c>
      <c r="AU499" s="242" t="s">
        <v>82</v>
      </c>
      <c r="AV499" s="15" t="s">
        <v>80</v>
      </c>
      <c r="AW499" s="15" t="s">
        <v>34</v>
      </c>
      <c r="AX499" s="15" t="s">
        <v>73</v>
      </c>
      <c r="AY499" s="242" t="s">
        <v>191</v>
      </c>
    </row>
    <row r="500" spans="1:65" s="13" customFormat="1" ht="11.25">
      <c r="B500" s="201"/>
      <c r="C500" s="202"/>
      <c r="D500" s="194" t="s">
        <v>208</v>
      </c>
      <c r="E500" s="203" t="s">
        <v>19</v>
      </c>
      <c r="F500" s="204" t="s">
        <v>733</v>
      </c>
      <c r="G500" s="202"/>
      <c r="H500" s="205">
        <v>4.5780000000000003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208</v>
      </c>
      <c r="AU500" s="211" t="s">
        <v>82</v>
      </c>
      <c r="AV500" s="13" t="s">
        <v>82</v>
      </c>
      <c r="AW500" s="13" t="s">
        <v>34</v>
      </c>
      <c r="AX500" s="13" t="s">
        <v>73</v>
      </c>
      <c r="AY500" s="211" t="s">
        <v>191</v>
      </c>
    </row>
    <row r="501" spans="1:65" s="13" customFormat="1" ht="11.25">
      <c r="B501" s="201"/>
      <c r="C501" s="202"/>
      <c r="D501" s="194" t="s">
        <v>208</v>
      </c>
      <c r="E501" s="203" t="s">
        <v>19</v>
      </c>
      <c r="F501" s="204" t="s">
        <v>734</v>
      </c>
      <c r="G501" s="202"/>
      <c r="H501" s="205">
        <v>4.3849999999999998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208</v>
      </c>
      <c r="AU501" s="211" t="s">
        <v>82</v>
      </c>
      <c r="AV501" s="13" t="s">
        <v>82</v>
      </c>
      <c r="AW501" s="13" t="s">
        <v>34</v>
      </c>
      <c r="AX501" s="13" t="s">
        <v>73</v>
      </c>
      <c r="AY501" s="211" t="s">
        <v>191</v>
      </c>
    </row>
    <row r="502" spans="1:65" s="13" customFormat="1" ht="11.25">
      <c r="B502" s="201"/>
      <c r="C502" s="202"/>
      <c r="D502" s="194" t="s">
        <v>208</v>
      </c>
      <c r="E502" s="203" t="s">
        <v>19</v>
      </c>
      <c r="F502" s="204" t="s">
        <v>735</v>
      </c>
      <c r="G502" s="202"/>
      <c r="H502" s="205">
        <v>14.304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208</v>
      </c>
      <c r="AU502" s="211" t="s">
        <v>82</v>
      </c>
      <c r="AV502" s="13" t="s">
        <v>82</v>
      </c>
      <c r="AW502" s="13" t="s">
        <v>34</v>
      </c>
      <c r="AX502" s="13" t="s">
        <v>73</v>
      </c>
      <c r="AY502" s="211" t="s">
        <v>191</v>
      </c>
    </row>
    <row r="503" spans="1:65" s="13" customFormat="1" ht="11.25">
      <c r="B503" s="201"/>
      <c r="C503" s="202"/>
      <c r="D503" s="194" t="s">
        <v>208</v>
      </c>
      <c r="E503" s="203" t="s">
        <v>19</v>
      </c>
      <c r="F503" s="204" t="s">
        <v>736</v>
      </c>
      <c r="G503" s="202"/>
      <c r="H503" s="205">
        <v>14.231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208</v>
      </c>
      <c r="AU503" s="211" t="s">
        <v>82</v>
      </c>
      <c r="AV503" s="13" t="s">
        <v>82</v>
      </c>
      <c r="AW503" s="13" t="s">
        <v>34</v>
      </c>
      <c r="AX503" s="13" t="s">
        <v>73</v>
      </c>
      <c r="AY503" s="211" t="s">
        <v>191</v>
      </c>
    </row>
    <row r="504" spans="1:65" s="13" customFormat="1" ht="11.25">
      <c r="B504" s="201"/>
      <c r="C504" s="202"/>
      <c r="D504" s="194" t="s">
        <v>208</v>
      </c>
      <c r="E504" s="203" t="s">
        <v>19</v>
      </c>
      <c r="F504" s="204" t="s">
        <v>737</v>
      </c>
      <c r="G504" s="202"/>
      <c r="H504" s="205">
        <v>7.3460000000000001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208</v>
      </c>
      <c r="AU504" s="211" t="s">
        <v>82</v>
      </c>
      <c r="AV504" s="13" t="s">
        <v>82</v>
      </c>
      <c r="AW504" s="13" t="s">
        <v>34</v>
      </c>
      <c r="AX504" s="13" t="s">
        <v>73</v>
      </c>
      <c r="AY504" s="211" t="s">
        <v>191</v>
      </c>
    </row>
    <row r="505" spans="1:65" s="13" customFormat="1" ht="11.25">
      <c r="B505" s="201"/>
      <c r="C505" s="202"/>
      <c r="D505" s="194" t="s">
        <v>208</v>
      </c>
      <c r="E505" s="203" t="s">
        <v>19</v>
      </c>
      <c r="F505" s="204" t="s">
        <v>738</v>
      </c>
      <c r="G505" s="202"/>
      <c r="H505" s="205">
        <v>64.956999999999994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208</v>
      </c>
      <c r="AU505" s="211" t="s">
        <v>82</v>
      </c>
      <c r="AV505" s="13" t="s">
        <v>82</v>
      </c>
      <c r="AW505" s="13" t="s">
        <v>34</v>
      </c>
      <c r="AX505" s="13" t="s">
        <v>73</v>
      </c>
      <c r="AY505" s="211" t="s">
        <v>191</v>
      </c>
    </row>
    <row r="506" spans="1:65" s="14" customFormat="1" ht="11.25">
      <c r="B506" s="212"/>
      <c r="C506" s="213"/>
      <c r="D506" s="194" t="s">
        <v>208</v>
      </c>
      <c r="E506" s="214" t="s">
        <v>19</v>
      </c>
      <c r="F506" s="215" t="s">
        <v>238</v>
      </c>
      <c r="G506" s="213"/>
      <c r="H506" s="216">
        <v>109.801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208</v>
      </c>
      <c r="AU506" s="222" t="s">
        <v>82</v>
      </c>
      <c r="AV506" s="14" t="s">
        <v>197</v>
      </c>
      <c r="AW506" s="14" t="s">
        <v>34</v>
      </c>
      <c r="AX506" s="14" t="s">
        <v>80</v>
      </c>
      <c r="AY506" s="222" t="s">
        <v>191</v>
      </c>
    </row>
    <row r="507" spans="1:65" s="2" customFormat="1" ht="16.5" customHeight="1">
      <c r="A507" s="37"/>
      <c r="B507" s="38"/>
      <c r="C507" s="181" t="s">
        <v>739</v>
      </c>
      <c r="D507" s="181" t="s">
        <v>193</v>
      </c>
      <c r="E507" s="182" t="s">
        <v>740</v>
      </c>
      <c r="F507" s="183" t="s">
        <v>741</v>
      </c>
      <c r="G507" s="184" t="s">
        <v>202</v>
      </c>
      <c r="H507" s="185">
        <v>2.8570000000000002</v>
      </c>
      <c r="I507" s="186"/>
      <c r="J507" s="187">
        <f>ROUND(I507*H507,2)</f>
        <v>0</v>
      </c>
      <c r="K507" s="183" t="s">
        <v>203</v>
      </c>
      <c r="L507" s="42"/>
      <c r="M507" s="188" t="s">
        <v>19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197</v>
      </c>
      <c r="AT507" s="192" t="s">
        <v>193</v>
      </c>
      <c r="AU507" s="192" t="s">
        <v>82</v>
      </c>
      <c r="AY507" s="20" t="s">
        <v>191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197</v>
      </c>
      <c r="BM507" s="192" t="s">
        <v>742</v>
      </c>
    </row>
    <row r="508" spans="1:65" s="2" customFormat="1" ht="11.25">
      <c r="A508" s="37"/>
      <c r="B508" s="38"/>
      <c r="C508" s="39"/>
      <c r="D508" s="194" t="s">
        <v>199</v>
      </c>
      <c r="E508" s="39"/>
      <c r="F508" s="195" t="s">
        <v>743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199</v>
      </c>
      <c r="AU508" s="20" t="s">
        <v>82</v>
      </c>
    </row>
    <row r="509" spans="1:65" s="2" customFormat="1" ht="11.25">
      <c r="A509" s="37"/>
      <c r="B509" s="38"/>
      <c r="C509" s="39"/>
      <c r="D509" s="199" t="s">
        <v>206</v>
      </c>
      <c r="E509" s="39"/>
      <c r="F509" s="200" t="s">
        <v>744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206</v>
      </c>
      <c r="AU509" s="20" t="s">
        <v>82</v>
      </c>
    </row>
    <row r="510" spans="1:65" s="13" customFormat="1" ht="11.25">
      <c r="B510" s="201"/>
      <c r="C510" s="202"/>
      <c r="D510" s="194" t="s">
        <v>208</v>
      </c>
      <c r="E510" s="203" t="s">
        <v>19</v>
      </c>
      <c r="F510" s="204" t="s">
        <v>692</v>
      </c>
      <c r="G510" s="202"/>
      <c r="H510" s="205">
        <v>2.8570000000000002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208</v>
      </c>
      <c r="AU510" s="211" t="s">
        <v>82</v>
      </c>
      <c r="AV510" s="13" t="s">
        <v>82</v>
      </c>
      <c r="AW510" s="13" t="s">
        <v>34</v>
      </c>
      <c r="AX510" s="13" t="s">
        <v>80</v>
      </c>
      <c r="AY510" s="211" t="s">
        <v>191</v>
      </c>
    </row>
    <row r="511" spans="1:65" s="2" customFormat="1" ht="16.5" customHeight="1">
      <c r="A511" s="37"/>
      <c r="B511" s="38"/>
      <c r="C511" s="181" t="s">
        <v>745</v>
      </c>
      <c r="D511" s="181" t="s">
        <v>193</v>
      </c>
      <c r="E511" s="182" t="s">
        <v>746</v>
      </c>
      <c r="F511" s="183" t="s">
        <v>747</v>
      </c>
      <c r="G511" s="184" t="s">
        <v>202</v>
      </c>
      <c r="H511" s="185">
        <v>17.068000000000001</v>
      </c>
      <c r="I511" s="186"/>
      <c r="J511" s="187">
        <f>ROUND(I511*H511,2)</f>
        <v>0</v>
      </c>
      <c r="K511" s="183" t="s">
        <v>203</v>
      </c>
      <c r="L511" s="42"/>
      <c r="M511" s="188" t="s">
        <v>19</v>
      </c>
      <c r="N511" s="189" t="s">
        <v>44</v>
      </c>
      <c r="O511" s="67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197</v>
      </c>
      <c r="AT511" s="192" t="s">
        <v>193</v>
      </c>
      <c r="AU511" s="192" t="s">
        <v>82</v>
      </c>
      <c r="AY511" s="20" t="s">
        <v>191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80</v>
      </c>
      <c r="BK511" s="193">
        <f>ROUND(I511*H511,2)</f>
        <v>0</v>
      </c>
      <c r="BL511" s="20" t="s">
        <v>197</v>
      </c>
      <c r="BM511" s="192" t="s">
        <v>748</v>
      </c>
    </row>
    <row r="512" spans="1:65" s="2" customFormat="1" ht="11.25">
      <c r="A512" s="37"/>
      <c r="B512" s="38"/>
      <c r="C512" s="39"/>
      <c r="D512" s="194" t="s">
        <v>199</v>
      </c>
      <c r="E512" s="39"/>
      <c r="F512" s="195" t="s">
        <v>749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199</v>
      </c>
      <c r="AU512" s="20" t="s">
        <v>82</v>
      </c>
    </row>
    <row r="513" spans="1:65" s="2" customFormat="1" ht="11.25">
      <c r="A513" s="37"/>
      <c r="B513" s="38"/>
      <c r="C513" s="39"/>
      <c r="D513" s="199" t="s">
        <v>206</v>
      </c>
      <c r="E513" s="39"/>
      <c r="F513" s="200" t="s">
        <v>750</v>
      </c>
      <c r="G513" s="39"/>
      <c r="H513" s="39"/>
      <c r="I513" s="196"/>
      <c r="J513" s="39"/>
      <c r="K513" s="39"/>
      <c r="L513" s="42"/>
      <c r="M513" s="197"/>
      <c r="N513" s="198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206</v>
      </c>
      <c r="AU513" s="20" t="s">
        <v>82</v>
      </c>
    </row>
    <row r="514" spans="1:65" s="2" customFormat="1" ht="16.5" customHeight="1">
      <c r="A514" s="37"/>
      <c r="B514" s="38"/>
      <c r="C514" s="181" t="s">
        <v>751</v>
      </c>
      <c r="D514" s="181" t="s">
        <v>193</v>
      </c>
      <c r="E514" s="182" t="s">
        <v>752</v>
      </c>
      <c r="F514" s="183" t="s">
        <v>753</v>
      </c>
      <c r="G514" s="184" t="s">
        <v>202</v>
      </c>
      <c r="H514" s="185">
        <v>208.029</v>
      </c>
      <c r="I514" s="186"/>
      <c r="J514" s="187">
        <f>ROUND(I514*H514,2)</f>
        <v>0</v>
      </c>
      <c r="K514" s="183" t="s">
        <v>203</v>
      </c>
      <c r="L514" s="42"/>
      <c r="M514" s="188" t="s">
        <v>19</v>
      </c>
      <c r="N514" s="189" t="s">
        <v>44</v>
      </c>
      <c r="O514" s="67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2" t="s">
        <v>197</v>
      </c>
      <c r="AT514" s="192" t="s">
        <v>193</v>
      </c>
      <c r="AU514" s="192" t="s">
        <v>82</v>
      </c>
      <c r="AY514" s="20" t="s">
        <v>191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0" t="s">
        <v>80</v>
      </c>
      <c r="BK514" s="193">
        <f>ROUND(I514*H514,2)</f>
        <v>0</v>
      </c>
      <c r="BL514" s="20" t="s">
        <v>197</v>
      </c>
      <c r="BM514" s="192" t="s">
        <v>754</v>
      </c>
    </row>
    <row r="515" spans="1:65" s="2" customFormat="1" ht="11.25">
      <c r="A515" s="37"/>
      <c r="B515" s="38"/>
      <c r="C515" s="39"/>
      <c r="D515" s="194" t="s">
        <v>199</v>
      </c>
      <c r="E515" s="39"/>
      <c r="F515" s="195" t="s">
        <v>755</v>
      </c>
      <c r="G515" s="39"/>
      <c r="H515" s="39"/>
      <c r="I515" s="196"/>
      <c r="J515" s="39"/>
      <c r="K515" s="39"/>
      <c r="L515" s="42"/>
      <c r="M515" s="197"/>
      <c r="N515" s="198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199</v>
      </c>
      <c r="AU515" s="20" t="s">
        <v>82</v>
      </c>
    </row>
    <row r="516" spans="1:65" s="2" customFormat="1" ht="11.25">
      <c r="A516" s="37"/>
      <c r="B516" s="38"/>
      <c r="C516" s="39"/>
      <c r="D516" s="199" t="s">
        <v>206</v>
      </c>
      <c r="E516" s="39"/>
      <c r="F516" s="200" t="s">
        <v>756</v>
      </c>
      <c r="G516" s="39"/>
      <c r="H516" s="39"/>
      <c r="I516" s="196"/>
      <c r="J516" s="39"/>
      <c r="K516" s="39"/>
      <c r="L516" s="42"/>
      <c r="M516" s="197"/>
      <c r="N516" s="198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206</v>
      </c>
      <c r="AU516" s="20" t="s">
        <v>82</v>
      </c>
    </row>
    <row r="517" spans="1:65" s="13" customFormat="1" ht="11.25">
      <c r="B517" s="201"/>
      <c r="C517" s="202"/>
      <c r="D517" s="194" t="s">
        <v>208</v>
      </c>
      <c r="E517" s="203" t="s">
        <v>19</v>
      </c>
      <c r="F517" s="204" t="s">
        <v>726</v>
      </c>
      <c r="G517" s="202"/>
      <c r="H517" s="205">
        <v>98.227999999999994</v>
      </c>
      <c r="I517" s="206"/>
      <c r="J517" s="202"/>
      <c r="K517" s="202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208</v>
      </c>
      <c r="AU517" s="211" t="s">
        <v>82</v>
      </c>
      <c r="AV517" s="13" t="s">
        <v>82</v>
      </c>
      <c r="AW517" s="13" t="s">
        <v>34</v>
      </c>
      <c r="AX517" s="13" t="s">
        <v>73</v>
      </c>
      <c r="AY517" s="211" t="s">
        <v>191</v>
      </c>
    </row>
    <row r="518" spans="1:65" s="13" customFormat="1" ht="11.25">
      <c r="B518" s="201"/>
      <c r="C518" s="202"/>
      <c r="D518" s="194" t="s">
        <v>208</v>
      </c>
      <c r="E518" s="203" t="s">
        <v>19</v>
      </c>
      <c r="F518" s="204" t="s">
        <v>733</v>
      </c>
      <c r="G518" s="202"/>
      <c r="H518" s="205">
        <v>4.5780000000000003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208</v>
      </c>
      <c r="AU518" s="211" t="s">
        <v>82</v>
      </c>
      <c r="AV518" s="13" t="s">
        <v>82</v>
      </c>
      <c r="AW518" s="13" t="s">
        <v>34</v>
      </c>
      <c r="AX518" s="13" t="s">
        <v>73</v>
      </c>
      <c r="AY518" s="211" t="s">
        <v>191</v>
      </c>
    </row>
    <row r="519" spans="1:65" s="13" customFormat="1" ht="11.25">
      <c r="B519" s="201"/>
      <c r="C519" s="202"/>
      <c r="D519" s="194" t="s">
        <v>208</v>
      </c>
      <c r="E519" s="203" t="s">
        <v>19</v>
      </c>
      <c r="F519" s="204" t="s">
        <v>734</v>
      </c>
      <c r="G519" s="202"/>
      <c r="H519" s="205">
        <v>4.3849999999999998</v>
      </c>
      <c r="I519" s="206"/>
      <c r="J519" s="202"/>
      <c r="K519" s="202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208</v>
      </c>
      <c r="AU519" s="211" t="s">
        <v>82</v>
      </c>
      <c r="AV519" s="13" t="s">
        <v>82</v>
      </c>
      <c r="AW519" s="13" t="s">
        <v>34</v>
      </c>
      <c r="AX519" s="13" t="s">
        <v>73</v>
      </c>
      <c r="AY519" s="211" t="s">
        <v>191</v>
      </c>
    </row>
    <row r="520" spans="1:65" s="13" customFormat="1" ht="11.25">
      <c r="B520" s="201"/>
      <c r="C520" s="202"/>
      <c r="D520" s="194" t="s">
        <v>208</v>
      </c>
      <c r="E520" s="203" t="s">
        <v>19</v>
      </c>
      <c r="F520" s="204" t="s">
        <v>735</v>
      </c>
      <c r="G520" s="202"/>
      <c r="H520" s="205">
        <v>14.304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208</v>
      </c>
      <c r="AU520" s="211" t="s">
        <v>82</v>
      </c>
      <c r="AV520" s="13" t="s">
        <v>82</v>
      </c>
      <c r="AW520" s="13" t="s">
        <v>34</v>
      </c>
      <c r="AX520" s="13" t="s">
        <v>73</v>
      </c>
      <c r="AY520" s="211" t="s">
        <v>191</v>
      </c>
    </row>
    <row r="521" spans="1:65" s="13" customFormat="1" ht="11.25">
      <c r="B521" s="201"/>
      <c r="C521" s="202"/>
      <c r="D521" s="194" t="s">
        <v>208</v>
      </c>
      <c r="E521" s="203" t="s">
        <v>19</v>
      </c>
      <c r="F521" s="204" t="s">
        <v>736</v>
      </c>
      <c r="G521" s="202"/>
      <c r="H521" s="205">
        <v>14.231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208</v>
      </c>
      <c r="AU521" s="211" t="s">
        <v>82</v>
      </c>
      <c r="AV521" s="13" t="s">
        <v>82</v>
      </c>
      <c r="AW521" s="13" t="s">
        <v>34</v>
      </c>
      <c r="AX521" s="13" t="s">
        <v>73</v>
      </c>
      <c r="AY521" s="211" t="s">
        <v>191</v>
      </c>
    </row>
    <row r="522" spans="1:65" s="13" customFormat="1" ht="11.25">
      <c r="B522" s="201"/>
      <c r="C522" s="202"/>
      <c r="D522" s="194" t="s">
        <v>208</v>
      </c>
      <c r="E522" s="203" t="s">
        <v>19</v>
      </c>
      <c r="F522" s="204" t="s">
        <v>737</v>
      </c>
      <c r="G522" s="202"/>
      <c r="H522" s="205">
        <v>7.3460000000000001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208</v>
      </c>
      <c r="AU522" s="211" t="s">
        <v>82</v>
      </c>
      <c r="AV522" s="13" t="s">
        <v>82</v>
      </c>
      <c r="AW522" s="13" t="s">
        <v>34</v>
      </c>
      <c r="AX522" s="13" t="s">
        <v>73</v>
      </c>
      <c r="AY522" s="211" t="s">
        <v>191</v>
      </c>
    </row>
    <row r="523" spans="1:65" s="13" customFormat="1" ht="11.25">
      <c r="B523" s="201"/>
      <c r="C523" s="202"/>
      <c r="D523" s="194" t="s">
        <v>208</v>
      </c>
      <c r="E523" s="203" t="s">
        <v>19</v>
      </c>
      <c r="F523" s="204" t="s">
        <v>738</v>
      </c>
      <c r="G523" s="202"/>
      <c r="H523" s="205">
        <v>64.956999999999994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208</v>
      </c>
      <c r="AU523" s="211" t="s">
        <v>82</v>
      </c>
      <c r="AV523" s="13" t="s">
        <v>82</v>
      </c>
      <c r="AW523" s="13" t="s">
        <v>34</v>
      </c>
      <c r="AX523" s="13" t="s">
        <v>73</v>
      </c>
      <c r="AY523" s="211" t="s">
        <v>191</v>
      </c>
    </row>
    <row r="524" spans="1:65" s="14" customFormat="1" ht="11.25">
      <c r="B524" s="212"/>
      <c r="C524" s="213"/>
      <c r="D524" s="194" t="s">
        <v>208</v>
      </c>
      <c r="E524" s="214" t="s">
        <v>19</v>
      </c>
      <c r="F524" s="215" t="s">
        <v>238</v>
      </c>
      <c r="G524" s="213"/>
      <c r="H524" s="216">
        <v>208.029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208</v>
      </c>
      <c r="AU524" s="222" t="s">
        <v>82</v>
      </c>
      <c r="AV524" s="14" t="s">
        <v>197</v>
      </c>
      <c r="AW524" s="14" t="s">
        <v>34</v>
      </c>
      <c r="AX524" s="14" t="s">
        <v>80</v>
      </c>
      <c r="AY524" s="222" t="s">
        <v>191</v>
      </c>
    </row>
    <row r="525" spans="1:65" s="2" customFormat="1" ht="16.5" customHeight="1">
      <c r="A525" s="37"/>
      <c r="B525" s="38"/>
      <c r="C525" s="181" t="s">
        <v>757</v>
      </c>
      <c r="D525" s="181" t="s">
        <v>193</v>
      </c>
      <c r="E525" s="182" t="s">
        <v>758</v>
      </c>
      <c r="F525" s="183" t="s">
        <v>759</v>
      </c>
      <c r="G525" s="184" t="s">
        <v>255</v>
      </c>
      <c r="H525" s="185">
        <v>0.71399999999999997</v>
      </c>
      <c r="I525" s="186"/>
      <c r="J525" s="187">
        <f>ROUND(I525*H525,2)</f>
        <v>0</v>
      </c>
      <c r="K525" s="183" t="s">
        <v>203</v>
      </c>
      <c r="L525" s="42"/>
      <c r="M525" s="188" t="s">
        <v>19</v>
      </c>
      <c r="N525" s="189" t="s">
        <v>44</v>
      </c>
      <c r="O525" s="67"/>
      <c r="P525" s="190">
        <f>O525*H525</f>
        <v>0</v>
      </c>
      <c r="Q525" s="190">
        <v>1.0416099999999999</v>
      </c>
      <c r="R525" s="190">
        <f>Q525*H525</f>
        <v>0.74370953999999989</v>
      </c>
      <c r="S525" s="190">
        <v>0</v>
      </c>
      <c r="T525" s="19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2" t="s">
        <v>197</v>
      </c>
      <c r="AT525" s="192" t="s">
        <v>193</v>
      </c>
      <c r="AU525" s="192" t="s">
        <v>82</v>
      </c>
      <c r="AY525" s="20" t="s">
        <v>191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20" t="s">
        <v>80</v>
      </c>
      <c r="BK525" s="193">
        <f>ROUND(I525*H525,2)</f>
        <v>0</v>
      </c>
      <c r="BL525" s="20" t="s">
        <v>197</v>
      </c>
      <c r="BM525" s="192" t="s">
        <v>760</v>
      </c>
    </row>
    <row r="526" spans="1:65" s="2" customFormat="1" ht="11.25">
      <c r="A526" s="37"/>
      <c r="B526" s="38"/>
      <c r="C526" s="39"/>
      <c r="D526" s="194" t="s">
        <v>199</v>
      </c>
      <c r="E526" s="39"/>
      <c r="F526" s="195" t="s">
        <v>761</v>
      </c>
      <c r="G526" s="39"/>
      <c r="H526" s="39"/>
      <c r="I526" s="196"/>
      <c r="J526" s="39"/>
      <c r="K526" s="39"/>
      <c r="L526" s="42"/>
      <c r="M526" s="197"/>
      <c r="N526" s="198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199</v>
      </c>
      <c r="AU526" s="20" t="s">
        <v>82</v>
      </c>
    </row>
    <row r="527" spans="1:65" s="2" customFormat="1" ht="11.25">
      <c r="A527" s="37"/>
      <c r="B527" s="38"/>
      <c r="C527" s="39"/>
      <c r="D527" s="199" t="s">
        <v>206</v>
      </c>
      <c r="E527" s="39"/>
      <c r="F527" s="200" t="s">
        <v>762</v>
      </c>
      <c r="G527" s="39"/>
      <c r="H527" s="39"/>
      <c r="I527" s="196"/>
      <c r="J527" s="39"/>
      <c r="K527" s="39"/>
      <c r="L527" s="42"/>
      <c r="M527" s="197"/>
      <c r="N527" s="198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206</v>
      </c>
      <c r="AU527" s="20" t="s">
        <v>82</v>
      </c>
    </row>
    <row r="528" spans="1:65" s="13" customFormat="1" ht="11.25">
      <c r="B528" s="201"/>
      <c r="C528" s="202"/>
      <c r="D528" s="194" t="s">
        <v>208</v>
      </c>
      <c r="E528" s="203" t="s">
        <v>19</v>
      </c>
      <c r="F528" s="204" t="s">
        <v>763</v>
      </c>
      <c r="G528" s="202"/>
      <c r="H528" s="205">
        <v>0.71399999999999997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208</v>
      </c>
      <c r="AU528" s="211" t="s">
        <v>82</v>
      </c>
      <c r="AV528" s="13" t="s">
        <v>82</v>
      </c>
      <c r="AW528" s="13" t="s">
        <v>34</v>
      </c>
      <c r="AX528" s="13" t="s">
        <v>80</v>
      </c>
      <c r="AY528" s="211" t="s">
        <v>191</v>
      </c>
    </row>
    <row r="529" spans="1:65" s="2" customFormat="1" ht="16.5" customHeight="1">
      <c r="A529" s="37"/>
      <c r="B529" s="38"/>
      <c r="C529" s="181" t="s">
        <v>764</v>
      </c>
      <c r="D529" s="181" t="s">
        <v>193</v>
      </c>
      <c r="E529" s="182" t="s">
        <v>765</v>
      </c>
      <c r="F529" s="183" t="s">
        <v>766</v>
      </c>
      <c r="G529" s="184" t="s">
        <v>255</v>
      </c>
      <c r="H529" s="185">
        <v>7.89</v>
      </c>
      <c r="I529" s="186"/>
      <c r="J529" s="187">
        <f>ROUND(I529*H529,2)</f>
        <v>0</v>
      </c>
      <c r="K529" s="183" t="s">
        <v>203</v>
      </c>
      <c r="L529" s="42"/>
      <c r="M529" s="188" t="s">
        <v>19</v>
      </c>
      <c r="N529" s="189" t="s">
        <v>44</v>
      </c>
      <c r="O529" s="67"/>
      <c r="P529" s="190">
        <f>O529*H529</f>
        <v>0</v>
      </c>
      <c r="Q529" s="190">
        <v>1.06277</v>
      </c>
      <c r="R529" s="190">
        <f>Q529*H529</f>
        <v>8.385255299999999</v>
      </c>
      <c r="S529" s="190">
        <v>0</v>
      </c>
      <c r="T529" s="19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2" t="s">
        <v>197</v>
      </c>
      <c r="AT529" s="192" t="s">
        <v>193</v>
      </c>
      <c r="AU529" s="192" t="s">
        <v>82</v>
      </c>
      <c r="AY529" s="20" t="s">
        <v>191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0" t="s">
        <v>80</v>
      </c>
      <c r="BK529" s="193">
        <f>ROUND(I529*H529,2)</f>
        <v>0</v>
      </c>
      <c r="BL529" s="20" t="s">
        <v>197</v>
      </c>
      <c r="BM529" s="192" t="s">
        <v>767</v>
      </c>
    </row>
    <row r="530" spans="1:65" s="2" customFormat="1" ht="11.25">
      <c r="A530" s="37"/>
      <c r="B530" s="38"/>
      <c r="C530" s="39"/>
      <c r="D530" s="194" t="s">
        <v>199</v>
      </c>
      <c r="E530" s="39"/>
      <c r="F530" s="195" t="s">
        <v>768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199</v>
      </c>
      <c r="AU530" s="20" t="s">
        <v>82</v>
      </c>
    </row>
    <row r="531" spans="1:65" s="2" customFormat="1" ht="11.25">
      <c r="A531" s="37"/>
      <c r="B531" s="38"/>
      <c r="C531" s="39"/>
      <c r="D531" s="199" t="s">
        <v>206</v>
      </c>
      <c r="E531" s="39"/>
      <c r="F531" s="200" t="s">
        <v>769</v>
      </c>
      <c r="G531" s="39"/>
      <c r="H531" s="39"/>
      <c r="I531" s="196"/>
      <c r="J531" s="39"/>
      <c r="K531" s="39"/>
      <c r="L531" s="42"/>
      <c r="M531" s="197"/>
      <c r="N531" s="198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206</v>
      </c>
      <c r="AU531" s="20" t="s">
        <v>82</v>
      </c>
    </row>
    <row r="532" spans="1:65" s="15" customFormat="1" ht="11.25">
      <c r="B532" s="233"/>
      <c r="C532" s="234"/>
      <c r="D532" s="194" t="s">
        <v>208</v>
      </c>
      <c r="E532" s="235" t="s">
        <v>19</v>
      </c>
      <c r="F532" s="236" t="s">
        <v>354</v>
      </c>
      <c r="G532" s="234"/>
      <c r="H532" s="235" t="s">
        <v>19</v>
      </c>
      <c r="I532" s="237"/>
      <c r="J532" s="234"/>
      <c r="K532" s="234"/>
      <c r="L532" s="238"/>
      <c r="M532" s="239"/>
      <c r="N532" s="240"/>
      <c r="O532" s="240"/>
      <c r="P532" s="240"/>
      <c r="Q532" s="240"/>
      <c r="R532" s="240"/>
      <c r="S532" s="240"/>
      <c r="T532" s="241"/>
      <c r="AT532" s="242" t="s">
        <v>208</v>
      </c>
      <c r="AU532" s="242" t="s">
        <v>82</v>
      </c>
      <c r="AV532" s="15" t="s">
        <v>80</v>
      </c>
      <c r="AW532" s="15" t="s">
        <v>34</v>
      </c>
      <c r="AX532" s="15" t="s">
        <v>73</v>
      </c>
      <c r="AY532" s="242" t="s">
        <v>191</v>
      </c>
    </row>
    <row r="533" spans="1:65" s="13" customFormat="1" ht="11.25">
      <c r="B533" s="201"/>
      <c r="C533" s="202"/>
      <c r="D533" s="194" t="s">
        <v>208</v>
      </c>
      <c r="E533" s="203" t="s">
        <v>19</v>
      </c>
      <c r="F533" s="204" t="s">
        <v>770</v>
      </c>
      <c r="G533" s="202"/>
      <c r="H533" s="205">
        <v>3.2450000000000001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208</v>
      </c>
      <c r="AU533" s="211" t="s">
        <v>82</v>
      </c>
      <c r="AV533" s="13" t="s">
        <v>82</v>
      </c>
      <c r="AW533" s="13" t="s">
        <v>34</v>
      </c>
      <c r="AX533" s="13" t="s">
        <v>73</v>
      </c>
      <c r="AY533" s="211" t="s">
        <v>191</v>
      </c>
    </row>
    <row r="534" spans="1:65" s="13" customFormat="1" ht="11.25">
      <c r="B534" s="201"/>
      <c r="C534" s="202"/>
      <c r="D534" s="194" t="s">
        <v>208</v>
      </c>
      <c r="E534" s="203" t="s">
        <v>19</v>
      </c>
      <c r="F534" s="204" t="s">
        <v>771</v>
      </c>
      <c r="G534" s="202"/>
      <c r="H534" s="205">
        <v>2.1320000000000001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208</v>
      </c>
      <c r="AU534" s="211" t="s">
        <v>82</v>
      </c>
      <c r="AV534" s="13" t="s">
        <v>82</v>
      </c>
      <c r="AW534" s="13" t="s">
        <v>34</v>
      </c>
      <c r="AX534" s="13" t="s">
        <v>73</v>
      </c>
      <c r="AY534" s="211" t="s">
        <v>191</v>
      </c>
    </row>
    <row r="535" spans="1:65" s="13" customFormat="1" ht="11.25">
      <c r="B535" s="201"/>
      <c r="C535" s="202"/>
      <c r="D535" s="194" t="s">
        <v>208</v>
      </c>
      <c r="E535" s="203" t="s">
        <v>19</v>
      </c>
      <c r="F535" s="204" t="s">
        <v>772</v>
      </c>
      <c r="G535" s="202"/>
      <c r="H535" s="205">
        <v>0.93799999999999994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208</v>
      </c>
      <c r="AU535" s="211" t="s">
        <v>82</v>
      </c>
      <c r="AV535" s="13" t="s">
        <v>82</v>
      </c>
      <c r="AW535" s="13" t="s">
        <v>34</v>
      </c>
      <c r="AX535" s="13" t="s">
        <v>73</v>
      </c>
      <c r="AY535" s="211" t="s">
        <v>191</v>
      </c>
    </row>
    <row r="536" spans="1:65" s="13" customFormat="1" ht="11.25">
      <c r="B536" s="201"/>
      <c r="C536" s="202"/>
      <c r="D536" s="194" t="s">
        <v>208</v>
      </c>
      <c r="E536" s="203" t="s">
        <v>19</v>
      </c>
      <c r="F536" s="204" t="s">
        <v>773</v>
      </c>
      <c r="G536" s="202"/>
      <c r="H536" s="205">
        <v>1.3440000000000001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208</v>
      </c>
      <c r="AU536" s="211" t="s">
        <v>82</v>
      </c>
      <c r="AV536" s="13" t="s">
        <v>82</v>
      </c>
      <c r="AW536" s="13" t="s">
        <v>34</v>
      </c>
      <c r="AX536" s="13" t="s">
        <v>73</v>
      </c>
      <c r="AY536" s="211" t="s">
        <v>191</v>
      </c>
    </row>
    <row r="537" spans="1:65" s="13" customFormat="1" ht="11.25">
      <c r="B537" s="201"/>
      <c r="C537" s="202"/>
      <c r="D537" s="194" t="s">
        <v>208</v>
      </c>
      <c r="E537" s="203" t="s">
        <v>19</v>
      </c>
      <c r="F537" s="204" t="s">
        <v>774</v>
      </c>
      <c r="G537" s="202"/>
      <c r="H537" s="205">
        <v>0.60799999999999998</v>
      </c>
      <c r="I537" s="206"/>
      <c r="J537" s="202"/>
      <c r="K537" s="202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208</v>
      </c>
      <c r="AU537" s="211" t="s">
        <v>82</v>
      </c>
      <c r="AV537" s="13" t="s">
        <v>82</v>
      </c>
      <c r="AW537" s="13" t="s">
        <v>34</v>
      </c>
      <c r="AX537" s="13" t="s">
        <v>73</v>
      </c>
      <c r="AY537" s="211" t="s">
        <v>191</v>
      </c>
    </row>
    <row r="538" spans="1:65" s="13" customFormat="1" ht="11.25">
      <c r="B538" s="201"/>
      <c r="C538" s="202"/>
      <c r="D538" s="194" t="s">
        <v>208</v>
      </c>
      <c r="E538" s="203" t="s">
        <v>19</v>
      </c>
      <c r="F538" s="204" t="s">
        <v>775</v>
      </c>
      <c r="G538" s="202"/>
      <c r="H538" s="205">
        <v>4.4050000000000002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208</v>
      </c>
      <c r="AU538" s="211" t="s">
        <v>82</v>
      </c>
      <c r="AV538" s="13" t="s">
        <v>82</v>
      </c>
      <c r="AW538" s="13" t="s">
        <v>34</v>
      </c>
      <c r="AX538" s="13" t="s">
        <v>73</v>
      </c>
      <c r="AY538" s="211" t="s">
        <v>191</v>
      </c>
    </row>
    <row r="539" spans="1:65" s="13" customFormat="1" ht="11.25">
      <c r="B539" s="201"/>
      <c r="C539" s="202"/>
      <c r="D539" s="194" t="s">
        <v>208</v>
      </c>
      <c r="E539" s="203" t="s">
        <v>19</v>
      </c>
      <c r="F539" s="204" t="s">
        <v>776</v>
      </c>
      <c r="G539" s="202"/>
      <c r="H539" s="205">
        <v>1.71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208</v>
      </c>
      <c r="AU539" s="211" t="s">
        <v>82</v>
      </c>
      <c r="AV539" s="13" t="s">
        <v>82</v>
      </c>
      <c r="AW539" s="13" t="s">
        <v>34</v>
      </c>
      <c r="AX539" s="13" t="s">
        <v>73</v>
      </c>
      <c r="AY539" s="211" t="s">
        <v>191</v>
      </c>
    </row>
    <row r="540" spans="1:65" s="13" customFormat="1" ht="11.25">
      <c r="B540" s="201"/>
      <c r="C540" s="202"/>
      <c r="D540" s="194" t="s">
        <v>208</v>
      </c>
      <c r="E540" s="203" t="s">
        <v>19</v>
      </c>
      <c r="F540" s="204" t="s">
        <v>777</v>
      </c>
      <c r="G540" s="202"/>
      <c r="H540" s="205">
        <v>2.335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208</v>
      </c>
      <c r="AU540" s="211" t="s">
        <v>82</v>
      </c>
      <c r="AV540" s="13" t="s">
        <v>82</v>
      </c>
      <c r="AW540" s="13" t="s">
        <v>34</v>
      </c>
      <c r="AX540" s="13" t="s">
        <v>73</v>
      </c>
      <c r="AY540" s="211" t="s">
        <v>191</v>
      </c>
    </row>
    <row r="541" spans="1:65" s="13" customFormat="1" ht="11.25">
      <c r="B541" s="201"/>
      <c r="C541" s="202"/>
      <c r="D541" s="194" t="s">
        <v>208</v>
      </c>
      <c r="E541" s="203" t="s">
        <v>19</v>
      </c>
      <c r="F541" s="204" t="s">
        <v>778</v>
      </c>
      <c r="G541" s="202"/>
      <c r="H541" s="205">
        <v>0.36799999999999999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208</v>
      </c>
      <c r="AU541" s="211" t="s">
        <v>82</v>
      </c>
      <c r="AV541" s="13" t="s">
        <v>82</v>
      </c>
      <c r="AW541" s="13" t="s">
        <v>34</v>
      </c>
      <c r="AX541" s="13" t="s">
        <v>73</v>
      </c>
      <c r="AY541" s="211" t="s">
        <v>191</v>
      </c>
    </row>
    <row r="542" spans="1:65" s="13" customFormat="1" ht="11.25">
      <c r="B542" s="201"/>
      <c r="C542" s="202"/>
      <c r="D542" s="194" t="s">
        <v>208</v>
      </c>
      <c r="E542" s="203" t="s">
        <v>19</v>
      </c>
      <c r="F542" s="204" t="s">
        <v>779</v>
      </c>
      <c r="G542" s="202"/>
      <c r="H542" s="205">
        <v>12.766999999999999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208</v>
      </c>
      <c r="AU542" s="211" t="s">
        <v>82</v>
      </c>
      <c r="AV542" s="13" t="s">
        <v>82</v>
      </c>
      <c r="AW542" s="13" t="s">
        <v>34</v>
      </c>
      <c r="AX542" s="13" t="s">
        <v>73</v>
      </c>
      <c r="AY542" s="211" t="s">
        <v>191</v>
      </c>
    </row>
    <row r="543" spans="1:65" s="13" customFormat="1" ht="11.25">
      <c r="B543" s="201"/>
      <c r="C543" s="202"/>
      <c r="D543" s="194" t="s">
        <v>208</v>
      </c>
      <c r="E543" s="203" t="s">
        <v>19</v>
      </c>
      <c r="F543" s="204" t="s">
        <v>780</v>
      </c>
      <c r="G543" s="202"/>
      <c r="H543" s="205">
        <v>2.387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208</v>
      </c>
      <c r="AU543" s="211" t="s">
        <v>82</v>
      </c>
      <c r="AV543" s="13" t="s">
        <v>82</v>
      </c>
      <c r="AW543" s="13" t="s">
        <v>34</v>
      </c>
      <c r="AX543" s="13" t="s">
        <v>73</v>
      </c>
      <c r="AY543" s="211" t="s">
        <v>191</v>
      </c>
    </row>
    <row r="544" spans="1:65" s="13" customFormat="1" ht="11.25">
      <c r="B544" s="201"/>
      <c r="C544" s="202"/>
      <c r="D544" s="194" t="s">
        <v>208</v>
      </c>
      <c r="E544" s="203" t="s">
        <v>19</v>
      </c>
      <c r="F544" s="204" t="s">
        <v>781</v>
      </c>
      <c r="G544" s="202"/>
      <c r="H544" s="205">
        <v>9.91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208</v>
      </c>
      <c r="AU544" s="211" t="s">
        <v>82</v>
      </c>
      <c r="AV544" s="13" t="s">
        <v>82</v>
      </c>
      <c r="AW544" s="13" t="s">
        <v>34</v>
      </c>
      <c r="AX544" s="13" t="s">
        <v>73</v>
      </c>
      <c r="AY544" s="211" t="s">
        <v>191</v>
      </c>
    </row>
    <row r="545" spans="1:65" s="13" customFormat="1" ht="11.25">
      <c r="B545" s="201"/>
      <c r="C545" s="202"/>
      <c r="D545" s="194" t="s">
        <v>208</v>
      </c>
      <c r="E545" s="203" t="s">
        <v>19</v>
      </c>
      <c r="F545" s="204" t="s">
        <v>782</v>
      </c>
      <c r="G545" s="202"/>
      <c r="H545" s="205">
        <v>21.92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208</v>
      </c>
      <c r="AU545" s="211" t="s">
        <v>82</v>
      </c>
      <c r="AV545" s="13" t="s">
        <v>82</v>
      </c>
      <c r="AW545" s="13" t="s">
        <v>34</v>
      </c>
      <c r="AX545" s="13" t="s">
        <v>73</v>
      </c>
      <c r="AY545" s="211" t="s">
        <v>191</v>
      </c>
    </row>
    <row r="546" spans="1:65" s="13" customFormat="1" ht="11.25">
      <c r="B546" s="201"/>
      <c r="C546" s="202"/>
      <c r="D546" s="194" t="s">
        <v>208</v>
      </c>
      <c r="E546" s="203" t="s">
        <v>19</v>
      </c>
      <c r="F546" s="204" t="s">
        <v>783</v>
      </c>
      <c r="G546" s="202"/>
      <c r="H546" s="205">
        <v>107.65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208</v>
      </c>
      <c r="AU546" s="211" t="s">
        <v>82</v>
      </c>
      <c r="AV546" s="13" t="s">
        <v>82</v>
      </c>
      <c r="AW546" s="13" t="s">
        <v>34</v>
      </c>
      <c r="AX546" s="13" t="s">
        <v>73</v>
      </c>
      <c r="AY546" s="211" t="s">
        <v>191</v>
      </c>
    </row>
    <row r="547" spans="1:65" s="15" customFormat="1" ht="11.25">
      <c r="B547" s="233"/>
      <c r="C547" s="234"/>
      <c r="D547" s="194" t="s">
        <v>208</v>
      </c>
      <c r="E547" s="235" t="s">
        <v>19</v>
      </c>
      <c r="F547" s="236" t="s">
        <v>571</v>
      </c>
      <c r="G547" s="234"/>
      <c r="H547" s="235" t="s">
        <v>19</v>
      </c>
      <c r="I547" s="237"/>
      <c r="J547" s="234"/>
      <c r="K547" s="234"/>
      <c r="L547" s="238"/>
      <c r="M547" s="239"/>
      <c r="N547" s="240"/>
      <c r="O547" s="240"/>
      <c r="P547" s="240"/>
      <c r="Q547" s="240"/>
      <c r="R547" s="240"/>
      <c r="S547" s="240"/>
      <c r="T547" s="241"/>
      <c r="AT547" s="242" t="s">
        <v>208</v>
      </c>
      <c r="AU547" s="242" t="s">
        <v>82</v>
      </c>
      <c r="AV547" s="15" t="s">
        <v>80</v>
      </c>
      <c r="AW547" s="15" t="s">
        <v>34</v>
      </c>
      <c r="AX547" s="15" t="s">
        <v>73</v>
      </c>
      <c r="AY547" s="242" t="s">
        <v>191</v>
      </c>
    </row>
    <row r="548" spans="1:65" s="13" customFormat="1" ht="11.25">
      <c r="B548" s="201"/>
      <c r="C548" s="202"/>
      <c r="D548" s="194" t="s">
        <v>208</v>
      </c>
      <c r="E548" s="203" t="s">
        <v>19</v>
      </c>
      <c r="F548" s="204" t="s">
        <v>784</v>
      </c>
      <c r="G548" s="202"/>
      <c r="H548" s="205">
        <v>28.61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208</v>
      </c>
      <c r="AU548" s="211" t="s">
        <v>82</v>
      </c>
      <c r="AV548" s="13" t="s">
        <v>82</v>
      </c>
      <c r="AW548" s="13" t="s">
        <v>34</v>
      </c>
      <c r="AX548" s="13" t="s">
        <v>73</v>
      </c>
      <c r="AY548" s="211" t="s">
        <v>191</v>
      </c>
    </row>
    <row r="549" spans="1:65" s="13" customFormat="1" ht="11.25">
      <c r="B549" s="201"/>
      <c r="C549" s="202"/>
      <c r="D549" s="194" t="s">
        <v>208</v>
      </c>
      <c r="E549" s="203" t="s">
        <v>19</v>
      </c>
      <c r="F549" s="204" t="s">
        <v>734</v>
      </c>
      <c r="G549" s="202"/>
      <c r="H549" s="205">
        <v>4.3849999999999998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208</v>
      </c>
      <c r="AU549" s="211" t="s">
        <v>82</v>
      </c>
      <c r="AV549" s="13" t="s">
        <v>82</v>
      </c>
      <c r="AW549" s="13" t="s">
        <v>34</v>
      </c>
      <c r="AX549" s="13" t="s">
        <v>73</v>
      </c>
      <c r="AY549" s="211" t="s">
        <v>191</v>
      </c>
    </row>
    <row r="550" spans="1:65" s="13" customFormat="1" ht="11.25">
      <c r="B550" s="201"/>
      <c r="C550" s="202"/>
      <c r="D550" s="194" t="s">
        <v>208</v>
      </c>
      <c r="E550" s="203" t="s">
        <v>19</v>
      </c>
      <c r="F550" s="204" t="s">
        <v>785</v>
      </c>
      <c r="G550" s="202"/>
      <c r="H550" s="205">
        <v>89.4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208</v>
      </c>
      <c r="AU550" s="211" t="s">
        <v>82</v>
      </c>
      <c r="AV550" s="13" t="s">
        <v>82</v>
      </c>
      <c r="AW550" s="13" t="s">
        <v>34</v>
      </c>
      <c r="AX550" s="13" t="s">
        <v>73</v>
      </c>
      <c r="AY550" s="211" t="s">
        <v>191</v>
      </c>
    </row>
    <row r="551" spans="1:65" s="13" customFormat="1" ht="11.25">
      <c r="B551" s="201"/>
      <c r="C551" s="202"/>
      <c r="D551" s="194" t="s">
        <v>208</v>
      </c>
      <c r="E551" s="203" t="s">
        <v>19</v>
      </c>
      <c r="F551" s="204" t="s">
        <v>786</v>
      </c>
      <c r="G551" s="202"/>
      <c r="H551" s="205">
        <v>88.941000000000003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208</v>
      </c>
      <c r="AU551" s="211" t="s">
        <v>82</v>
      </c>
      <c r="AV551" s="13" t="s">
        <v>82</v>
      </c>
      <c r="AW551" s="13" t="s">
        <v>34</v>
      </c>
      <c r="AX551" s="13" t="s">
        <v>73</v>
      </c>
      <c r="AY551" s="211" t="s">
        <v>191</v>
      </c>
    </row>
    <row r="552" spans="1:65" s="13" customFormat="1" ht="11.25">
      <c r="B552" s="201"/>
      <c r="C552" s="202"/>
      <c r="D552" s="194" t="s">
        <v>208</v>
      </c>
      <c r="E552" s="203" t="s">
        <v>19</v>
      </c>
      <c r="F552" s="204" t="s">
        <v>787</v>
      </c>
      <c r="G552" s="202"/>
      <c r="H552" s="205">
        <v>405.98099999999999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208</v>
      </c>
      <c r="AU552" s="211" t="s">
        <v>82</v>
      </c>
      <c r="AV552" s="13" t="s">
        <v>82</v>
      </c>
      <c r="AW552" s="13" t="s">
        <v>34</v>
      </c>
      <c r="AX552" s="13" t="s">
        <v>73</v>
      </c>
      <c r="AY552" s="211" t="s">
        <v>191</v>
      </c>
    </row>
    <row r="553" spans="1:65" s="14" customFormat="1" ht="11.25">
      <c r="B553" s="212"/>
      <c r="C553" s="213"/>
      <c r="D553" s="194" t="s">
        <v>208</v>
      </c>
      <c r="E553" s="214" t="s">
        <v>19</v>
      </c>
      <c r="F553" s="215" t="s">
        <v>238</v>
      </c>
      <c r="G553" s="213"/>
      <c r="H553" s="216">
        <v>789.03599999999994</v>
      </c>
      <c r="I553" s="217"/>
      <c r="J553" s="213"/>
      <c r="K553" s="213"/>
      <c r="L553" s="218"/>
      <c r="M553" s="219"/>
      <c r="N553" s="220"/>
      <c r="O553" s="220"/>
      <c r="P553" s="220"/>
      <c r="Q553" s="220"/>
      <c r="R553" s="220"/>
      <c r="S553" s="220"/>
      <c r="T553" s="221"/>
      <c r="AT553" s="222" t="s">
        <v>208</v>
      </c>
      <c r="AU553" s="222" t="s">
        <v>82</v>
      </c>
      <c r="AV553" s="14" t="s">
        <v>197</v>
      </c>
      <c r="AW553" s="14" t="s">
        <v>34</v>
      </c>
      <c r="AX553" s="14" t="s">
        <v>80</v>
      </c>
      <c r="AY553" s="222" t="s">
        <v>191</v>
      </c>
    </row>
    <row r="554" spans="1:65" s="13" customFormat="1" ht="11.25">
      <c r="B554" s="201"/>
      <c r="C554" s="202"/>
      <c r="D554" s="194" t="s">
        <v>208</v>
      </c>
      <c r="E554" s="202"/>
      <c r="F554" s="204" t="s">
        <v>788</v>
      </c>
      <c r="G554" s="202"/>
      <c r="H554" s="205">
        <v>7.89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208</v>
      </c>
      <c r="AU554" s="211" t="s">
        <v>82</v>
      </c>
      <c r="AV554" s="13" t="s">
        <v>82</v>
      </c>
      <c r="AW554" s="13" t="s">
        <v>4</v>
      </c>
      <c r="AX554" s="13" t="s">
        <v>80</v>
      </c>
      <c r="AY554" s="211" t="s">
        <v>191</v>
      </c>
    </row>
    <row r="555" spans="1:65" s="2" customFormat="1" ht="16.5" customHeight="1">
      <c r="A555" s="37"/>
      <c r="B555" s="38"/>
      <c r="C555" s="181" t="s">
        <v>789</v>
      </c>
      <c r="D555" s="181" t="s">
        <v>193</v>
      </c>
      <c r="E555" s="182" t="s">
        <v>790</v>
      </c>
      <c r="F555" s="183" t="s">
        <v>791</v>
      </c>
      <c r="G555" s="184" t="s">
        <v>282</v>
      </c>
      <c r="H555" s="185">
        <v>57.337000000000003</v>
      </c>
      <c r="I555" s="186"/>
      <c r="J555" s="187">
        <f>ROUND(I555*H555,2)</f>
        <v>0</v>
      </c>
      <c r="K555" s="183" t="s">
        <v>203</v>
      </c>
      <c r="L555" s="42"/>
      <c r="M555" s="188" t="s">
        <v>19</v>
      </c>
      <c r="N555" s="189" t="s">
        <v>44</v>
      </c>
      <c r="O555" s="67"/>
      <c r="P555" s="190">
        <f>O555*H555</f>
        <v>0</v>
      </c>
      <c r="Q555" s="190">
        <v>6.3E-2</v>
      </c>
      <c r="R555" s="190">
        <f>Q555*H555</f>
        <v>3.6122310000000004</v>
      </c>
      <c r="S555" s="190">
        <v>0</v>
      </c>
      <c r="T555" s="19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2" t="s">
        <v>197</v>
      </c>
      <c r="AT555" s="192" t="s">
        <v>193</v>
      </c>
      <c r="AU555" s="192" t="s">
        <v>82</v>
      </c>
      <c r="AY555" s="20" t="s">
        <v>191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0" t="s">
        <v>80</v>
      </c>
      <c r="BK555" s="193">
        <f>ROUND(I555*H555,2)</f>
        <v>0</v>
      </c>
      <c r="BL555" s="20" t="s">
        <v>197</v>
      </c>
      <c r="BM555" s="192" t="s">
        <v>792</v>
      </c>
    </row>
    <row r="556" spans="1:65" s="2" customFormat="1" ht="11.25">
      <c r="A556" s="37"/>
      <c r="B556" s="38"/>
      <c r="C556" s="39"/>
      <c r="D556" s="194" t="s">
        <v>199</v>
      </c>
      <c r="E556" s="39"/>
      <c r="F556" s="195" t="s">
        <v>793</v>
      </c>
      <c r="G556" s="39"/>
      <c r="H556" s="39"/>
      <c r="I556" s="196"/>
      <c r="J556" s="39"/>
      <c r="K556" s="39"/>
      <c r="L556" s="42"/>
      <c r="M556" s="197"/>
      <c r="N556" s="198"/>
      <c r="O556" s="67"/>
      <c r="P556" s="67"/>
      <c r="Q556" s="67"/>
      <c r="R556" s="67"/>
      <c r="S556" s="67"/>
      <c r="T556" s="68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20" t="s">
        <v>199</v>
      </c>
      <c r="AU556" s="20" t="s">
        <v>82</v>
      </c>
    </row>
    <row r="557" spans="1:65" s="2" customFormat="1" ht="11.25">
      <c r="A557" s="37"/>
      <c r="B557" s="38"/>
      <c r="C557" s="39"/>
      <c r="D557" s="199" t="s">
        <v>206</v>
      </c>
      <c r="E557" s="39"/>
      <c r="F557" s="200" t="s">
        <v>794</v>
      </c>
      <c r="G557" s="39"/>
      <c r="H557" s="39"/>
      <c r="I557" s="196"/>
      <c r="J557" s="39"/>
      <c r="K557" s="39"/>
      <c r="L557" s="42"/>
      <c r="M557" s="197"/>
      <c r="N557" s="198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206</v>
      </c>
      <c r="AU557" s="20" t="s">
        <v>82</v>
      </c>
    </row>
    <row r="558" spans="1:65" s="13" customFormat="1" ht="11.25">
      <c r="B558" s="201"/>
      <c r="C558" s="202"/>
      <c r="D558" s="194" t="s">
        <v>208</v>
      </c>
      <c r="E558" s="203" t="s">
        <v>19</v>
      </c>
      <c r="F558" s="204" t="s">
        <v>795</v>
      </c>
      <c r="G558" s="202"/>
      <c r="H558" s="205">
        <v>57.337000000000003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208</v>
      </c>
      <c r="AU558" s="211" t="s">
        <v>82</v>
      </c>
      <c r="AV558" s="13" t="s">
        <v>82</v>
      </c>
      <c r="AW558" s="13" t="s">
        <v>34</v>
      </c>
      <c r="AX558" s="13" t="s">
        <v>80</v>
      </c>
      <c r="AY558" s="211" t="s">
        <v>191</v>
      </c>
    </row>
    <row r="559" spans="1:65" s="2" customFormat="1" ht="16.5" customHeight="1">
      <c r="A559" s="37"/>
      <c r="B559" s="38"/>
      <c r="C559" s="181" t="s">
        <v>796</v>
      </c>
      <c r="D559" s="181" t="s">
        <v>193</v>
      </c>
      <c r="E559" s="182" t="s">
        <v>797</v>
      </c>
      <c r="F559" s="183" t="s">
        <v>798</v>
      </c>
      <c r="G559" s="184" t="s">
        <v>282</v>
      </c>
      <c r="H559" s="185">
        <v>181.75899999999999</v>
      </c>
      <c r="I559" s="186"/>
      <c r="J559" s="187">
        <f>ROUND(I559*H559,2)</f>
        <v>0</v>
      </c>
      <c r="K559" s="183" t="s">
        <v>203</v>
      </c>
      <c r="L559" s="42"/>
      <c r="M559" s="188" t="s">
        <v>19</v>
      </c>
      <c r="N559" s="189" t="s">
        <v>44</v>
      </c>
      <c r="O559" s="67"/>
      <c r="P559" s="190">
        <f>O559*H559</f>
        <v>0</v>
      </c>
      <c r="Q559" s="190">
        <v>0.105</v>
      </c>
      <c r="R559" s="190">
        <f>Q559*H559</f>
        <v>19.084694999999996</v>
      </c>
      <c r="S559" s="190">
        <v>0</v>
      </c>
      <c r="T559" s="191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2" t="s">
        <v>197</v>
      </c>
      <c r="AT559" s="192" t="s">
        <v>193</v>
      </c>
      <c r="AU559" s="192" t="s">
        <v>82</v>
      </c>
      <c r="AY559" s="20" t="s">
        <v>191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0" t="s">
        <v>80</v>
      </c>
      <c r="BK559" s="193">
        <f>ROUND(I559*H559,2)</f>
        <v>0</v>
      </c>
      <c r="BL559" s="20" t="s">
        <v>197</v>
      </c>
      <c r="BM559" s="192" t="s">
        <v>799</v>
      </c>
    </row>
    <row r="560" spans="1:65" s="2" customFormat="1" ht="11.25">
      <c r="A560" s="37"/>
      <c r="B560" s="38"/>
      <c r="C560" s="39"/>
      <c r="D560" s="194" t="s">
        <v>199</v>
      </c>
      <c r="E560" s="39"/>
      <c r="F560" s="195" t="s">
        <v>800</v>
      </c>
      <c r="G560" s="39"/>
      <c r="H560" s="39"/>
      <c r="I560" s="196"/>
      <c r="J560" s="39"/>
      <c r="K560" s="39"/>
      <c r="L560" s="42"/>
      <c r="M560" s="197"/>
      <c r="N560" s="198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199</v>
      </c>
      <c r="AU560" s="20" t="s">
        <v>82</v>
      </c>
    </row>
    <row r="561" spans="1:65" s="2" customFormat="1" ht="11.25">
      <c r="A561" s="37"/>
      <c r="B561" s="38"/>
      <c r="C561" s="39"/>
      <c r="D561" s="199" t="s">
        <v>206</v>
      </c>
      <c r="E561" s="39"/>
      <c r="F561" s="200" t="s">
        <v>801</v>
      </c>
      <c r="G561" s="39"/>
      <c r="H561" s="39"/>
      <c r="I561" s="196"/>
      <c r="J561" s="39"/>
      <c r="K561" s="39"/>
      <c r="L561" s="42"/>
      <c r="M561" s="197"/>
      <c r="N561" s="198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206</v>
      </c>
      <c r="AU561" s="20" t="s">
        <v>82</v>
      </c>
    </row>
    <row r="562" spans="1:65" s="13" customFormat="1" ht="11.25">
      <c r="B562" s="201"/>
      <c r="C562" s="202"/>
      <c r="D562" s="194" t="s">
        <v>208</v>
      </c>
      <c r="E562" s="203" t="s">
        <v>19</v>
      </c>
      <c r="F562" s="204" t="s">
        <v>802</v>
      </c>
      <c r="G562" s="202"/>
      <c r="H562" s="205">
        <v>181.75899999999999</v>
      </c>
      <c r="I562" s="206"/>
      <c r="J562" s="202"/>
      <c r="K562" s="202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208</v>
      </c>
      <c r="AU562" s="211" t="s">
        <v>82</v>
      </c>
      <c r="AV562" s="13" t="s">
        <v>82</v>
      </c>
      <c r="AW562" s="13" t="s">
        <v>34</v>
      </c>
      <c r="AX562" s="13" t="s">
        <v>80</v>
      </c>
      <c r="AY562" s="211" t="s">
        <v>191</v>
      </c>
    </row>
    <row r="563" spans="1:65" s="2" customFormat="1" ht="16.5" customHeight="1">
      <c r="A563" s="37"/>
      <c r="B563" s="38"/>
      <c r="C563" s="181" t="s">
        <v>803</v>
      </c>
      <c r="D563" s="181" t="s">
        <v>193</v>
      </c>
      <c r="E563" s="182" t="s">
        <v>804</v>
      </c>
      <c r="F563" s="183" t="s">
        <v>805</v>
      </c>
      <c r="G563" s="184" t="s">
        <v>282</v>
      </c>
      <c r="H563" s="185">
        <v>290.98</v>
      </c>
      <c r="I563" s="186"/>
      <c r="J563" s="187">
        <f>ROUND(I563*H563,2)</f>
        <v>0</v>
      </c>
      <c r="K563" s="183" t="s">
        <v>19</v>
      </c>
      <c r="L563" s="42"/>
      <c r="M563" s="188" t="s">
        <v>19</v>
      </c>
      <c r="N563" s="189" t="s">
        <v>44</v>
      </c>
      <c r="O563" s="67"/>
      <c r="P563" s="190">
        <f>O563*H563</f>
        <v>0</v>
      </c>
      <c r="Q563" s="190">
        <v>0.105</v>
      </c>
      <c r="R563" s="190">
        <f>Q563*H563</f>
        <v>30.552900000000001</v>
      </c>
      <c r="S563" s="190">
        <v>0</v>
      </c>
      <c r="T563" s="19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2" t="s">
        <v>197</v>
      </c>
      <c r="AT563" s="192" t="s">
        <v>193</v>
      </c>
      <c r="AU563" s="192" t="s">
        <v>82</v>
      </c>
      <c r="AY563" s="20" t="s">
        <v>191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20" t="s">
        <v>80</v>
      </c>
      <c r="BK563" s="193">
        <f>ROUND(I563*H563,2)</f>
        <v>0</v>
      </c>
      <c r="BL563" s="20" t="s">
        <v>197</v>
      </c>
      <c r="BM563" s="192" t="s">
        <v>806</v>
      </c>
    </row>
    <row r="564" spans="1:65" s="2" customFormat="1" ht="11.25">
      <c r="A564" s="37"/>
      <c r="B564" s="38"/>
      <c r="C564" s="39"/>
      <c r="D564" s="194" t="s">
        <v>199</v>
      </c>
      <c r="E564" s="39"/>
      <c r="F564" s="195" t="s">
        <v>800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199</v>
      </c>
      <c r="AU564" s="20" t="s">
        <v>82</v>
      </c>
    </row>
    <row r="565" spans="1:65" s="13" customFormat="1" ht="11.25">
      <c r="B565" s="201"/>
      <c r="C565" s="202"/>
      <c r="D565" s="194" t="s">
        <v>208</v>
      </c>
      <c r="E565" s="203" t="s">
        <v>19</v>
      </c>
      <c r="F565" s="204" t="s">
        <v>807</v>
      </c>
      <c r="G565" s="202"/>
      <c r="H565" s="205">
        <v>181.6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208</v>
      </c>
      <c r="AU565" s="211" t="s">
        <v>82</v>
      </c>
      <c r="AV565" s="13" t="s">
        <v>82</v>
      </c>
      <c r="AW565" s="13" t="s">
        <v>34</v>
      </c>
      <c r="AX565" s="13" t="s">
        <v>73</v>
      </c>
      <c r="AY565" s="211" t="s">
        <v>191</v>
      </c>
    </row>
    <row r="566" spans="1:65" s="13" customFormat="1" ht="11.25">
      <c r="B566" s="201"/>
      <c r="C566" s="202"/>
      <c r="D566" s="194" t="s">
        <v>208</v>
      </c>
      <c r="E566" s="203" t="s">
        <v>19</v>
      </c>
      <c r="F566" s="204" t="s">
        <v>808</v>
      </c>
      <c r="G566" s="202"/>
      <c r="H566" s="205">
        <v>30.17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208</v>
      </c>
      <c r="AU566" s="211" t="s">
        <v>82</v>
      </c>
      <c r="AV566" s="13" t="s">
        <v>82</v>
      </c>
      <c r="AW566" s="13" t="s">
        <v>34</v>
      </c>
      <c r="AX566" s="13" t="s">
        <v>73</v>
      </c>
      <c r="AY566" s="211" t="s">
        <v>191</v>
      </c>
    </row>
    <row r="567" spans="1:65" s="13" customFormat="1" ht="11.25">
      <c r="B567" s="201"/>
      <c r="C567" s="202"/>
      <c r="D567" s="194" t="s">
        <v>208</v>
      </c>
      <c r="E567" s="203" t="s">
        <v>19</v>
      </c>
      <c r="F567" s="204" t="s">
        <v>809</v>
      </c>
      <c r="G567" s="202"/>
      <c r="H567" s="205">
        <v>79.209999999999994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208</v>
      </c>
      <c r="AU567" s="211" t="s">
        <v>82</v>
      </c>
      <c r="AV567" s="13" t="s">
        <v>82</v>
      </c>
      <c r="AW567" s="13" t="s">
        <v>34</v>
      </c>
      <c r="AX567" s="13" t="s">
        <v>73</v>
      </c>
      <c r="AY567" s="211" t="s">
        <v>191</v>
      </c>
    </row>
    <row r="568" spans="1:65" s="14" customFormat="1" ht="11.25">
      <c r="B568" s="212"/>
      <c r="C568" s="213"/>
      <c r="D568" s="194" t="s">
        <v>208</v>
      </c>
      <c r="E568" s="214" t="s">
        <v>19</v>
      </c>
      <c r="F568" s="215" t="s">
        <v>238</v>
      </c>
      <c r="G568" s="213"/>
      <c r="H568" s="216">
        <v>290.98</v>
      </c>
      <c r="I568" s="217"/>
      <c r="J568" s="213"/>
      <c r="K568" s="213"/>
      <c r="L568" s="218"/>
      <c r="M568" s="219"/>
      <c r="N568" s="220"/>
      <c r="O568" s="220"/>
      <c r="P568" s="220"/>
      <c r="Q568" s="220"/>
      <c r="R568" s="220"/>
      <c r="S568" s="220"/>
      <c r="T568" s="221"/>
      <c r="AT568" s="222" t="s">
        <v>208</v>
      </c>
      <c r="AU568" s="222" t="s">
        <v>82</v>
      </c>
      <c r="AV568" s="14" t="s">
        <v>197</v>
      </c>
      <c r="AW568" s="14" t="s">
        <v>34</v>
      </c>
      <c r="AX568" s="14" t="s">
        <v>80</v>
      </c>
      <c r="AY568" s="222" t="s">
        <v>191</v>
      </c>
    </row>
    <row r="569" spans="1:65" s="2" customFormat="1" ht="16.5" customHeight="1">
      <c r="A569" s="37"/>
      <c r="B569" s="38"/>
      <c r="C569" s="181" t="s">
        <v>810</v>
      </c>
      <c r="D569" s="181" t="s">
        <v>193</v>
      </c>
      <c r="E569" s="182" t="s">
        <v>811</v>
      </c>
      <c r="F569" s="183" t="s">
        <v>812</v>
      </c>
      <c r="G569" s="184" t="s">
        <v>255</v>
      </c>
      <c r="H569" s="185">
        <v>6.923</v>
      </c>
      <c r="I569" s="186"/>
      <c r="J569" s="187">
        <f>ROUND(I569*H569,2)</f>
        <v>0</v>
      </c>
      <c r="K569" s="183" t="s">
        <v>19</v>
      </c>
      <c r="L569" s="42"/>
      <c r="M569" s="188" t="s">
        <v>19</v>
      </c>
      <c r="N569" s="189" t="s">
        <v>44</v>
      </c>
      <c r="O569" s="67"/>
      <c r="P569" s="190">
        <f>O569*H569</f>
        <v>0</v>
      </c>
      <c r="Q569" s="190">
        <v>1.06277</v>
      </c>
      <c r="R569" s="190">
        <f>Q569*H569</f>
        <v>7.3575567099999999</v>
      </c>
      <c r="S569" s="190">
        <v>0</v>
      </c>
      <c r="T569" s="191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2" t="s">
        <v>197</v>
      </c>
      <c r="AT569" s="192" t="s">
        <v>193</v>
      </c>
      <c r="AU569" s="192" t="s">
        <v>82</v>
      </c>
      <c r="AY569" s="20" t="s">
        <v>191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20" t="s">
        <v>80</v>
      </c>
      <c r="BK569" s="193">
        <f>ROUND(I569*H569,2)</f>
        <v>0</v>
      </c>
      <c r="BL569" s="20" t="s">
        <v>197</v>
      </c>
      <c r="BM569" s="192" t="s">
        <v>813</v>
      </c>
    </row>
    <row r="570" spans="1:65" s="2" customFormat="1" ht="11.25">
      <c r="A570" s="37"/>
      <c r="B570" s="38"/>
      <c r="C570" s="39"/>
      <c r="D570" s="194" t="s">
        <v>199</v>
      </c>
      <c r="E570" s="39"/>
      <c r="F570" s="195" t="s">
        <v>812</v>
      </c>
      <c r="G570" s="39"/>
      <c r="H570" s="39"/>
      <c r="I570" s="196"/>
      <c r="J570" s="39"/>
      <c r="K570" s="39"/>
      <c r="L570" s="42"/>
      <c r="M570" s="197"/>
      <c r="N570" s="198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199</v>
      </c>
      <c r="AU570" s="20" t="s">
        <v>82</v>
      </c>
    </row>
    <row r="571" spans="1:65" s="13" customFormat="1" ht="11.25">
      <c r="B571" s="201"/>
      <c r="C571" s="202"/>
      <c r="D571" s="194" t="s">
        <v>208</v>
      </c>
      <c r="E571" s="203" t="s">
        <v>19</v>
      </c>
      <c r="F571" s="204" t="s">
        <v>814</v>
      </c>
      <c r="G571" s="202"/>
      <c r="H571" s="205">
        <v>0.96799999999999997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208</v>
      </c>
      <c r="AU571" s="211" t="s">
        <v>82</v>
      </c>
      <c r="AV571" s="13" t="s">
        <v>82</v>
      </c>
      <c r="AW571" s="13" t="s">
        <v>34</v>
      </c>
      <c r="AX571" s="13" t="s">
        <v>73</v>
      </c>
      <c r="AY571" s="211" t="s">
        <v>191</v>
      </c>
    </row>
    <row r="572" spans="1:65" s="13" customFormat="1" ht="11.25">
      <c r="B572" s="201"/>
      <c r="C572" s="202"/>
      <c r="D572" s="194" t="s">
        <v>208</v>
      </c>
      <c r="E572" s="203" t="s">
        <v>19</v>
      </c>
      <c r="F572" s="204" t="s">
        <v>815</v>
      </c>
      <c r="G572" s="202"/>
      <c r="H572" s="205">
        <v>0.30299999999999999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208</v>
      </c>
      <c r="AU572" s="211" t="s">
        <v>82</v>
      </c>
      <c r="AV572" s="13" t="s">
        <v>82</v>
      </c>
      <c r="AW572" s="13" t="s">
        <v>34</v>
      </c>
      <c r="AX572" s="13" t="s">
        <v>73</v>
      </c>
      <c r="AY572" s="211" t="s">
        <v>191</v>
      </c>
    </row>
    <row r="573" spans="1:65" s="13" customFormat="1" ht="11.25">
      <c r="B573" s="201"/>
      <c r="C573" s="202"/>
      <c r="D573" s="194" t="s">
        <v>208</v>
      </c>
      <c r="E573" s="203" t="s">
        <v>19</v>
      </c>
      <c r="F573" s="204" t="s">
        <v>816</v>
      </c>
      <c r="G573" s="202"/>
      <c r="H573" s="205">
        <v>0.14000000000000001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208</v>
      </c>
      <c r="AU573" s="211" t="s">
        <v>82</v>
      </c>
      <c r="AV573" s="13" t="s">
        <v>82</v>
      </c>
      <c r="AW573" s="13" t="s">
        <v>34</v>
      </c>
      <c r="AX573" s="13" t="s">
        <v>73</v>
      </c>
      <c r="AY573" s="211" t="s">
        <v>191</v>
      </c>
    </row>
    <row r="574" spans="1:65" s="13" customFormat="1" ht="11.25">
      <c r="B574" s="201"/>
      <c r="C574" s="202"/>
      <c r="D574" s="194" t="s">
        <v>208</v>
      </c>
      <c r="E574" s="203" t="s">
        <v>19</v>
      </c>
      <c r="F574" s="204" t="s">
        <v>817</v>
      </c>
      <c r="G574" s="202"/>
      <c r="H574" s="205">
        <v>0.10299999999999999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208</v>
      </c>
      <c r="AU574" s="211" t="s">
        <v>82</v>
      </c>
      <c r="AV574" s="13" t="s">
        <v>82</v>
      </c>
      <c r="AW574" s="13" t="s">
        <v>34</v>
      </c>
      <c r="AX574" s="13" t="s">
        <v>73</v>
      </c>
      <c r="AY574" s="211" t="s">
        <v>191</v>
      </c>
    </row>
    <row r="575" spans="1:65" s="13" customFormat="1" ht="11.25">
      <c r="B575" s="201"/>
      <c r="C575" s="202"/>
      <c r="D575" s="194" t="s">
        <v>208</v>
      </c>
      <c r="E575" s="203" t="s">
        <v>19</v>
      </c>
      <c r="F575" s="204" t="s">
        <v>818</v>
      </c>
      <c r="G575" s="202"/>
      <c r="H575" s="205">
        <v>0.316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208</v>
      </c>
      <c r="AU575" s="211" t="s">
        <v>82</v>
      </c>
      <c r="AV575" s="13" t="s">
        <v>82</v>
      </c>
      <c r="AW575" s="13" t="s">
        <v>34</v>
      </c>
      <c r="AX575" s="13" t="s">
        <v>73</v>
      </c>
      <c r="AY575" s="211" t="s">
        <v>191</v>
      </c>
    </row>
    <row r="576" spans="1:65" s="15" customFormat="1" ht="11.25">
      <c r="B576" s="233"/>
      <c r="C576" s="234"/>
      <c r="D576" s="194" t="s">
        <v>208</v>
      </c>
      <c r="E576" s="235" t="s">
        <v>19</v>
      </c>
      <c r="F576" s="236" t="s">
        <v>571</v>
      </c>
      <c r="G576" s="234"/>
      <c r="H576" s="235" t="s">
        <v>19</v>
      </c>
      <c r="I576" s="237"/>
      <c r="J576" s="234"/>
      <c r="K576" s="234"/>
      <c r="L576" s="238"/>
      <c r="M576" s="239"/>
      <c r="N576" s="240"/>
      <c r="O576" s="240"/>
      <c r="P576" s="240"/>
      <c r="Q576" s="240"/>
      <c r="R576" s="240"/>
      <c r="S576" s="240"/>
      <c r="T576" s="241"/>
      <c r="AT576" s="242" t="s">
        <v>208</v>
      </c>
      <c r="AU576" s="242" t="s">
        <v>82</v>
      </c>
      <c r="AV576" s="15" t="s">
        <v>80</v>
      </c>
      <c r="AW576" s="15" t="s">
        <v>34</v>
      </c>
      <c r="AX576" s="15" t="s">
        <v>73</v>
      </c>
      <c r="AY576" s="242" t="s">
        <v>191</v>
      </c>
    </row>
    <row r="577" spans="1:65" s="13" customFormat="1" ht="11.25">
      <c r="B577" s="201"/>
      <c r="C577" s="202"/>
      <c r="D577" s="194" t="s">
        <v>208</v>
      </c>
      <c r="E577" s="203" t="s">
        <v>19</v>
      </c>
      <c r="F577" s="204" t="s">
        <v>819</v>
      </c>
      <c r="G577" s="202"/>
      <c r="H577" s="205">
        <v>0.152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208</v>
      </c>
      <c r="AU577" s="211" t="s">
        <v>82</v>
      </c>
      <c r="AV577" s="13" t="s">
        <v>82</v>
      </c>
      <c r="AW577" s="13" t="s">
        <v>34</v>
      </c>
      <c r="AX577" s="13" t="s">
        <v>73</v>
      </c>
      <c r="AY577" s="211" t="s">
        <v>191</v>
      </c>
    </row>
    <row r="578" spans="1:65" s="13" customFormat="1" ht="11.25">
      <c r="B578" s="201"/>
      <c r="C578" s="202"/>
      <c r="D578" s="194" t="s">
        <v>208</v>
      </c>
      <c r="E578" s="203" t="s">
        <v>19</v>
      </c>
      <c r="F578" s="204" t="s">
        <v>820</v>
      </c>
      <c r="G578" s="202"/>
      <c r="H578" s="205">
        <v>0.14599999999999999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208</v>
      </c>
      <c r="AU578" s="211" t="s">
        <v>82</v>
      </c>
      <c r="AV578" s="13" t="s">
        <v>82</v>
      </c>
      <c r="AW578" s="13" t="s">
        <v>34</v>
      </c>
      <c r="AX578" s="13" t="s">
        <v>73</v>
      </c>
      <c r="AY578" s="211" t="s">
        <v>191</v>
      </c>
    </row>
    <row r="579" spans="1:65" s="13" customFormat="1" ht="11.25">
      <c r="B579" s="201"/>
      <c r="C579" s="202"/>
      <c r="D579" s="194" t="s">
        <v>208</v>
      </c>
      <c r="E579" s="203" t="s">
        <v>19</v>
      </c>
      <c r="F579" s="204" t="s">
        <v>821</v>
      </c>
      <c r="G579" s="202"/>
      <c r="H579" s="205">
        <v>0.47599999999999998</v>
      </c>
      <c r="I579" s="206"/>
      <c r="J579" s="202"/>
      <c r="K579" s="202"/>
      <c r="L579" s="207"/>
      <c r="M579" s="208"/>
      <c r="N579" s="209"/>
      <c r="O579" s="209"/>
      <c r="P579" s="209"/>
      <c r="Q579" s="209"/>
      <c r="R579" s="209"/>
      <c r="S579" s="209"/>
      <c r="T579" s="210"/>
      <c r="AT579" s="211" t="s">
        <v>208</v>
      </c>
      <c r="AU579" s="211" t="s">
        <v>82</v>
      </c>
      <c r="AV579" s="13" t="s">
        <v>82</v>
      </c>
      <c r="AW579" s="13" t="s">
        <v>34</v>
      </c>
      <c r="AX579" s="13" t="s">
        <v>73</v>
      </c>
      <c r="AY579" s="211" t="s">
        <v>191</v>
      </c>
    </row>
    <row r="580" spans="1:65" s="13" customFormat="1" ht="11.25">
      <c r="B580" s="201"/>
      <c r="C580" s="202"/>
      <c r="D580" s="194" t="s">
        <v>208</v>
      </c>
      <c r="E580" s="203" t="s">
        <v>19</v>
      </c>
      <c r="F580" s="204" t="s">
        <v>822</v>
      </c>
      <c r="G580" s="202"/>
      <c r="H580" s="205">
        <v>0.54900000000000004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208</v>
      </c>
      <c r="AU580" s="211" t="s">
        <v>82</v>
      </c>
      <c r="AV580" s="13" t="s">
        <v>82</v>
      </c>
      <c r="AW580" s="13" t="s">
        <v>34</v>
      </c>
      <c r="AX580" s="13" t="s">
        <v>73</v>
      </c>
      <c r="AY580" s="211" t="s">
        <v>191</v>
      </c>
    </row>
    <row r="581" spans="1:65" s="13" customFormat="1" ht="11.25">
      <c r="B581" s="201"/>
      <c r="C581" s="202"/>
      <c r="D581" s="194" t="s">
        <v>208</v>
      </c>
      <c r="E581" s="203" t="s">
        <v>19</v>
      </c>
      <c r="F581" s="204" t="s">
        <v>823</v>
      </c>
      <c r="G581" s="202"/>
      <c r="H581" s="205">
        <v>0.217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208</v>
      </c>
      <c r="AU581" s="211" t="s">
        <v>82</v>
      </c>
      <c r="AV581" s="13" t="s">
        <v>82</v>
      </c>
      <c r="AW581" s="13" t="s">
        <v>34</v>
      </c>
      <c r="AX581" s="13" t="s">
        <v>73</v>
      </c>
      <c r="AY581" s="211" t="s">
        <v>191</v>
      </c>
    </row>
    <row r="582" spans="1:65" s="13" customFormat="1" ht="11.25">
      <c r="B582" s="201"/>
      <c r="C582" s="202"/>
      <c r="D582" s="194" t="s">
        <v>208</v>
      </c>
      <c r="E582" s="203" t="s">
        <v>19</v>
      </c>
      <c r="F582" s="204" t="s">
        <v>824</v>
      </c>
      <c r="G582" s="202"/>
      <c r="H582" s="205">
        <v>0.96799999999999997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208</v>
      </c>
      <c r="AU582" s="211" t="s">
        <v>82</v>
      </c>
      <c r="AV582" s="13" t="s">
        <v>82</v>
      </c>
      <c r="AW582" s="13" t="s">
        <v>34</v>
      </c>
      <c r="AX582" s="13" t="s">
        <v>73</v>
      </c>
      <c r="AY582" s="211" t="s">
        <v>191</v>
      </c>
    </row>
    <row r="583" spans="1:65" s="13" customFormat="1" ht="11.25">
      <c r="B583" s="201"/>
      <c r="C583" s="202"/>
      <c r="D583" s="194" t="s">
        <v>208</v>
      </c>
      <c r="E583" s="203" t="s">
        <v>19</v>
      </c>
      <c r="F583" s="204" t="s">
        <v>825</v>
      </c>
      <c r="G583" s="202"/>
      <c r="H583" s="205">
        <v>2.1629999999999998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208</v>
      </c>
      <c r="AU583" s="211" t="s">
        <v>82</v>
      </c>
      <c r="AV583" s="13" t="s">
        <v>82</v>
      </c>
      <c r="AW583" s="13" t="s">
        <v>34</v>
      </c>
      <c r="AX583" s="13" t="s">
        <v>73</v>
      </c>
      <c r="AY583" s="211" t="s">
        <v>191</v>
      </c>
    </row>
    <row r="584" spans="1:65" s="13" customFormat="1" ht="11.25">
      <c r="B584" s="201"/>
      <c r="C584" s="202"/>
      <c r="D584" s="194" t="s">
        <v>208</v>
      </c>
      <c r="E584" s="203" t="s">
        <v>19</v>
      </c>
      <c r="F584" s="204" t="s">
        <v>826</v>
      </c>
      <c r="G584" s="202"/>
      <c r="H584" s="205">
        <v>0.42199999999999999</v>
      </c>
      <c r="I584" s="206"/>
      <c r="J584" s="202"/>
      <c r="K584" s="202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208</v>
      </c>
      <c r="AU584" s="211" t="s">
        <v>82</v>
      </c>
      <c r="AV584" s="13" t="s">
        <v>82</v>
      </c>
      <c r="AW584" s="13" t="s">
        <v>34</v>
      </c>
      <c r="AX584" s="13" t="s">
        <v>73</v>
      </c>
      <c r="AY584" s="211" t="s">
        <v>191</v>
      </c>
    </row>
    <row r="585" spans="1:65" s="14" customFormat="1" ht="11.25">
      <c r="B585" s="212"/>
      <c r="C585" s="213"/>
      <c r="D585" s="194" t="s">
        <v>208</v>
      </c>
      <c r="E585" s="214" t="s">
        <v>19</v>
      </c>
      <c r="F585" s="215" t="s">
        <v>238</v>
      </c>
      <c r="G585" s="213"/>
      <c r="H585" s="216">
        <v>6.923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208</v>
      </c>
      <c r="AU585" s="222" t="s">
        <v>82</v>
      </c>
      <c r="AV585" s="14" t="s">
        <v>197</v>
      </c>
      <c r="AW585" s="14" t="s">
        <v>34</v>
      </c>
      <c r="AX585" s="14" t="s">
        <v>80</v>
      </c>
      <c r="AY585" s="222" t="s">
        <v>191</v>
      </c>
    </row>
    <row r="586" spans="1:65" s="2" customFormat="1" ht="16.5" customHeight="1">
      <c r="A586" s="37"/>
      <c r="B586" s="38"/>
      <c r="C586" s="181" t="s">
        <v>827</v>
      </c>
      <c r="D586" s="181" t="s">
        <v>193</v>
      </c>
      <c r="E586" s="182" t="s">
        <v>828</v>
      </c>
      <c r="F586" s="183" t="s">
        <v>829</v>
      </c>
      <c r="G586" s="184" t="s">
        <v>282</v>
      </c>
      <c r="H586" s="185">
        <v>161.88</v>
      </c>
      <c r="I586" s="186"/>
      <c r="J586" s="187">
        <f>ROUND(I586*H586,2)</f>
        <v>0</v>
      </c>
      <c r="K586" s="183" t="s">
        <v>19</v>
      </c>
      <c r="L586" s="42"/>
      <c r="M586" s="188" t="s">
        <v>19</v>
      </c>
      <c r="N586" s="189" t="s">
        <v>44</v>
      </c>
      <c r="O586" s="67"/>
      <c r="P586" s="190">
        <f>O586*H586</f>
        <v>0</v>
      </c>
      <c r="Q586" s="190">
        <v>0.20200000000000001</v>
      </c>
      <c r="R586" s="190">
        <f>Q586*H586</f>
        <v>32.699759999999998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197</v>
      </c>
      <c r="AT586" s="192" t="s">
        <v>193</v>
      </c>
      <c r="AU586" s="192" t="s">
        <v>82</v>
      </c>
      <c r="AY586" s="20" t="s">
        <v>191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80</v>
      </c>
      <c r="BK586" s="193">
        <f>ROUND(I586*H586,2)</f>
        <v>0</v>
      </c>
      <c r="BL586" s="20" t="s">
        <v>197</v>
      </c>
      <c r="BM586" s="192" t="s">
        <v>830</v>
      </c>
    </row>
    <row r="587" spans="1:65" s="2" customFormat="1" ht="11.25">
      <c r="A587" s="37"/>
      <c r="B587" s="38"/>
      <c r="C587" s="39"/>
      <c r="D587" s="194" t="s">
        <v>199</v>
      </c>
      <c r="E587" s="39"/>
      <c r="F587" s="195" t="s">
        <v>800</v>
      </c>
      <c r="G587" s="39"/>
      <c r="H587" s="39"/>
      <c r="I587" s="196"/>
      <c r="J587" s="39"/>
      <c r="K587" s="39"/>
      <c r="L587" s="42"/>
      <c r="M587" s="197"/>
      <c r="N587" s="198"/>
      <c r="O587" s="67"/>
      <c r="P587" s="67"/>
      <c r="Q587" s="67"/>
      <c r="R587" s="67"/>
      <c r="S587" s="67"/>
      <c r="T587" s="68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20" t="s">
        <v>199</v>
      </c>
      <c r="AU587" s="20" t="s">
        <v>82</v>
      </c>
    </row>
    <row r="588" spans="1:65" s="13" customFormat="1" ht="11.25">
      <c r="B588" s="201"/>
      <c r="C588" s="202"/>
      <c r="D588" s="194" t="s">
        <v>208</v>
      </c>
      <c r="E588" s="203" t="s">
        <v>19</v>
      </c>
      <c r="F588" s="204" t="s">
        <v>831</v>
      </c>
      <c r="G588" s="202"/>
      <c r="H588" s="205">
        <v>56.88</v>
      </c>
      <c r="I588" s="206"/>
      <c r="J588" s="202"/>
      <c r="K588" s="202"/>
      <c r="L588" s="207"/>
      <c r="M588" s="208"/>
      <c r="N588" s="209"/>
      <c r="O588" s="209"/>
      <c r="P588" s="209"/>
      <c r="Q588" s="209"/>
      <c r="R588" s="209"/>
      <c r="S588" s="209"/>
      <c r="T588" s="210"/>
      <c r="AT588" s="211" t="s">
        <v>208</v>
      </c>
      <c r="AU588" s="211" t="s">
        <v>82</v>
      </c>
      <c r="AV588" s="13" t="s">
        <v>82</v>
      </c>
      <c r="AW588" s="13" t="s">
        <v>34</v>
      </c>
      <c r="AX588" s="13" t="s">
        <v>73</v>
      </c>
      <c r="AY588" s="211" t="s">
        <v>191</v>
      </c>
    </row>
    <row r="589" spans="1:65" s="13" customFormat="1" ht="11.25">
      <c r="B589" s="201"/>
      <c r="C589" s="202"/>
      <c r="D589" s="194" t="s">
        <v>208</v>
      </c>
      <c r="E589" s="203" t="s">
        <v>19</v>
      </c>
      <c r="F589" s="204" t="s">
        <v>832</v>
      </c>
      <c r="G589" s="202"/>
      <c r="H589" s="205">
        <v>26.24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208</v>
      </c>
      <c r="AU589" s="211" t="s">
        <v>82</v>
      </c>
      <c r="AV589" s="13" t="s">
        <v>82</v>
      </c>
      <c r="AW589" s="13" t="s">
        <v>34</v>
      </c>
      <c r="AX589" s="13" t="s">
        <v>73</v>
      </c>
      <c r="AY589" s="211" t="s">
        <v>191</v>
      </c>
    </row>
    <row r="590" spans="1:65" s="13" customFormat="1" ht="11.25">
      <c r="B590" s="201"/>
      <c r="C590" s="202"/>
      <c r="D590" s="194" t="s">
        <v>208</v>
      </c>
      <c r="E590" s="203" t="s">
        <v>19</v>
      </c>
      <c r="F590" s="204" t="s">
        <v>833</v>
      </c>
      <c r="G590" s="202"/>
      <c r="H590" s="205">
        <v>19.399999999999999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208</v>
      </c>
      <c r="AU590" s="211" t="s">
        <v>82</v>
      </c>
      <c r="AV590" s="13" t="s">
        <v>82</v>
      </c>
      <c r="AW590" s="13" t="s">
        <v>34</v>
      </c>
      <c r="AX590" s="13" t="s">
        <v>73</v>
      </c>
      <c r="AY590" s="211" t="s">
        <v>191</v>
      </c>
    </row>
    <row r="591" spans="1:65" s="13" customFormat="1" ht="11.25">
      <c r="B591" s="201"/>
      <c r="C591" s="202"/>
      <c r="D591" s="194" t="s">
        <v>208</v>
      </c>
      <c r="E591" s="203" t="s">
        <v>19</v>
      </c>
      <c r="F591" s="204" t="s">
        <v>834</v>
      </c>
      <c r="G591" s="202"/>
      <c r="H591" s="205">
        <v>59.36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208</v>
      </c>
      <c r="AU591" s="211" t="s">
        <v>82</v>
      </c>
      <c r="AV591" s="13" t="s">
        <v>82</v>
      </c>
      <c r="AW591" s="13" t="s">
        <v>34</v>
      </c>
      <c r="AX591" s="13" t="s">
        <v>73</v>
      </c>
      <c r="AY591" s="211" t="s">
        <v>191</v>
      </c>
    </row>
    <row r="592" spans="1:65" s="14" customFormat="1" ht="11.25">
      <c r="B592" s="212"/>
      <c r="C592" s="213"/>
      <c r="D592" s="194" t="s">
        <v>208</v>
      </c>
      <c r="E592" s="214" t="s">
        <v>19</v>
      </c>
      <c r="F592" s="215" t="s">
        <v>238</v>
      </c>
      <c r="G592" s="213"/>
      <c r="H592" s="216">
        <v>161.88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208</v>
      </c>
      <c r="AU592" s="222" t="s">
        <v>82</v>
      </c>
      <c r="AV592" s="14" t="s">
        <v>197</v>
      </c>
      <c r="AW592" s="14" t="s">
        <v>34</v>
      </c>
      <c r="AX592" s="14" t="s">
        <v>80</v>
      </c>
      <c r="AY592" s="222" t="s">
        <v>191</v>
      </c>
    </row>
    <row r="593" spans="1:65" s="2" customFormat="1" ht="16.5" customHeight="1">
      <c r="A593" s="37"/>
      <c r="B593" s="38"/>
      <c r="C593" s="181" t="s">
        <v>835</v>
      </c>
      <c r="D593" s="181" t="s">
        <v>193</v>
      </c>
      <c r="E593" s="182" t="s">
        <v>836</v>
      </c>
      <c r="F593" s="183" t="s">
        <v>837</v>
      </c>
      <c r="G593" s="184" t="s">
        <v>282</v>
      </c>
      <c r="H593" s="185">
        <v>30.17</v>
      </c>
      <c r="I593" s="186"/>
      <c r="J593" s="187">
        <f>ROUND(I593*H593,2)</f>
        <v>0</v>
      </c>
      <c r="K593" s="183" t="s">
        <v>203</v>
      </c>
      <c r="L593" s="42"/>
      <c r="M593" s="188" t="s">
        <v>19</v>
      </c>
      <c r="N593" s="189" t="s">
        <v>44</v>
      </c>
      <c r="O593" s="67"/>
      <c r="P593" s="190">
        <f>O593*H593</f>
        <v>0</v>
      </c>
      <c r="Q593" s="190">
        <v>0.11</v>
      </c>
      <c r="R593" s="190">
        <f>Q593*H593</f>
        <v>3.3187000000000002</v>
      </c>
      <c r="S593" s="190">
        <v>0</v>
      </c>
      <c r="T593" s="19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92" t="s">
        <v>197</v>
      </c>
      <c r="AT593" s="192" t="s">
        <v>193</v>
      </c>
      <c r="AU593" s="192" t="s">
        <v>82</v>
      </c>
      <c r="AY593" s="20" t="s">
        <v>191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0" t="s">
        <v>80</v>
      </c>
      <c r="BK593" s="193">
        <f>ROUND(I593*H593,2)</f>
        <v>0</v>
      </c>
      <c r="BL593" s="20" t="s">
        <v>197</v>
      </c>
      <c r="BM593" s="192" t="s">
        <v>838</v>
      </c>
    </row>
    <row r="594" spans="1:65" s="2" customFormat="1" ht="11.25">
      <c r="A594" s="37"/>
      <c r="B594" s="38"/>
      <c r="C594" s="39"/>
      <c r="D594" s="194" t="s">
        <v>199</v>
      </c>
      <c r="E594" s="39"/>
      <c r="F594" s="195" t="s">
        <v>839</v>
      </c>
      <c r="G594" s="39"/>
      <c r="H594" s="39"/>
      <c r="I594" s="196"/>
      <c r="J594" s="39"/>
      <c r="K594" s="39"/>
      <c r="L594" s="42"/>
      <c r="M594" s="197"/>
      <c r="N594" s="198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199</v>
      </c>
      <c r="AU594" s="20" t="s">
        <v>82</v>
      </c>
    </row>
    <row r="595" spans="1:65" s="2" customFormat="1" ht="11.25">
      <c r="A595" s="37"/>
      <c r="B595" s="38"/>
      <c r="C595" s="39"/>
      <c r="D595" s="199" t="s">
        <v>206</v>
      </c>
      <c r="E595" s="39"/>
      <c r="F595" s="200" t="s">
        <v>840</v>
      </c>
      <c r="G595" s="39"/>
      <c r="H595" s="39"/>
      <c r="I595" s="196"/>
      <c r="J595" s="39"/>
      <c r="K595" s="39"/>
      <c r="L595" s="42"/>
      <c r="M595" s="197"/>
      <c r="N595" s="198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206</v>
      </c>
      <c r="AU595" s="20" t="s">
        <v>82</v>
      </c>
    </row>
    <row r="596" spans="1:65" s="13" customFormat="1" ht="11.25">
      <c r="B596" s="201"/>
      <c r="C596" s="202"/>
      <c r="D596" s="194" t="s">
        <v>208</v>
      </c>
      <c r="E596" s="203" t="s">
        <v>19</v>
      </c>
      <c r="F596" s="204" t="s">
        <v>808</v>
      </c>
      <c r="G596" s="202"/>
      <c r="H596" s="205">
        <v>30.17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208</v>
      </c>
      <c r="AU596" s="211" t="s">
        <v>82</v>
      </c>
      <c r="AV596" s="13" t="s">
        <v>82</v>
      </c>
      <c r="AW596" s="13" t="s">
        <v>34</v>
      </c>
      <c r="AX596" s="13" t="s">
        <v>80</v>
      </c>
      <c r="AY596" s="211" t="s">
        <v>191</v>
      </c>
    </row>
    <row r="597" spans="1:65" s="2" customFormat="1" ht="16.5" customHeight="1">
      <c r="A597" s="37"/>
      <c r="B597" s="38"/>
      <c r="C597" s="181" t="s">
        <v>841</v>
      </c>
      <c r="D597" s="181" t="s">
        <v>193</v>
      </c>
      <c r="E597" s="182" t="s">
        <v>842</v>
      </c>
      <c r="F597" s="183" t="s">
        <v>843</v>
      </c>
      <c r="G597" s="184" t="s">
        <v>282</v>
      </c>
      <c r="H597" s="185">
        <v>289.21600000000001</v>
      </c>
      <c r="I597" s="186"/>
      <c r="J597" s="187">
        <f>ROUND(I597*H597,2)</f>
        <v>0</v>
      </c>
      <c r="K597" s="183" t="s">
        <v>19</v>
      </c>
      <c r="L597" s="42"/>
      <c r="M597" s="188" t="s">
        <v>19</v>
      </c>
      <c r="N597" s="189" t="s">
        <v>44</v>
      </c>
      <c r="O597" s="67"/>
      <c r="P597" s="190">
        <f>O597*H597</f>
        <v>0</v>
      </c>
      <c r="Q597" s="190">
        <v>0.154</v>
      </c>
      <c r="R597" s="190">
        <f>Q597*H597</f>
        <v>44.539264000000003</v>
      </c>
      <c r="S597" s="190">
        <v>0</v>
      </c>
      <c r="T597" s="191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92" t="s">
        <v>197</v>
      </c>
      <c r="AT597" s="192" t="s">
        <v>193</v>
      </c>
      <c r="AU597" s="192" t="s">
        <v>82</v>
      </c>
      <c r="AY597" s="20" t="s">
        <v>191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20" t="s">
        <v>80</v>
      </c>
      <c r="BK597" s="193">
        <f>ROUND(I597*H597,2)</f>
        <v>0</v>
      </c>
      <c r="BL597" s="20" t="s">
        <v>197</v>
      </c>
      <c r="BM597" s="192" t="s">
        <v>844</v>
      </c>
    </row>
    <row r="598" spans="1:65" s="2" customFormat="1" ht="11.25">
      <c r="A598" s="37"/>
      <c r="B598" s="38"/>
      <c r="C598" s="39"/>
      <c r="D598" s="194" t="s">
        <v>199</v>
      </c>
      <c r="E598" s="39"/>
      <c r="F598" s="195" t="s">
        <v>839</v>
      </c>
      <c r="G598" s="39"/>
      <c r="H598" s="39"/>
      <c r="I598" s="196"/>
      <c r="J598" s="39"/>
      <c r="K598" s="39"/>
      <c r="L598" s="42"/>
      <c r="M598" s="197"/>
      <c r="N598" s="198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199</v>
      </c>
      <c r="AU598" s="20" t="s">
        <v>82</v>
      </c>
    </row>
    <row r="599" spans="1:65" s="15" customFormat="1" ht="11.25">
      <c r="B599" s="233"/>
      <c r="C599" s="234"/>
      <c r="D599" s="194" t="s">
        <v>208</v>
      </c>
      <c r="E599" s="235" t="s">
        <v>19</v>
      </c>
      <c r="F599" s="236" t="s">
        <v>571</v>
      </c>
      <c r="G599" s="234"/>
      <c r="H599" s="235" t="s">
        <v>19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208</v>
      </c>
      <c r="AU599" s="242" t="s">
        <v>82</v>
      </c>
      <c r="AV599" s="15" t="s">
        <v>80</v>
      </c>
      <c r="AW599" s="15" t="s">
        <v>34</v>
      </c>
      <c r="AX599" s="15" t="s">
        <v>73</v>
      </c>
      <c r="AY599" s="242" t="s">
        <v>191</v>
      </c>
    </row>
    <row r="600" spans="1:65" s="13" customFormat="1" ht="11.25">
      <c r="B600" s="201"/>
      <c r="C600" s="202"/>
      <c r="D600" s="194" t="s">
        <v>208</v>
      </c>
      <c r="E600" s="203" t="s">
        <v>19</v>
      </c>
      <c r="F600" s="204" t="s">
        <v>784</v>
      </c>
      <c r="G600" s="202"/>
      <c r="H600" s="205">
        <v>28.61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208</v>
      </c>
      <c r="AU600" s="211" t="s">
        <v>82</v>
      </c>
      <c r="AV600" s="13" t="s">
        <v>82</v>
      </c>
      <c r="AW600" s="13" t="s">
        <v>34</v>
      </c>
      <c r="AX600" s="13" t="s">
        <v>73</v>
      </c>
      <c r="AY600" s="211" t="s">
        <v>191</v>
      </c>
    </row>
    <row r="601" spans="1:65" s="13" customFormat="1" ht="11.25">
      <c r="B601" s="201"/>
      <c r="C601" s="202"/>
      <c r="D601" s="194" t="s">
        <v>208</v>
      </c>
      <c r="E601" s="203" t="s">
        <v>19</v>
      </c>
      <c r="F601" s="204" t="s">
        <v>845</v>
      </c>
      <c r="G601" s="202"/>
      <c r="H601" s="205">
        <v>27.405999999999999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208</v>
      </c>
      <c r="AU601" s="211" t="s">
        <v>82</v>
      </c>
      <c r="AV601" s="13" t="s">
        <v>82</v>
      </c>
      <c r="AW601" s="13" t="s">
        <v>34</v>
      </c>
      <c r="AX601" s="13" t="s">
        <v>73</v>
      </c>
      <c r="AY601" s="211" t="s">
        <v>191</v>
      </c>
    </row>
    <row r="602" spans="1:65" s="13" customFormat="1" ht="11.25">
      <c r="B602" s="201"/>
      <c r="C602" s="202"/>
      <c r="D602" s="194" t="s">
        <v>208</v>
      </c>
      <c r="E602" s="203" t="s">
        <v>19</v>
      </c>
      <c r="F602" s="204" t="s">
        <v>785</v>
      </c>
      <c r="G602" s="202"/>
      <c r="H602" s="205">
        <v>89.4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208</v>
      </c>
      <c r="AU602" s="211" t="s">
        <v>82</v>
      </c>
      <c r="AV602" s="13" t="s">
        <v>82</v>
      </c>
      <c r="AW602" s="13" t="s">
        <v>34</v>
      </c>
      <c r="AX602" s="13" t="s">
        <v>73</v>
      </c>
      <c r="AY602" s="211" t="s">
        <v>191</v>
      </c>
    </row>
    <row r="603" spans="1:65" s="13" customFormat="1" ht="11.25">
      <c r="B603" s="201"/>
      <c r="C603" s="202"/>
      <c r="D603" s="194" t="s">
        <v>208</v>
      </c>
      <c r="E603" s="203" t="s">
        <v>19</v>
      </c>
      <c r="F603" s="204" t="s">
        <v>846</v>
      </c>
      <c r="G603" s="202"/>
      <c r="H603" s="205">
        <v>102.99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208</v>
      </c>
      <c r="AU603" s="211" t="s">
        <v>82</v>
      </c>
      <c r="AV603" s="13" t="s">
        <v>82</v>
      </c>
      <c r="AW603" s="13" t="s">
        <v>34</v>
      </c>
      <c r="AX603" s="13" t="s">
        <v>73</v>
      </c>
      <c r="AY603" s="211" t="s">
        <v>191</v>
      </c>
    </row>
    <row r="604" spans="1:65" s="13" customFormat="1" ht="11.25">
      <c r="B604" s="201"/>
      <c r="C604" s="202"/>
      <c r="D604" s="194" t="s">
        <v>208</v>
      </c>
      <c r="E604" s="203" t="s">
        <v>19</v>
      </c>
      <c r="F604" s="204" t="s">
        <v>847</v>
      </c>
      <c r="G604" s="202"/>
      <c r="H604" s="205">
        <v>40.81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208</v>
      </c>
      <c r="AU604" s="211" t="s">
        <v>82</v>
      </c>
      <c r="AV604" s="13" t="s">
        <v>82</v>
      </c>
      <c r="AW604" s="13" t="s">
        <v>34</v>
      </c>
      <c r="AX604" s="13" t="s">
        <v>73</v>
      </c>
      <c r="AY604" s="211" t="s">
        <v>191</v>
      </c>
    </row>
    <row r="605" spans="1:65" s="14" customFormat="1" ht="11.25">
      <c r="B605" s="212"/>
      <c r="C605" s="213"/>
      <c r="D605" s="194" t="s">
        <v>208</v>
      </c>
      <c r="E605" s="214" t="s">
        <v>19</v>
      </c>
      <c r="F605" s="215" t="s">
        <v>238</v>
      </c>
      <c r="G605" s="213"/>
      <c r="H605" s="216">
        <v>289.21600000000001</v>
      </c>
      <c r="I605" s="217"/>
      <c r="J605" s="213"/>
      <c r="K605" s="213"/>
      <c r="L605" s="218"/>
      <c r="M605" s="219"/>
      <c r="N605" s="220"/>
      <c r="O605" s="220"/>
      <c r="P605" s="220"/>
      <c r="Q605" s="220"/>
      <c r="R605" s="220"/>
      <c r="S605" s="220"/>
      <c r="T605" s="221"/>
      <c r="AT605" s="222" t="s">
        <v>208</v>
      </c>
      <c r="AU605" s="222" t="s">
        <v>82</v>
      </c>
      <c r="AV605" s="14" t="s">
        <v>197</v>
      </c>
      <c r="AW605" s="14" t="s">
        <v>34</v>
      </c>
      <c r="AX605" s="14" t="s">
        <v>80</v>
      </c>
      <c r="AY605" s="222" t="s">
        <v>191</v>
      </c>
    </row>
    <row r="606" spans="1:65" s="2" customFormat="1" ht="16.5" customHeight="1">
      <c r="A606" s="37"/>
      <c r="B606" s="38"/>
      <c r="C606" s="181" t="s">
        <v>848</v>
      </c>
      <c r="D606" s="181" t="s">
        <v>193</v>
      </c>
      <c r="E606" s="182" t="s">
        <v>849</v>
      </c>
      <c r="F606" s="183" t="s">
        <v>850</v>
      </c>
      <c r="G606" s="184" t="s">
        <v>282</v>
      </c>
      <c r="H606" s="185">
        <v>587.74</v>
      </c>
      <c r="I606" s="186"/>
      <c r="J606" s="187">
        <f>ROUND(I606*H606,2)</f>
        <v>0</v>
      </c>
      <c r="K606" s="183" t="s">
        <v>19</v>
      </c>
      <c r="L606" s="42"/>
      <c r="M606" s="188" t="s">
        <v>19</v>
      </c>
      <c r="N606" s="189" t="s">
        <v>44</v>
      </c>
      <c r="O606" s="67"/>
      <c r="P606" s="190">
        <f>O606*H606</f>
        <v>0</v>
      </c>
      <c r="Q606" s="190">
        <v>0.19800000000000001</v>
      </c>
      <c r="R606" s="190">
        <f>Q606*H606</f>
        <v>116.37252000000001</v>
      </c>
      <c r="S606" s="190">
        <v>0</v>
      </c>
      <c r="T606" s="191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92" t="s">
        <v>197</v>
      </c>
      <c r="AT606" s="192" t="s">
        <v>193</v>
      </c>
      <c r="AU606" s="192" t="s">
        <v>82</v>
      </c>
      <c r="AY606" s="20" t="s">
        <v>191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0" t="s">
        <v>80</v>
      </c>
      <c r="BK606" s="193">
        <f>ROUND(I606*H606,2)</f>
        <v>0</v>
      </c>
      <c r="BL606" s="20" t="s">
        <v>197</v>
      </c>
      <c r="BM606" s="192" t="s">
        <v>851</v>
      </c>
    </row>
    <row r="607" spans="1:65" s="2" customFormat="1" ht="11.25">
      <c r="A607" s="37"/>
      <c r="B607" s="38"/>
      <c r="C607" s="39"/>
      <c r="D607" s="194" t="s">
        <v>199</v>
      </c>
      <c r="E607" s="39"/>
      <c r="F607" s="195" t="s">
        <v>839</v>
      </c>
      <c r="G607" s="39"/>
      <c r="H607" s="39"/>
      <c r="I607" s="196"/>
      <c r="J607" s="39"/>
      <c r="K607" s="39"/>
      <c r="L607" s="42"/>
      <c r="M607" s="197"/>
      <c r="N607" s="198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199</v>
      </c>
      <c r="AU607" s="20" t="s">
        <v>82</v>
      </c>
    </row>
    <row r="608" spans="1:65" s="13" customFormat="1" ht="11.25">
      <c r="B608" s="201"/>
      <c r="C608" s="202"/>
      <c r="D608" s="194" t="s">
        <v>208</v>
      </c>
      <c r="E608" s="203" t="s">
        <v>19</v>
      </c>
      <c r="F608" s="204" t="s">
        <v>802</v>
      </c>
      <c r="G608" s="202"/>
      <c r="H608" s="205">
        <v>181.75899999999999</v>
      </c>
      <c r="I608" s="206"/>
      <c r="J608" s="202"/>
      <c r="K608" s="202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208</v>
      </c>
      <c r="AU608" s="211" t="s">
        <v>82</v>
      </c>
      <c r="AV608" s="13" t="s">
        <v>82</v>
      </c>
      <c r="AW608" s="13" t="s">
        <v>34</v>
      </c>
      <c r="AX608" s="13" t="s">
        <v>73</v>
      </c>
      <c r="AY608" s="211" t="s">
        <v>191</v>
      </c>
    </row>
    <row r="609" spans="1:65" s="13" customFormat="1" ht="11.25">
      <c r="B609" s="201"/>
      <c r="C609" s="202"/>
      <c r="D609" s="194" t="s">
        <v>208</v>
      </c>
      <c r="E609" s="203" t="s">
        <v>19</v>
      </c>
      <c r="F609" s="204" t="s">
        <v>787</v>
      </c>
      <c r="G609" s="202"/>
      <c r="H609" s="205">
        <v>405.98099999999999</v>
      </c>
      <c r="I609" s="206"/>
      <c r="J609" s="202"/>
      <c r="K609" s="202"/>
      <c r="L609" s="207"/>
      <c r="M609" s="208"/>
      <c r="N609" s="209"/>
      <c r="O609" s="209"/>
      <c r="P609" s="209"/>
      <c r="Q609" s="209"/>
      <c r="R609" s="209"/>
      <c r="S609" s="209"/>
      <c r="T609" s="210"/>
      <c r="AT609" s="211" t="s">
        <v>208</v>
      </c>
      <c r="AU609" s="211" t="s">
        <v>82</v>
      </c>
      <c r="AV609" s="13" t="s">
        <v>82</v>
      </c>
      <c r="AW609" s="13" t="s">
        <v>34</v>
      </c>
      <c r="AX609" s="13" t="s">
        <v>73</v>
      </c>
      <c r="AY609" s="211" t="s">
        <v>191</v>
      </c>
    </row>
    <row r="610" spans="1:65" s="14" customFormat="1" ht="11.25">
      <c r="B610" s="212"/>
      <c r="C610" s="213"/>
      <c r="D610" s="194" t="s">
        <v>208</v>
      </c>
      <c r="E610" s="214" t="s">
        <v>19</v>
      </c>
      <c r="F610" s="215" t="s">
        <v>238</v>
      </c>
      <c r="G610" s="213"/>
      <c r="H610" s="216">
        <v>587.74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208</v>
      </c>
      <c r="AU610" s="222" t="s">
        <v>82</v>
      </c>
      <c r="AV610" s="14" t="s">
        <v>197</v>
      </c>
      <c r="AW610" s="14" t="s">
        <v>34</v>
      </c>
      <c r="AX610" s="14" t="s">
        <v>80</v>
      </c>
      <c r="AY610" s="222" t="s">
        <v>191</v>
      </c>
    </row>
    <row r="611" spans="1:65" s="2" customFormat="1" ht="16.5" customHeight="1">
      <c r="A611" s="37"/>
      <c r="B611" s="38"/>
      <c r="C611" s="181" t="s">
        <v>852</v>
      </c>
      <c r="D611" s="181" t="s">
        <v>193</v>
      </c>
      <c r="E611" s="182" t="s">
        <v>853</v>
      </c>
      <c r="F611" s="183" t="s">
        <v>854</v>
      </c>
      <c r="G611" s="184" t="s">
        <v>282</v>
      </c>
      <c r="H611" s="185">
        <v>1250.606</v>
      </c>
      <c r="I611" s="186"/>
      <c r="J611" s="187">
        <f>ROUND(I611*H611,2)</f>
        <v>0</v>
      </c>
      <c r="K611" s="183" t="s">
        <v>19</v>
      </c>
      <c r="L611" s="42"/>
      <c r="M611" s="188" t="s">
        <v>19</v>
      </c>
      <c r="N611" s="189" t="s">
        <v>44</v>
      </c>
      <c r="O611" s="67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92" t="s">
        <v>197</v>
      </c>
      <c r="AT611" s="192" t="s">
        <v>193</v>
      </c>
      <c r="AU611" s="192" t="s">
        <v>82</v>
      </c>
      <c r="AY611" s="20" t="s">
        <v>191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0" t="s">
        <v>80</v>
      </c>
      <c r="BK611" s="193">
        <f>ROUND(I611*H611,2)</f>
        <v>0</v>
      </c>
      <c r="BL611" s="20" t="s">
        <v>197</v>
      </c>
      <c r="BM611" s="192" t="s">
        <v>855</v>
      </c>
    </row>
    <row r="612" spans="1:65" s="2" customFormat="1" ht="11.25">
      <c r="A612" s="37"/>
      <c r="B612" s="38"/>
      <c r="C612" s="39"/>
      <c r="D612" s="194" t="s">
        <v>199</v>
      </c>
      <c r="E612" s="39"/>
      <c r="F612" s="195" t="s">
        <v>856</v>
      </c>
      <c r="G612" s="39"/>
      <c r="H612" s="39"/>
      <c r="I612" s="196"/>
      <c r="J612" s="39"/>
      <c r="K612" s="39"/>
      <c r="L612" s="42"/>
      <c r="M612" s="197"/>
      <c r="N612" s="198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199</v>
      </c>
      <c r="AU612" s="20" t="s">
        <v>82</v>
      </c>
    </row>
    <row r="613" spans="1:65" s="13" customFormat="1" ht="11.25">
      <c r="B613" s="201"/>
      <c r="C613" s="202"/>
      <c r="D613" s="194" t="s">
        <v>208</v>
      </c>
      <c r="E613" s="203" t="s">
        <v>19</v>
      </c>
      <c r="F613" s="204" t="s">
        <v>807</v>
      </c>
      <c r="G613" s="202"/>
      <c r="H613" s="205">
        <v>181.6</v>
      </c>
      <c r="I613" s="206"/>
      <c r="J613" s="202"/>
      <c r="K613" s="202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208</v>
      </c>
      <c r="AU613" s="211" t="s">
        <v>82</v>
      </c>
      <c r="AV613" s="13" t="s">
        <v>82</v>
      </c>
      <c r="AW613" s="13" t="s">
        <v>34</v>
      </c>
      <c r="AX613" s="13" t="s">
        <v>73</v>
      </c>
      <c r="AY613" s="211" t="s">
        <v>191</v>
      </c>
    </row>
    <row r="614" spans="1:65" s="13" customFormat="1" ht="11.25">
      <c r="B614" s="201"/>
      <c r="C614" s="202"/>
      <c r="D614" s="194" t="s">
        <v>208</v>
      </c>
      <c r="E614" s="203" t="s">
        <v>19</v>
      </c>
      <c r="F614" s="204" t="s">
        <v>831</v>
      </c>
      <c r="G614" s="202"/>
      <c r="H614" s="205">
        <v>56.88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208</v>
      </c>
      <c r="AU614" s="211" t="s">
        <v>82</v>
      </c>
      <c r="AV614" s="13" t="s">
        <v>82</v>
      </c>
      <c r="AW614" s="13" t="s">
        <v>34</v>
      </c>
      <c r="AX614" s="13" t="s">
        <v>73</v>
      </c>
      <c r="AY614" s="211" t="s">
        <v>191</v>
      </c>
    </row>
    <row r="615" spans="1:65" s="13" customFormat="1" ht="11.25">
      <c r="B615" s="201"/>
      <c r="C615" s="202"/>
      <c r="D615" s="194" t="s">
        <v>208</v>
      </c>
      <c r="E615" s="203" t="s">
        <v>19</v>
      </c>
      <c r="F615" s="204" t="s">
        <v>832</v>
      </c>
      <c r="G615" s="202"/>
      <c r="H615" s="205">
        <v>26.24</v>
      </c>
      <c r="I615" s="206"/>
      <c r="J615" s="202"/>
      <c r="K615" s="202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208</v>
      </c>
      <c r="AU615" s="211" t="s">
        <v>82</v>
      </c>
      <c r="AV615" s="13" t="s">
        <v>82</v>
      </c>
      <c r="AW615" s="13" t="s">
        <v>34</v>
      </c>
      <c r="AX615" s="13" t="s">
        <v>73</v>
      </c>
      <c r="AY615" s="211" t="s">
        <v>191</v>
      </c>
    </row>
    <row r="616" spans="1:65" s="13" customFormat="1" ht="11.25">
      <c r="B616" s="201"/>
      <c r="C616" s="202"/>
      <c r="D616" s="194" t="s">
        <v>208</v>
      </c>
      <c r="E616" s="203" t="s">
        <v>19</v>
      </c>
      <c r="F616" s="204" t="s">
        <v>833</v>
      </c>
      <c r="G616" s="202"/>
      <c r="H616" s="205">
        <v>19.399999999999999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208</v>
      </c>
      <c r="AU616" s="211" t="s">
        <v>82</v>
      </c>
      <c r="AV616" s="13" t="s">
        <v>82</v>
      </c>
      <c r="AW616" s="13" t="s">
        <v>34</v>
      </c>
      <c r="AX616" s="13" t="s">
        <v>73</v>
      </c>
      <c r="AY616" s="211" t="s">
        <v>191</v>
      </c>
    </row>
    <row r="617" spans="1:65" s="13" customFormat="1" ht="11.25">
      <c r="B617" s="201"/>
      <c r="C617" s="202"/>
      <c r="D617" s="194" t="s">
        <v>208</v>
      </c>
      <c r="E617" s="203" t="s">
        <v>19</v>
      </c>
      <c r="F617" s="204" t="s">
        <v>834</v>
      </c>
      <c r="G617" s="202"/>
      <c r="H617" s="205">
        <v>59.36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208</v>
      </c>
      <c r="AU617" s="211" t="s">
        <v>82</v>
      </c>
      <c r="AV617" s="13" t="s">
        <v>82</v>
      </c>
      <c r="AW617" s="13" t="s">
        <v>34</v>
      </c>
      <c r="AX617" s="13" t="s">
        <v>73</v>
      </c>
      <c r="AY617" s="211" t="s">
        <v>191</v>
      </c>
    </row>
    <row r="618" spans="1:65" s="13" customFormat="1" ht="11.25">
      <c r="B618" s="201"/>
      <c r="C618" s="202"/>
      <c r="D618" s="194" t="s">
        <v>208</v>
      </c>
      <c r="E618" s="203" t="s">
        <v>19</v>
      </c>
      <c r="F618" s="204" t="s">
        <v>808</v>
      </c>
      <c r="G618" s="202"/>
      <c r="H618" s="205">
        <v>30.17</v>
      </c>
      <c r="I618" s="206"/>
      <c r="J618" s="202"/>
      <c r="K618" s="202"/>
      <c r="L618" s="207"/>
      <c r="M618" s="208"/>
      <c r="N618" s="209"/>
      <c r="O618" s="209"/>
      <c r="P618" s="209"/>
      <c r="Q618" s="209"/>
      <c r="R618" s="209"/>
      <c r="S618" s="209"/>
      <c r="T618" s="210"/>
      <c r="AT618" s="211" t="s">
        <v>208</v>
      </c>
      <c r="AU618" s="211" t="s">
        <v>82</v>
      </c>
      <c r="AV618" s="13" t="s">
        <v>82</v>
      </c>
      <c r="AW618" s="13" t="s">
        <v>34</v>
      </c>
      <c r="AX618" s="13" t="s">
        <v>73</v>
      </c>
      <c r="AY618" s="211" t="s">
        <v>191</v>
      </c>
    </row>
    <row r="619" spans="1:65" s="15" customFormat="1" ht="11.25">
      <c r="B619" s="233"/>
      <c r="C619" s="234"/>
      <c r="D619" s="194" t="s">
        <v>208</v>
      </c>
      <c r="E619" s="235" t="s">
        <v>19</v>
      </c>
      <c r="F619" s="236" t="s">
        <v>571</v>
      </c>
      <c r="G619" s="234"/>
      <c r="H619" s="235" t="s">
        <v>19</v>
      </c>
      <c r="I619" s="237"/>
      <c r="J619" s="234"/>
      <c r="K619" s="234"/>
      <c r="L619" s="238"/>
      <c r="M619" s="239"/>
      <c r="N619" s="240"/>
      <c r="O619" s="240"/>
      <c r="P619" s="240"/>
      <c r="Q619" s="240"/>
      <c r="R619" s="240"/>
      <c r="S619" s="240"/>
      <c r="T619" s="241"/>
      <c r="AT619" s="242" t="s">
        <v>208</v>
      </c>
      <c r="AU619" s="242" t="s">
        <v>82</v>
      </c>
      <c r="AV619" s="15" t="s">
        <v>80</v>
      </c>
      <c r="AW619" s="15" t="s">
        <v>34</v>
      </c>
      <c r="AX619" s="15" t="s">
        <v>73</v>
      </c>
      <c r="AY619" s="242" t="s">
        <v>191</v>
      </c>
    </row>
    <row r="620" spans="1:65" s="13" customFormat="1" ht="11.25">
      <c r="B620" s="201"/>
      <c r="C620" s="202"/>
      <c r="D620" s="194" t="s">
        <v>208</v>
      </c>
      <c r="E620" s="203" t="s">
        <v>19</v>
      </c>
      <c r="F620" s="204" t="s">
        <v>784</v>
      </c>
      <c r="G620" s="202"/>
      <c r="H620" s="205">
        <v>28.61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208</v>
      </c>
      <c r="AU620" s="211" t="s">
        <v>82</v>
      </c>
      <c r="AV620" s="13" t="s">
        <v>82</v>
      </c>
      <c r="AW620" s="13" t="s">
        <v>34</v>
      </c>
      <c r="AX620" s="13" t="s">
        <v>73</v>
      </c>
      <c r="AY620" s="211" t="s">
        <v>191</v>
      </c>
    </row>
    <row r="621" spans="1:65" s="13" customFormat="1" ht="11.25">
      <c r="B621" s="201"/>
      <c r="C621" s="202"/>
      <c r="D621" s="194" t="s">
        <v>208</v>
      </c>
      <c r="E621" s="203" t="s">
        <v>19</v>
      </c>
      <c r="F621" s="204" t="s">
        <v>845</v>
      </c>
      <c r="G621" s="202"/>
      <c r="H621" s="205">
        <v>27.405999999999999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208</v>
      </c>
      <c r="AU621" s="211" t="s">
        <v>82</v>
      </c>
      <c r="AV621" s="13" t="s">
        <v>82</v>
      </c>
      <c r="AW621" s="13" t="s">
        <v>34</v>
      </c>
      <c r="AX621" s="13" t="s">
        <v>73</v>
      </c>
      <c r="AY621" s="211" t="s">
        <v>191</v>
      </c>
    </row>
    <row r="622" spans="1:65" s="13" customFormat="1" ht="11.25">
      <c r="B622" s="201"/>
      <c r="C622" s="202"/>
      <c r="D622" s="194" t="s">
        <v>208</v>
      </c>
      <c r="E622" s="203" t="s">
        <v>19</v>
      </c>
      <c r="F622" s="204" t="s">
        <v>785</v>
      </c>
      <c r="G622" s="202"/>
      <c r="H622" s="205">
        <v>89.4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208</v>
      </c>
      <c r="AU622" s="211" t="s">
        <v>82</v>
      </c>
      <c r="AV622" s="13" t="s">
        <v>82</v>
      </c>
      <c r="AW622" s="13" t="s">
        <v>34</v>
      </c>
      <c r="AX622" s="13" t="s">
        <v>73</v>
      </c>
      <c r="AY622" s="211" t="s">
        <v>191</v>
      </c>
    </row>
    <row r="623" spans="1:65" s="13" customFormat="1" ht="11.25">
      <c r="B623" s="201"/>
      <c r="C623" s="202"/>
      <c r="D623" s="194" t="s">
        <v>208</v>
      </c>
      <c r="E623" s="203" t="s">
        <v>19</v>
      </c>
      <c r="F623" s="204" t="s">
        <v>846</v>
      </c>
      <c r="G623" s="202"/>
      <c r="H623" s="205">
        <v>102.99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208</v>
      </c>
      <c r="AU623" s="211" t="s">
        <v>82</v>
      </c>
      <c r="AV623" s="13" t="s">
        <v>82</v>
      </c>
      <c r="AW623" s="13" t="s">
        <v>34</v>
      </c>
      <c r="AX623" s="13" t="s">
        <v>73</v>
      </c>
      <c r="AY623" s="211" t="s">
        <v>191</v>
      </c>
    </row>
    <row r="624" spans="1:65" s="13" customFormat="1" ht="11.25">
      <c r="B624" s="201"/>
      <c r="C624" s="202"/>
      <c r="D624" s="194" t="s">
        <v>208</v>
      </c>
      <c r="E624" s="203" t="s">
        <v>19</v>
      </c>
      <c r="F624" s="204" t="s">
        <v>847</v>
      </c>
      <c r="G624" s="202"/>
      <c r="H624" s="205">
        <v>40.81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208</v>
      </c>
      <c r="AU624" s="211" t="s">
        <v>82</v>
      </c>
      <c r="AV624" s="13" t="s">
        <v>82</v>
      </c>
      <c r="AW624" s="13" t="s">
        <v>34</v>
      </c>
      <c r="AX624" s="13" t="s">
        <v>73</v>
      </c>
      <c r="AY624" s="211" t="s">
        <v>191</v>
      </c>
    </row>
    <row r="625" spans="1:65" s="13" customFormat="1" ht="11.25">
      <c r="B625" s="201"/>
      <c r="C625" s="202"/>
      <c r="D625" s="194" t="s">
        <v>208</v>
      </c>
      <c r="E625" s="203" t="s">
        <v>19</v>
      </c>
      <c r="F625" s="204" t="s">
        <v>802</v>
      </c>
      <c r="G625" s="202"/>
      <c r="H625" s="205">
        <v>181.75899999999999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208</v>
      </c>
      <c r="AU625" s="211" t="s">
        <v>82</v>
      </c>
      <c r="AV625" s="13" t="s">
        <v>82</v>
      </c>
      <c r="AW625" s="13" t="s">
        <v>34</v>
      </c>
      <c r="AX625" s="13" t="s">
        <v>73</v>
      </c>
      <c r="AY625" s="211" t="s">
        <v>191</v>
      </c>
    </row>
    <row r="626" spans="1:65" s="13" customFormat="1" ht="11.25">
      <c r="B626" s="201"/>
      <c r="C626" s="202"/>
      <c r="D626" s="194" t="s">
        <v>208</v>
      </c>
      <c r="E626" s="203" t="s">
        <v>19</v>
      </c>
      <c r="F626" s="204" t="s">
        <v>787</v>
      </c>
      <c r="G626" s="202"/>
      <c r="H626" s="205">
        <v>405.98099999999999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208</v>
      </c>
      <c r="AU626" s="211" t="s">
        <v>82</v>
      </c>
      <c r="AV626" s="13" t="s">
        <v>82</v>
      </c>
      <c r="AW626" s="13" t="s">
        <v>34</v>
      </c>
      <c r="AX626" s="13" t="s">
        <v>73</v>
      </c>
      <c r="AY626" s="211" t="s">
        <v>191</v>
      </c>
    </row>
    <row r="627" spans="1:65" s="14" customFormat="1" ht="11.25">
      <c r="B627" s="212"/>
      <c r="C627" s="213"/>
      <c r="D627" s="194" t="s">
        <v>208</v>
      </c>
      <c r="E627" s="214" t="s">
        <v>19</v>
      </c>
      <c r="F627" s="215" t="s">
        <v>238</v>
      </c>
      <c r="G627" s="213"/>
      <c r="H627" s="216">
        <v>1250.606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208</v>
      </c>
      <c r="AU627" s="222" t="s">
        <v>82</v>
      </c>
      <c r="AV627" s="14" t="s">
        <v>197</v>
      </c>
      <c r="AW627" s="14" t="s">
        <v>34</v>
      </c>
      <c r="AX627" s="14" t="s">
        <v>80</v>
      </c>
      <c r="AY627" s="222" t="s">
        <v>191</v>
      </c>
    </row>
    <row r="628" spans="1:65" s="2" customFormat="1" ht="16.5" customHeight="1">
      <c r="A628" s="37"/>
      <c r="B628" s="38"/>
      <c r="C628" s="181" t="s">
        <v>857</v>
      </c>
      <c r="D628" s="181" t="s">
        <v>193</v>
      </c>
      <c r="E628" s="182" t="s">
        <v>858</v>
      </c>
      <c r="F628" s="183" t="s">
        <v>859</v>
      </c>
      <c r="G628" s="184" t="s">
        <v>282</v>
      </c>
      <c r="H628" s="185">
        <v>287.7</v>
      </c>
      <c r="I628" s="186"/>
      <c r="J628" s="187">
        <f>ROUND(I628*H628,2)</f>
        <v>0</v>
      </c>
      <c r="K628" s="183" t="s">
        <v>203</v>
      </c>
      <c r="L628" s="42"/>
      <c r="M628" s="188" t="s">
        <v>19</v>
      </c>
      <c r="N628" s="189" t="s">
        <v>44</v>
      </c>
      <c r="O628" s="67"/>
      <c r="P628" s="190">
        <f>O628*H628</f>
        <v>0</v>
      </c>
      <c r="Q628" s="190">
        <v>6.9999999999999999E-4</v>
      </c>
      <c r="R628" s="190">
        <f>Q628*H628</f>
        <v>0.20138999999999999</v>
      </c>
      <c r="S628" s="190">
        <v>0</v>
      </c>
      <c r="T628" s="19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92" t="s">
        <v>197</v>
      </c>
      <c r="AT628" s="192" t="s">
        <v>193</v>
      </c>
      <c r="AU628" s="192" t="s">
        <v>82</v>
      </c>
      <c r="AY628" s="20" t="s">
        <v>191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20" t="s">
        <v>80</v>
      </c>
      <c r="BK628" s="193">
        <f>ROUND(I628*H628,2)</f>
        <v>0</v>
      </c>
      <c r="BL628" s="20" t="s">
        <v>197</v>
      </c>
      <c r="BM628" s="192" t="s">
        <v>860</v>
      </c>
    </row>
    <row r="629" spans="1:65" s="2" customFormat="1" ht="11.25">
      <c r="A629" s="37"/>
      <c r="B629" s="38"/>
      <c r="C629" s="39"/>
      <c r="D629" s="194" t="s">
        <v>199</v>
      </c>
      <c r="E629" s="39"/>
      <c r="F629" s="195" t="s">
        <v>861</v>
      </c>
      <c r="G629" s="39"/>
      <c r="H629" s="39"/>
      <c r="I629" s="196"/>
      <c r="J629" s="39"/>
      <c r="K629" s="39"/>
      <c r="L629" s="42"/>
      <c r="M629" s="197"/>
      <c r="N629" s="198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199</v>
      </c>
      <c r="AU629" s="20" t="s">
        <v>82</v>
      </c>
    </row>
    <row r="630" spans="1:65" s="2" customFormat="1" ht="11.25">
      <c r="A630" s="37"/>
      <c r="B630" s="38"/>
      <c r="C630" s="39"/>
      <c r="D630" s="199" t="s">
        <v>206</v>
      </c>
      <c r="E630" s="39"/>
      <c r="F630" s="200" t="s">
        <v>862</v>
      </c>
      <c r="G630" s="39"/>
      <c r="H630" s="39"/>
      <c r="I630" s="196"/>
      <c r="J630" s="39"/>
      <c r="K630" s="39"/>
      <c r="L630" s="42"/>
      <c r="M630" s="197"/>
      <c r="N630" s="198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206</v>
      </c>
      <c r="AU630" s="20" t="s">
        <v>82</v>
      </c>
    </row>
    <row r="631" spans="1:65" s="13" customFormat="1" ht="11.25">
      <c r="B631" s="201"/>
      <c r="C631" s="202"/>
      <c r="D631" s="194" t="s">
        <v>208</v>
      </c>
      <c r="E631" s="203" t="s">
        <v>19</v>
      </c>
      <c r="F631" s="204" t="s">
        <v>863</v>
      </c>
      <c r="G631" s="202"/>
      <c r="H631" s="205">
        <v>287.7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208</v>
      </c>
      <c r="AU631" s="211" t="s">
        <v>82</v>
      </c>
      <c r="AV631" s="13" t="s">
        <v>82</v>
      </c>
      <c r="AW631" s="13" t="s">
        <v>34</v>
      </c>
      <c r="AX631" s="13" t="s">
        <v>80</v>
      </c>
      <c r="AY631" s="211" t="s">
        <v>191</v>
      </c>
    </row>
    <row r="632" spans="1:65" s="2" customFormat="1" ht="16.5" customHeight="1">
      <c r="A632" s="37"/>
      <c r="B632" s="38"/>
      <c r="C632" s="181" t="s">
        <v>864</v>
      </c>
      <c r="D632" s="181" t="s">
        <v>193</v>
      </c>
      <c r="E632" s="182" t="s">
        <v>865</v>
      </c>
      <c r="F632" s="183" t="s">
        <v>866</v>
      </c>
      <c r="G632" s="184" t="s">
        <v>282</v>
      </c>
      <c r="H632" s="185">
        <v>876.95600000000002</v>
      </c>
      <c r="I632" s="186"/>
      <c r="J632" s="187">
        <f>ROUND(I632*H632,2)</f>
        <v>0</v>
      </c>
      <c r="K632" s="183" t="s">
        <v>203</v>
      </c>
      <c r="L632" s="42"/>
      <c r="M632" s="188" t="s">
        <v>19</v>
      </c>
      <c r="N632" s="189" t="s">
        <v>44</v>
      </c>
      <c r="O632" s="67"/>
      <c r="P632" s="190">
        <f>O632*H632</f>
        <v>0</v>
      </c>
      <c r="Q632" s="190">
        <v>1.2999999999999999E-4</v>
      </c>
      <c r="R632" s="190">
        <f>Q632*H632</f>
        <v>0.11400427999999999</v>
      </c>
      <c r="S632" s="190">
        <v>0</v>
      </c>
      <c r="T632" s="191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92" t="s">
        <v>197</v>
      </c>
      <c r="AT632" s="192" t="s">
        <v>193</v>
      </c>
      <c r="AU632" s="192" t="s">
        <v>82</v>
      </c>
      <c r="AY632" s="20" t="s">
        <v>191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0" t="s">
        <v>80</v>
      </c>
      <c r="BK632" s="193">
        <f>ROUND(I632*H632,2)</f>
        <v>0</v>
      </c>
      <c r="BL632" s="20" t="s">
        <v>197</v>
      </c>
      <c r="BM632" s="192" t="s">
        <v>867</v>
      </c>
    </row>
    <row r="633" spans="1:65" s="2" customFormat="1" ht="11.25">
      <c r="A633" s="37"/>
      <c r="B633" s="38"/>
      <c r="C633" s="39"/>
      <c r="D633" s="194" t="s">
        <v>199</v>
      </c>
      <c r="E633" s="39"/>
      <c r="F633" s="195" t="s">
        <v>868</v>
      </c>
      <c r="G633" s="39"/>
      <c r="H633" s="39"/>
      <c r="I633" s="196"/>
      <c r="J633" s="39"/>
      <c r="K633" s="39"/>
      <c r="L633" s="42"/>
      <c r="M633" s="197"/>
      <c r="N633" s="198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199</v>
      </c>
      <c r="AU633" s="20" t="s">
        <v>82</v>
      </c>
    </row>
    <row r="634" spans="1:65" s="2" customFormat="1" ht="11.25">
      <c r="A634" s="37"/>
      <c r="B634" s="38"/>
      <c r="C634" s="39"/>
      <c r="D634" s="199" t="s">
        <v>206</v>
      </c>
      <c r="E634" s="39"/>
      <c r="F634" s="200" t="s">
        <v>869</v>
      </c>
      <c r="G634" s="39"/>
      <c r="H634" s="39"/>
      <c r="I634" s="196"/>
      <c r="J634" s="39"/>
      <c r="K634" s="39"/>
      <c r="L634" s="42"/>
      <c r="M634" s="197"/>
      <c r="N634" s="198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206</v>
      </c>
      <c r="AU634" s="20" t="s">
        <v>82</v>
      </c>
    </row>
    <row r="635" spans="1:65" s="15" customFormat="1" ht="11.25">
      <c r="B635" s="233"/>
      <c r="C635" s="234"/>
      <c r="D635" s="194" t="s">
        <v>208</v>
      </c>
      <c r="E635" s="235" t="s">
        <v>19</v>
      </c>
      <c r="F635" s="236" t="s">
        <v>571</v>
      </c>
      <c r="G635" s="234"/>
      <c r="H635" s="235" t="s">
        <v>19</v>
      </c>
      <c r="I635" s="237"/>
      <c r="J635" s="234"/>
      <c r="K635" s="234"/>
      <c r="L635" s="238"/>
      <c r="M635" s="239"/>
      <c r="N635" s="240"/>
      <c r="O635" s="240"/>
      <c r="P635" s="240"/>
      <c r="Q635" s="240"/>
      <c r="R635" s="240"/>
      <c r="S635" s="240"/>
      <c r="T635" s="241"/>
      <c r="AT635" s="242" t="s">
        <v>208</v>
      </c>
      <c r="AU635" s="242" t="s">
        <v>82</v>
      </c>
      <c r="AV635" s="15" t="s">
        <v>80</v>
      </c>
      <c r="AW635" s="15" t="s">
        <v>34</v>
      </c>
      <c r="AX635" s="15" t="s">
        <v>73</v>
      </c>
      <c r="AY635" s="242" t="s">
        <v>191</v>
      </c>
    </row>
    <row r="636" spans="1:65" s="13" customFormat="1" ht="11.25">
      <c r="B636" s="201"/>
      <c r="C636" s="202"/>
      <c r="D636" s="194" t="s">
        <v>208</v>
      </c>
      <c r="E636" s="203" t="s">
        <v>19</v>
      </c>
      <c r="F636" s="204" t="s">
        <v>784</v>
      </c>
      <c r="G636" s="202"/>
      <c r="H636" s="205">
        <v>28.61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208</v>
      </c>
      <c r="AU636" s="211" t="s">
        <v>82</v>
      </c>
      <c r="AV636" s="13" t="s">
        <v>82</v>
      </c>
      <c r="AW636" s="13" t="s">
        <v>34</v>
      </c>
      <c r="AX636" s="13" t="s">
        <v>73</v>
      </c>
      <c r="AY636" s="211" t="s">
        <v>191</v>
      </c>
    </row>
    <row r="637" spans="1:65" s="13" customFormat="1" ht="11.25">
      <c r="B637" s="201"/>
      <c r="C637" s="202"/>
      <c r="D637" s="194" t="s">
        <v>208</v>
      </c>
      <c r="E637" s="203" t="s">
        <v>19</v>
      </c>
      <c r="F637" s="204" t="s">
        <v>845</v>
      </c>
      <c r="G637" s="202"/>
      <c r="H637" s="205">
        <v>27.405999999999999</v>
      </c>
      <c r="I637" s="206"/>
      <c r="J637" s="202"/>
      <c r="K637" s="202"/>
      <c r="L637" s="207"/>
      <c r="M637" s="208"/>
      <c r="N637" s="209"/>
      <c r="O637" s="209"/>
      <c r="P637" s="209"/>
      <c r="Q637" s="209"/>
      <c r="R637" s="209"/>
      <c r="S637" s="209"/>
      <c r="T637" s="210"/>
      <c r="AT637" s="211" t="s">
        <v>208</v>
      </c>
      <c r="AU637" s="211" t="s">
        <v>82</v>
      </c>
      <c r="AV637" s="13" t="s">
        <v>82</v>
      </c>
      <c r="AW637" s="13" t="s">
        <v>34</v>
      </c>
      <c r="AX637" s="13" t="s">
        <v>73</v>
      </c>
      <c r="AY637" s="211" t="s">
        <v>191</v>
      </c>
    </row>
    <row r="638" spans="1:65" s="13" customFormat="1" ht="11.25">
      <c r="B638" s="201"/>
      <c r="C638" s="202"/>
      <c r="D638" s="194" t="s">
        <v>208</v>
      </c>
      <c r="E638" s="203" t="s">
        <v>19</v>
      </c>
      <c r="F638" s="204" t="s">
        <v>785</v>
      </c>
      <c r="G638" s="202"/>
      <c r="H638" s="205">
        <v>89.4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208</v>
      </c>
      <c r="AU638" s="211" t="s">
        <v>82</v>
      </c>
      <c r="AV638" s="13" t="s">
        <v>82</v>
      </c>
      <c r="AW638" s="13" t="s">
        <v>34</v>
      </c>
      <c r="AX638" s="13" t="s">
        <v>73</v>
      </c>
      <c r="AY638" s="211" t="s">
        <v>191</v>
      </c>
    </row>
    <row r="639" spans="1:65" s="13" customFormat="1" ht="11.25">
      <c r="B639" s="201"/>
      <c r="C639" s="202"/>
      <c r="D639" s="194" t="s">
        <v>208</v>
      </c>
      <c r="E639" s="203" t="s">
        <v>19</v>
      </c>
      <c r="F639" s="204" t="s">
        <v>846</v>
      </c>
      <c r="G639" s="202"/>
      <c r="H639" s="205">
        <v>102.99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208</v>
      </c>
      <c r="AU639" s="211" t="s">
        <v>82</v>
      </c>
      <c r="AV639" s="13" t="s">
        <v>82</v>
      </c>
      <c r="AW639" s="13" t="s">
        <v>34</v>
      </c>
      <c r="AX639" s="13" t="s">
        <v>73</v>
      </c>
      <c r="AY639" s="211" t="s">
        <v>191</v>
      </c>
    </row>
    <row r="640" spans="1:65" s="13" customFormat="1" ht="11.25">
      <c r="B640" s="201"/>
      <c r="C640" s="202"/>
      <c r="D640" s="194" t="s">
        <v>208</v>
      </c>
      <c r="E640" s="203" t="s">
        <v>19</v>
      </c>
      <c r="F640" s="204" t="s">
        <v>847</v>
      </c>
      <c r="G640" s="202"/>
      <c r="H640" s="205">
        <v>40.81</v>
      </c>
      <c r="I640" s="206"/>
      <c r="J640" s="202"/>
      <c r="K640" s="202"/>
      <c r="L640" s="207"/>
      <c r="M640" s="208"/>
      <c r="N640" s="209"/>
      <c r="O640" s="209"/>
      <c r="P640" s="209"/>
      <c r="Q640" s="209"/>
      <c r="R640" s="209"/>
      <c r="S640" s="209"/>
      <c r="T640" s="210"/>
      <c r="AT640" s="211" t="s">
        <v>208</v>
      </c>
      <c r="AU640" s="211" t="s">
        <v>82</v>
      </c>
      <c r="AV640" s="13" t="s">
        <v>82</v>
      </c>
      <c r="AW640" s="13" t="s">
        <v>34</v>
      </c>
      <c r="AX640" s="13" t="s">
        <v>73</v>
      </c>
      <c r="AY640" s="211" t="s">
        <v>191</v>
      </c>
    </row>
    <row r="641" spans="1:65" s="13" customFormat="1" ht="11.25">
      <c r="B641" s="201"/>
      <c r="C641" s="202"/>
      <c r="D641" s="194" t="s">
        <v>208</v>
      </c>
      <c r="E641" s="203" t="s">
        <v>19</v>
      </c>
      <c r="F641" s="204" t="s">
        <v>802</v>
      </c>
      <c r="G641" s="202"/>
      <c r="H641" s="205">
        <v>181.75899999999999</v>
      </c>
      <c r="I641" s="206"/>
      <c r="J641" s="202"/>
      <c r="K641" s="202"/>
      <c r="L641" s="207"/>
      <c r="M641" s="208"/>
      <c r="N641" s="209"/>
      <c r="O641" s="209"/>
      <c r="P641" s="209"/>
      <c r="Q641" s="209"/>
      <c r="R641" s="209"/>
      <c r="S641" s="209"/>
      <c r="T641" s="210"/>
      <c r="AT641" s="211" t="s">
        <v>208</v>
      </c>
      <c r="AU641" s="211" t="s">
        <v>82</v>
      </c>
      <c r="AV641" s="13" t="s">
        <v>82</v>
      </c>
      <c r="AW641" s="13" t="s">
        <v>34</v>
      </c>
      <c r="AX641" s="13" t="s">
        <v>73</v>
      </c>
      <c r="AY641" s="211" t="s">
        <v>191</v>
      </c>
    </row>
    <row r="642" spans="1:65" s="13" customFormat="1" ht="11.25">
      <c r="B642" s="201"/>
      <c r="C642" s="202"/>
      <c r="D642" s="194" t="s">
        <v>208</v>
      </c>
      <c r="E642" s="203" t="s">
        <v>19</v>
      </c>
      <c r="F642" s="204" t="s">
        <v>787</v>
      </c>
      <c r="G642" s="202"/>
      <c r="H642" s="205">
        <v>405.98099999999999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208</v>
      </c>
      <c r="AU642" s="211" t="s">
        <v>82</v>
      </c>
      <c r="AV642" s="13" t="s">
        <v>82</v>
      </c>
      <c r="AW642" s="13" t="s">
        <v>34</v>
      </c>
      <c r="AX642" s="13" t="s">
        <v>73</v>
      </c>
      <c r="AY642" s="211" t="s">
        <v>191</v>
      </c>
    </row>
    <row r="643" spans="1:65" s="14" customFormat="1" ht="11.25">
      <c r="B643" s="212"/>
      <c r="C643" s="213"/>
      <c r="D643" s="194" t="s">
        <v>208</v>
      </c>
      <c r="E643" s="214" t="s">
        <v>19</v>
      </c>
      <c r="F643" s="215" t="s">
        <v>238</v>
      </c>
      <c r="G643" s="213"/>
      <c r="H643" s="216">
        <v>876.95600000000002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208</v>
      </c>
      <c r="AU643" s="222" t="s">
        <v>82</v>
      </c>
      <c r="AV643" s="14" t="s">
        <v>197</v>
      </c>
      <c r="AW643" s="14" t="s">
        <v>34</v>
      </c>
      <c r="AX643" s="14" t="s">
        <v>80</v>
      </c>
      <c r="AY643" s="222" t="s">
        <v>191</v>
      </c>
    </row>
    <row r="644" spans="1:65" s="2" customFormat="1" ht="16.5" customHeight="1">
      <c r="A644" s="37"/>
      <c r="B644" s="38"/>
      <c r="C644" s="181" t="s">
        <v>870</v>
      </c>
      <c r="D644" s="181" t="s">
        <v>193</v>
      </c>
      <c r="E644" s="182" t="s">
        <v>871</v>
      </c>
      <c r="F644" s="183" t="s">
        <v>872</v>
      </c>
      <c r="G644" s="184" t="s">
        <v>282</v>
      </c>
      <c r="H644" s="185">
        <v>118.149</v>
      </c>
      <c r="I644" s="186"/>
      <c r="J644" s="187">
        <f>ROUND(I644*H644,2)</f>
        <v>0</v>
      </c>
      <c r="K644" s="183" t="s">
        <v>203</v>
      </c>
      <c r="L644" s="42"/>
      <c r="M644" s="188" t="s">
        <v>19</v>
      </c>
      <c r="N644" s="189" t="s">
        <v>44</v>
      </c>
      <c r="O644" s="67"/>
      <c r="P644" s="190">
        <f>O644*H644</f>
        <v>0</v>
      </c>
      <c r="Q644" s="190">
        <v>3.3E-4</v>
      </c>
      <c r="R644" s="190">
        <f>Q644*H644</f>
        <v>3.8989170000000004E-2</v>
      </c>
      <c r="S644" s="190">
        <v>0</v>
      </c>
      <c r="T644" s="191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92" t="s">
        <v>197</v>
      </c>
      <c r="AT644" s="192" t="s">
        <v>193</v>
      </c>
      <c r="AU644" s="192" t="s">
        <v>82</v>
      </c>
      <c r="AY644" s="20" t="s">
        <v>191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20" t="s">
        <v>80</v>
      </c>
      <c r="BK644" s="193">
        <f>ROUND(I644*H644,2)</f>
        <v>0</v>
      </c>
      <c r="BL644" s="20" t="s">
        <v>197</v>
      </c>
      <c r="BM644" s="192" t="s">
        <v>873</v>
      </c>
    </row>
    <row r="645" spans="1:65" s="2" customFormat="1" ht="11.25">
      <c r="A645" s="37"/>
      <c r="B645" s="38"/>
      <c r="C645" s="39"/>
      <c r="D645" s="194" t="s">
        <v>199</v>
      </c>
      <c r="E645" s="39"/>
      <c r="F645" s="195" t="s">
        <v>874</v>
      </c>
      <c r="G645" s="39"/>
      <c r="H645" s="39"/>
      <c r="I645" s="196"/>
      <c r="J645" s="39"/>
      <c r="K645" s="39"/>
      <c r="L645" s="42"/>
      <c r="M645" s="197"/>
      <c r="N645" s="198"/>
      <c r="O645" s="67"/>
      <c r="P645" s="67"/>
      <c r="Q645" s="67"/>
      <c r="R645" s="67"/>
      <c r="S645" s="67"/>
      <c r="T645" s="68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20" t="s">
        <v>199</v>
      </c>
      <c r="AU645" s="20" t="s">
        <v>82</v>
      </c>
    </row>
    <row r="646" spans="1:65" s="2" customFormat="1" ht="11.25">
      <c r="A646" s="37"/>
      <c r="B646" s="38"/>
      <c r="C646" s="39"/>
      <c r="D646" s="199" t="s">
        <v>206</v>
      </c>
      <c r="E646" s="39"/>
      <c r="F646" s="200" t="s">
        <v>875</v>
      </c>
      <c r="G646" s="39"/>
      <c r="H646" s="39"/>
      <c r="I646" s="196"/>
      <c r="J646" s="39"/>
      <c r="K646" s="39"/>
      <c r="L646" s="42"/>
      <c r="M646" s="197"/>
      <c r="N646" s="198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206</v>
      </c>
      <c r="AU646" s="20" t="s">
        <v>82</v>
      </c>
    </row>
    <row r="647" spans="1:65" s="13" customFormat="1" ht="11.25">
      <c r="B647" s="201"/>
      <c r="C647" s="202"/>
      <c r="D647" s="194" t="s">
        <v>208</v>
      </c>
      <c r="E647" s="203" t="s">
        <v>19</v>
      </c>
      <c r="F647" s="204" t="s">
        <v>538</v>
      </c>
      <c r="G647" s="202"/>
      <c r="H647" s="205">
        <v>118.149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208</v>
      </c>
      <c r="AU647" s="211" t="s">
        <v>82</v>
      </c>
      <c r="AV647" s="13" t="s">
        <v>82</v>
      </c>
      <c r="AW647" s="13" t="s">
        <v>34</v>
      </c>
      <c r="AX647" s="13" t="s">
        <v>80</v>
      </c>
      <c r="AY647" s="211" t="s">
        <v>191</v>
      </c>
    </row>
    <row r="648" spans="1:65" s="2" customFormat="1" ht="21.75" customHeight="1">
      <c r="A648" s="37"/>
      <c r="B648" s="38"/>
      <c r="C648" s="181" t="s">
        <v>876</v>
      </c>
      <c r="D648" s="181" t="s">
        <v>193</v>
      </c>
      <c r="E648" s="182" t="s">
        <v>877</v>
      </c>
      <c r="F648" s="183" t="s">
        <v>878</v>
      </c>
      <c r="G648" s="184" t="s">
        <v>301</v>
      </c>
      <c r="H648" s="185">
        <v>883.74</v>
      </c>
      <c r="I648" s="186"/>
      <c r="J648" s="187">
        <f>ROUND(I648*H648,2)</f>
        <v>0</v>
      </c>
      <c r="K648" s="183" t="s">
        <v>203</v>
      </c>
      <c r="L648" s="42"/>
      <c r="M648" s="188" t="s">
        <v>19</v>
      </c>
      <c r="N648" s="189" t="s">
        <v>44</v>
      </c>
      <c r="O648" s="67"/>
      <c r="P648" s="190">
        <f>O648*H648</f>
        <v>0</v>
      </c>
      <c r="Q648" s="190">
        <v>2.0000000000000002E-5</v>
      </c>
      <c r="R648" s="190">
        <f>Q648*H648</f>
        <v>1.7674800000000001E-2</v>
      </c>
      <c r="S648" s="190">
        <v>0</v>
      </c>
      <c r="T648" s="191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92" t="s">
        <v>197</v>
      </c>
      <c r="AT648" s="192" t="s">
        <v>193</v>
      </c>
      <c r="AU648" s="192" t="s">
        <v>82</v>
      </c>
      <c r="AY648" s="20" t="s">
        <v>191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0" t="s">
        <v>80</v>
      </c>
      <c r="BK648" s="193">
        <f>ROUND(I648*H648,2)</f>
        <v>0</v>
      </c>
      <c r="BL648" s="20" t="s">
        <v>197</v>
      </c>
      <c r="BM648" s="192" t="s">
        <v>879</v>
      </c>
    </row>
    <row r="649" spans="1:65" s="2" customFormat="1" ht="11.25">
      <c r="A649" s="37"/>
      <c r="B649" s="38"/>
      <c r="C649" s="39"/>
      <c r="D649" s="194" t="s">
        <v>199</v>
      </c>
      <c r="E649" s="39"/>
      <c r="F649" s="195" t="s">
        <v>880</v>
      </c>
      <c r="G649" s="39"/>
      <c r="H649" s="39"/>
      <c r="I649" s="196"/>
      <c r="J649" s="39"/>
      <c r="K649" s="39"/>
      <c r="L649" s="42"/>
      <c r="M649" s="197"/>
      <c r="N649" s="198"/>
      <c r="O649" s="67"/>
      <c r="P649" s="67"/>
      <c r="Q649" s="67"/>
      <c r="R649" s="67"/>
      <c r="S649" s="67"/>
      <c r="T649" s="68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20" t="s">
        <v>199</v>
      </c>
      <c r="AU649" s="20" t="s">
        <v>82</v>
      </c>
    </row>
    <row r="650" spans="1:65" s="2" customFormat="1" ht="11.25">
      <c r="A650" s="37"/>
      <c r="B650" s="38"/>
      <c r="C650" s="39"/>
      <c r="D650" s="199" t="s">
        <v>206</v>
      </c>
      <c r="E650" s="39"/>
      <c r="F650" s="200" t="s">
        <v>881</v>
      </c>
      <c r="G650" s="39"/>
      <c r="H650" s="39"/>
      <c r="I650" s="196"/>
      <c r="J650" s="39"/>
      <c r="K650" s="39"/>
      <c r="L650" s="42"/>
      <c r="M650" s="197"/>
      <c r="N650" s="198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206</v>
      </c>
      <c r="AU650" s="20" t="s">
        <v>82</v>
      </c>
    </row>
    <row r="651" spans="1:65" s="15" customFormat="1" ht="11.25">
      <c r="B651" s="233"/>
      <c r="C651" s="234"/>
      <c r="D651" s="194" t="s">
        <v>208</v>
      </c>
      <c r="E651" s="235" t="s">
        <v>19</v>
      </c>
      <c r="F651" s="236" t="s">
        <v>556</v>
      </c>
      <c r="G651" s="234"/>
      <c r="H651" s="235" t="s">
        <v>19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208</v>
      </c>
      <c r="AU651" s="242" t="s">
        <v>82</v>
      </c>
      <c r="AV651" s="15" t="s">
        <v>80</v>
      </c>
      <c r="AW651" s="15" t="s">
        <v>34</v>
      </c>
      <c r="AX651" s="15" t="s">
        <v>73</v>
      </c>
      <c r="AY651" s="242" t="s">
        <v>191</v>
      </c>
    </row>
    <row r="652" spans="1:65" s="13" customFormat="1" ht="11.25">
      <c r="B652" s="201"/>
      <c r="C652" s="202"/>
      <c r="D652" s="194" t="s">
        <v>208</v>
      </c>
      <c r="E652" s="203" t="s">
        <v>19</v>
      </c>
      <c r="F652" s="204" t="s">
        <v>882</v>
      </c>
      <c r="G652" s="202"/>
      <c r="H652" s="205">
        <v>17.5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208</v>
      </c>
      <c r="AU652" s="211" t="s">
        <v>82</v>
      </c>
      <c r="AV652" s="13" t="s">
        <v>82</v>
      </c>
      <c r="AW652" s="13" t="s">
        <v>34</v>
      </c>
      <c r="AX652" s="13" t="s">
        <v>73</v>
      </c>
      <c r="AY652" s="211" t="s">
        <v>191</v>
      </c>
    </row>
    <row r="653" spans="1:65" s="13" customFormat="1" ht="11.25">
      <c r="B653" s="201"/>
      <c r="C653" s="202"/>
      <c r="D653" s="194" t="s">
        <v>208</v>
      </c>
      <c r="E653" s="203" t="s">
        <v>19</v>
      </c>
      <c r="F653" s="204" t="s">
        <v>883</v>
      </c>
      <c r="G653" s="202"/>
      <c r="H653" s="205">
        <v>24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208</v>
      </c>
      <c r="AU653" s="211" t="s">
        <v>82</v>
      </c>
      <c r="AV653" s="13" t="s">
        <v>82</v>
      </c>
      <c r="AW653" s="13" t="s">
        <v>34</v>
      </c>
      <c r="AX653" s="13" t="s">
        <v>73</v>
      </c>
      <c r="AY653" s="211" t="s">
        <v>191</v>
      </c>
    </row>
    <row r="654" spans="1:65" s="13" customFormat="1" ht="11.25">
      <c r="B654" s="201"/>
      <c r="C654" s="202"/>
      <c r="D654" s="194" t="s">
        <v>208</v>
      </c>
      <c r="E654" s="203" t="s">
        <v>19</v>
      </c>
      <c r="F654" s="204" t="s">
        <v>884</v>
      </c>
      <c r="G654" s="202"/>
      <c r="H654" s="205">
        <v>33.049999999999997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208</v>
      </c>
      <c r="AU654" s="211" t="s">
        <v>82</v>
      </c>
      <c r="AV654" s="13" t="s">
        <v>82</v>
      </c>
      <c r="AW654" s="13" t="s">
        <v>34</v>
      </c>
      <c r="AX654" s="13" t="s">
        <v>73</v>
      </c>
      <c r="AY654" s="211" t="s">
        <v>191</v>
      </c>
    </row>
    <row r="655" spans="1:65" s="13" customFormat="1" ht="11.25">
      <c r="B655" s="201"/>
      <c r="C655" s="202"/>
      <c r="D655" s="194" t="s">
        <v>208</v>
      </c>
      <c r="E655" s="203" t="s">
        <v>19</v>
      </c>
      <c r="F655" s="204" t="s">
        <v>885</v>
      </c>
      <c r="G655" s="202"/>
      <c r="H655" s="205">
        <v>26.18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208</v>
      </c>
      <c r="AU655" s="211" t="s">
        <v>82</v>
      </c>
      <c r="AV655" s="13" t="s">
        <v>82</v>
      </c>
      <c r="AW655" s="13" t="s">
        <v>34</v>
      </c>
      <c r="AX655" s="13" t="s">
        <v>73</v>
      </c>
      <c r="AY655" s="211" t="s">
        <v>191</v>
      </c>
    </row>
    <row r="656" spans="1:65" s="13" customFormat="1" ht="11.25">
      <c r="B656" s="201"/>
      <c r="C656" s="202"/>
      <c r="D656" s="194" t="s">
        <v>208</v>
      </c>
      <c r="E656" s="203" t="s">
        <v>19</v>
      </c>
      <c r="F656" s="204" t="s">
        <v>886</v>
      </c>
      <c r="G656" s="202"/>
      <c r="H656" s="205">
        <v>66.959999999999994</v>
      </c>
      <c r="I656" s="206"/>
      <c r="J656" s="202"/>
      <c r="K656" s="202"/>
      <c r="L656" s="207"/>
      <c r="M656" s="208"/>
      <c r="N656" s="209"/>
      <c r="O656" s="209"/>
      <c r="P656" s="209"/>
      <c r="Q656" s="209"/>
      <c r="R656" s="209"/>
      <c r="S656" s="209"/>
      <c r="T656" s="210"/>
      <c r="AT656" s="211" t="s">
        <v>208</v>
      </c>
      <c r="AU656" s="211" t="s">
        <v>82</v>
      </c>
      <c r="AV656" s="13" t="s">
        <v>82</v>
      </c>
      <c r="AW656" s="13" t="s">
        <v>34</v>
      </c>
      <c r="AX656" s="13" t="s">
        <v>73</v>
      </c>
      <c r="AY656" s="211" t="s">
        <v>191</v>
      </c>
    </row>
    <row r="657" spans="2:51" s="13" customFormat="1" ht="11.25">
      <c r="B657" s="201"/>
      <c r="C657" s="202"/>
      <c r="D657" s="194" t="s">
        <v>208</v>
      </c>
      <c r="E657" s="203" t="s">
        <v>19</v>
      </c>
      <c r="F657" s="204" t="s">
        <v>887</v>
      </c>
      <c r="G657" s="202"/>
      <c r="H657" s="205">
        <v>25.25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208</v>
      </c>
      <c r="AU657" s="211" t="s">
        <v>82</v>
      </c>
      <c r="AV657" s="13" t="s">
        <v>82</v>
      </c>
      <c r="AW657" s="13" t="s">
        <v>34</v>
      </c>
      <c r="AX657" s="13" t="s">
        <v>73</v>
      </c>
      <c r="AY657" s="211" t="s">
        <v>191</v>
      </c>
    </row>
    <row r="658" spans="2:51" s="13" customFormat="1" ht="11.25">
      <c r="B658" s="201"/>
      <c r="C658" s="202"/>
      <c r="D658" s="194" t="s">
        <v>208</v>
      </c>
      <c r="E658" s="203" t="s">
        <v>19</v>
      </c>
      <c r="F658" s="204" t="s">
        <v>888</v>
      </c>
      <c r="G658" s="202"/>
      <c r="H658" s="205">
        <v>13.65</v>
      </c>
      <c r="I658" s="206"/>
      <c r="J658" s="202"/>
      <c r="K658" s="202"/>
      <c r="L658" s="207"/>
      <c r="M658" s="208"/>
      <c r="N658" s="209"/>
      <c r="O658" s="209"/>
      <c r="P658" s="209"/>
      <c r="Q658" s="209"/>
      <c r="R658" s="209"/>
      <c r="S658" s="209"/>
      <c r="T658" s="210"/>
      <c r="AT658" s="211" t="s">
        <v>208</v>
      </c>
      <c r="AU658" s="211" t="s">
        <v>82</v>
      </c>
      <c r="AV658" s="13" t="s">
        <v>82</v>
      </c>
      <c r="AW658" s="13" t="s">
        <v>34</v>
      </c>
      <c r="AX658" s="13" t="s">
        <v>73</v>
      </c>
      <c r="AY658" s="211" t="s">
        <v>191</v>
      </c>
    </row>
    <row r="659" spans="2:51" s="13" customFormat="1" ht="11.25">
      <c r="B659" s="201"/>
      <c r="C659" s="202"/>
      <c r="D659" s="194" t="s">
        <v>208</v>
      </c>
      <c r="E659" s="203" t="s">
        <v>19</v>
      </c>
      <c r="F659" s="204" t="s">
        <v>889</v>
      </c>
      <c r="G659" s="202"/>
      <c r="H659" s="205">
        <v>12.05</v>
      </c>
      <c r="I659" s="206"/>
      <c r="J659" s="202"/>
      <c r="K659" s="202"/>
      <c r="L659" s="207"/>
      <c r="M659" s="208"/>
      <c r="N659" s="209"/>
      <c r="O659" s="209"/>
      <c r="P659" s="209"/>
      <c r="Q659" s="209"/>
      <c r="R659" s="209"/>
      <c r="S659" s="209"/>
      <c r="T659" s="210"/>
      <c r="AT659" s="211" t="s">
        <v>208</v>
      </c>
      <c r="AU659" s="211" t="s">
        <v>82</v>
      </c>
      <c r="AV659" s="13" t="s">
        <v>82</v>
      </c>
      <c r="AW659" s="13" t="s">
        <v>34</v>
      </c>
      <c r="AX659" s="13" t="s">
        <v>73</v>
      </c>
      <c r="AY659" s="211" t="s">
        <v>191</v>
      </c>
    </row>
    <row r="660" spans="2:51" s="13" customFormat="1" ht="11.25">
      <c r="B660" s="201"/>
      <c r="C660" s="202"/>
      <c r="D660" s="194" t="s">
        <v>208</v>
      </c>
      <c r="E660" s="203" t="s">
        <v>19</v>
      </c>
      <c r="F660" s="204" t="s">
        <v>890</v>
      </c>
      <c r="G660" s="202"/>
      <c r="H660" s="205">
        <v>13.4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208</v>
      </c>
      <c r="AU660" s="211" t="s">
        <v>82</v>
      </c>
      <c r="AV660" s="13" t="s">
        <v>82</v>
      </c>
      <c r="AW660" s="13" t="s">
        <v>34</v>
      </c>
      <c r="AX660" s="13" t="s">
        <v>73</v>
      </c>
      <c r="AY660" s="211" t="s">
        <v>191</v>
      </c>
    </row>
    <row r="661" spans="2:51" s="13" customFormat="1" ht="11.25">
      <c r="B661" s="201"/>
      <c r="C661" s="202"/>
      <c r="D661" s="194" t="s">
        <v>208</v>
      </c>
      <c r="E661" s="203" t="s">
        <v>19</v>
      </c>
      <c r="F661" s="204" t="s">
        <v>891</v>
      </c>
      <c r="G661" s="202"/>
      <c r="H661" s="205">
        <v>13</v>
      </c>
      <c r="I661" s="206"/>
      <c r="J661" s="202"/>
      <c r="K661" s="202"/>
      <c r="L661" s="207"/>
      <c r="M661" s="208"/>
      <c r="N661" s="209"/>
      <c r="O661" s="209"/>
      <c r="P661" s="209"/>
      <c r="Q661" s="209"/>
      <c r="R661" s="209"/>
      <c r="S661" s="209"/>
      <c r="T661" s="210"/>
      <c r="AT661" s="211" t="s">
        <v>208</v>
      </c>
      <c r="AU661" s="211" t="s">
        <v>82</v>
      </c>
      <c r="AV661" s="13" t="s">
        <v>82</v>
      </c>
      <c r="AW661" s="13" t="s">
        <v>34</v>
      </c>
      <c r="AX661" s="13" t="s">
        <v>73</v>
      </c>
      <c r="AY661" s="211" t="s">
        <v>191</v>
      </c>
    </row>
    <row r="662" spans="2:51" s="13" customFormat="1" ht="11.25">
      <c r="B662" s="201"/>
      <c r="C662" s="202"/>
      <c r="D662" s="194" t="s">
        <v>208</v>
      </c>
      <c r="E662" s="203" t="s">
        <v>19</v>
      </c>
      <c r="F662" s="204" t="s">
        <v>892</v>
      </c>
      <c r="G662" s="202"/>
      <c r="H662" s="205">
        <v>5.94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208</v>
      </c>
      <c r="AU662" s="211" t="s">
        <v>82</v>
      </c>
      <c r="AV662" s="13" t="s">
        <v>82</v>
      </c>
      <c r="AW662" s="13" t="s">
        <v>34</v>
      </c>
      <c r="AX662" s="13" t="s">
        <v>73</v>
      </c>
      <c r="AY662" s="211" t="s">
        <v>191</v>
      </c>
    </row>
    <row r="663" spans="2:51" s="13" customFormat="1" ht="11.25">
      <c r="B663" s="201"/>
      <c r="C663" s="202"/>
      <c r="D663" s="194" t="s">
        <v>208</v>
      </c>
      <c r="E663" s="203" t="s">
        <v>19</v>
      </c>
      <c r="F663" s="204" t="s">
        <v>893</v>
      </c>
      <c r="G663" s="202"/>
      <c r="H663" s="205">
        <v>30.22</v>
      </c>
      <c r="I663" s="206"/>
      <c r="J663" s="202"/>
      <c r="K663" s="202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208</v>
      </c>
      <c r="AU663" s="211" t="s">
        <v>82</v>
      </c>
      <c r="AV663" s="13" t="s">
        <v>82</v>
      </c>
      <c r="AW663" s="13" t="s">
        <v>34</v>
      </c>
      <c r="AX663" s="13" t="s">
        <v>73</v>
      </c>
      <c r="AY663" s="211" t="s">
        <v>191</v>
      </c>
    </row>
    <row r="664" spans="2:51" s="13" customFormat="1" ht="11.25">
      <c r="B664" s="201"/>
      <c r="C664" s="202"/>
      <c r="D664" s="194" t="s">
        <v>208</v>
      </c>
      <c r="E664" s="203" t="s">
        <v>19</v>
      </c>
      <c r="F664" s="204" t="s">
        <v>894</v>
      </c>
      <c r="G664" s="202"/>
      <c r="H664" s="205">
        <v>6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208</v>
      </c>
      <c r="AU664" s="211" t="s">
        <v>82</v>
      </c>
      <c r="AV664" s="13" t="s">
        <v>82</v>
      </c>
      <c r="AW664" s="13" t="s">
        <v>34</v>
      </c>
      <c r="AX664" s="13" t="s">
        <v>73</v>
      </c>
      <c r="AY664" s="211" t="s">
        <v>191</v>
      </c>
    </row>
    <row r="665" spans="2:51" s="13" customFormat="1" ht="11.25">
      <c r="B665" s="201"/>
      <c r="C665" s="202"/>
      <c r="D665" s="194" t="s">
        <v>208</v>
      </c>
      <c r="E665" s="203" t="s">
        <v>19</v>
      </c>
      <c r="F665" s="204" t="s">
        <v>895</v>
      </c>
      <c r="G665" s="202"/>
      <c r="H665" s="205">
        <v>65.959999999999994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208</v>
      </c>
      <c r="AU665" s="211" t="s">
        <v>82</v>
      </c>
      <c r="AV665" s="13" t="s">
        <v>82</v>
      </c>
      <c r="AW665" s="13" t="s">
        <v>34</v>
      </c>
      <c r="AX665" s="13" t="s">
        <v>73</v>
      </c>
      <c r="AY665" s="211" t="s">
        <v>191</v>
      </c>
    </row>
    <row r="666" spans="2:51" s="15" customFormat="1" ht="11.25">
      <c r="B666" s="233"/>
      <c r="C666" s="234"/>
      <c r="D666" s="194" t="s">
        <v>208</v>
      </c>
      <c r="E666" s="235" t="s">
        <v>19</v>
      </c>
      <c r="F666" s="236" t="s">
        <v>571</v>
      </c>
      <c r="G666" s="234"/>
      <c r="H666" s="235" t="s">
        <v>19</v>
      </c>
      <c r="I666" s="237"/>
      <c r="J666" s="234"/>
      <c r="K666" s="234"/>
      <c r="L666" s="238"/>
      <c r="M666" s="239"/>
      <c r="N666" s="240"/>
      <c r="O666" s="240"/>
      <c r="P666" s="240"/>
      <c r="Q666" s="240"/>
      <c r="R666" s="240"/>
      <c r="S666" s="240"/>
      <c r="T666" s="241"/>
      <c r="AT666" s="242" t="s">
        <v>208</v>
      </c>
      <c r="AU666" s="242" t="s">
        <v>82</v>
      </c>
      <c r="AV666" s="15" t="s">
        <v>80</v>
      </c>
      <c r="AW666" s="15" t="s">
        <v>34</v>
      </c>
      <c r="AX666" s="15" t="s">
        <v>73</v>
      </c>
      <c r="AY666" s="242" t="s">
        <v>191</v>
      </c>
    </row>
    <row r="667" spans="2:51" s="13" customFormat="1" ht="11.25">
      <c r="B667" s="201"/>
      <c r="C667" s="202"/>
      <c r="D667" s="194" t="s">
        <v>208</v>
      </c>
      <c r="E667" s="203" t="s">
        <v>19</v>
      </c>
      <c r="F667" s="204" t="s">
        <v>896</v>
      </c>
      <c r="G667" s="202"/>
      <c r="H667" s="205">
        <v>39.049999999999997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208</v>
      </c>
      <c r="AU667" s="211" t="s">
        <v>82</v>
      </c>
      <c r="AV667" s="13" t="s">
        <v>82</v>
      </c>
      <c r="AW667" s="13" t="s">
        <v>34</v>
      </c>
      <c r="AX667" s="13" t="s">
        <v>73</v>
      </c>
      <c r="AY667" s="211" t="s">
        <v>191</v>
      </c>
    </row>
    <row r="668" spans="2:51" s="13" customFormat="1" ht="11.25">
      <c r="B668" s="201"/>
      <c r="C668" s="202"/>
      <c r="D668" s="194" t="s">
        <v>208</v>
      </c>
      <c r="E668" s="203" t="s">
        <v>19</v>
      </c>
      <c r="F668" s="204" t="s">
        <v>897</v>
      </c>
      <c r="G668" s="202"/>
      <c r="H668" s="205">
        <v>11.21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208</v>
      </c>
      <c r="AU668" s="211" t="s">
        <v>82</v>
      </c>
      <c r="AV668" s="13" t="s">
        <v>82</v>
      </c>
      <c r="AW668" s="13" t="s">
        <v>34</v>
      </c>
      <c r="AX668" s="13" t="s">
        <v>73</v>
      </c>
      <c r="AY668" s="211" t="s">
        <v>191</v>
      </c>
    </row>
    <row r="669" spans="2:51" s="13" customFormat="1" ht="11.25">
      <c r="B669" s="201"/>
      <c r="C669" s="202"/>
      <c r="D669" s="194" t="s">
        <v>208</v>
      </c>
      <c r="E669" s="203" t="s">
        <v>19</v>
      </c>
      <c r="F669" s="204" t="s">
        <v>898</v>
      </c>
      <c r="G669" s="202"/>
      <c r="H669" s="205">
        <v>7.4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208</v>
      </c>
      <c r="AU669" s="211" t="s">
        <v>82</v>
      </c>
      <c r="AV669" s="13" t="s">
        <v>82</v>
      </c>
      <c r="AW669" s="13" t="s">
        <v>34</v>
      </c>
      <c r="AX669" s="13" t="s">
        <v>73</v>
      </c>
      <c r="AY669" s="211" t="s">
        <v>191</v>
      </c>
    </row>
    <row r="670" spans="2:51" s="13" customFormat="1" ht="11.25">
      <c r="B670" s="201"/>
      <c r="C670" s="202"/>
      <c r="D670" s="194" t="s">
        <v>208</v>
      </c>
      <c r="E670" s="203" t="s">
        <v>19</v>
      </c>
      <c r="F670" s="204" t="s">
        <v>899</v>
      </c>
      <c r="G670" s="202"/>
      <c r="H670" s="205">
        <v>9.15</v>
      </c>
      <c r="I670" s="206"/>
      <c r="J670" s="202"/>
      <c r="K670" s="202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208</v>
      </c>
      <c r="AU670" s="211" t="s">
        <v>82</v>
      </c>
      <c r="AV670" s="13" t="s">
        <v>82</v>
      </c>
      <c r="AW670" s="13" t="s">
        <v>34</v>
      </c>
      <c r="AX670" s="13" t="s">
        <v>73</v>
      </c>
      <c r="AY670" s="211" t="s">
        <v>191</v>
      </c>
    </row>
    <row r="671" spans="2:51" s="13" customFormat="1" ht="11.25">
      <c r="B671" s="201"/>
      <c r="C671" s="202"/>
      <c r="D671" s="194" t="s">
        <v>208</v>
      </c>
      <c r="E671" s="203" t="s">
        <v>19</v>
      </c>
      <c r="F671" s="204" t="s">
        <v>900</v>
      </c>
      <c r="G671" s="202"/>
      <c r="H671" s="205">
        <v>9.15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208</v>
      </c>
      <c r="AU671" s="211" t="s">
        <v>82</v>
      </c>
      <c r="AV671" s="13" t="s">
        <v>82</v>
      </c>
      <c r="AW671" s="13" t="s">
        <v>34</v>
      </c>
      <c r="AX671" s="13" t="s">
        <v>73</v>
      </c>
      <c r="AY671" s="211" t="s">
        <v>191</v>
      </c>
    </row>
    <row r="672" spans="2:51" s="13" customFormat="1" ht="11.25">
      <c r="B672" s="201"/>
      <c r="C672" s="202"/>
      <c r="D672" s="194" t="s">
        <v>208</v>
      </c>
      <c r="E672" s="203" t="s">
        <v>19</v>
      </c>
      <c r="F672" s="204" t="s">
        <v>901</v>
      </c>
      <c r="G672" s="202"/>
      <c r="H672" s="205">
        <v>15.4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208</v>
      </c>
      <c r="AU672" s="211" t="s">
        <v>82</v>
      </c>
      <c r="AV672" s="13" t="s">
        <v>82</v>
      </c>
      <c r="AW672" s="13" t="s">
        <v>34</v>
      </c>
      <c r="AX672" s="13" t="s">
        <v>73</v>
      </c>
      <c r="AY672" s="211" t="s">
        <v>191</v>
      </c>
    </row>
    <row r="673" spans="2:51" s="13" customFormat="1" ht="11.25">
      <c r="B673" s="201"/>
      <c r="C673" s="202"/>
      <c r="D673" s="194" t="s">
        <v>208</v>
      </c>
      <c r="E673" s="203" t="s">
        <v>19</v>
      </c>
      <c r="F673" s="204" t="s">
        <v>902</v>
      </c>
      <c r="G673" s="202"/>
      <c r="H673" s="205">
        <v>10.4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208</v>
      </c>
      <c r="AU673" s="211" t="s">
        <v>82</v>
      </c>
      <c r="AV673" s="13" t="s">
        <v>82</v>
      </c>
      <c r="AW673" s="13" t="s">
        <v>34</v>
      </c>
      <c r="AX673" s="13" t="s">
        <v>73</v>
      </c>
      <c r="AY673" s="211" t="s">
        <v>191</v>
      </c>
    </row>
    <row r="674" spans="2:51" s="13" customFormat="1" ht="11.25">
      <c r="B674" s="201"/>
      <c r="C674" s="202"/>
      <c r="D674" s="194" t="s">
        <v>208</v>
      </c>
      <c r="E674" s="203" t="s">
        <v>19</v>
      </c>
      <c r="F674" s="204" t="s">
        <v>903</v>
      </c>
      <c r="G674" s="202"/>
      <c r="H674" s="205">
        <v>18.8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208</v>
      </c>
      <c r="AU674" s="211" t="s">
        <v>82</v>
      </c>
      <c r="AV674" s="13" t="s">
        <v>82</v>
      </c>
      <c r="AW674" s="13" t="s">
        <v>34</v>
      </c>
      <c r="AX674" s="13" t="s">
        <v>73</v>
      </c>
      <c r="AY674" s="211" t="s">
        <v>191</v>
      </c>
    </row>
    <row r="675" spans="2:51" s="13" customFormat="1" ht="11.25">
      <c r="B675" s="201"/>
      <c r="C675" s="202"/>
      <c r="D675" s="194" t="s">
        <v>208</v>
      </c>
      <c r="E675" s="203" t="s">
        <v>19</v>
      </c>
      <c r="F675" s="204" t="s">
        <v>904</v>
      </c>
      <c r="G675" s="202"/>
      <c r="H675" s="205">
        <v>12.5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208</v>
      </c>
      <c r="AU675" s="211" t="s">
        <v>82</v>
      </c>
      <c r="AV675" s="13" t="s">
        <v>82</v>
      </c>
      <c r="AW675" s="13" t="s">
        <v>34</v>
      </c>
      <c r="AX675" s="13" t="s">
        <v>73</v>
      </c>
      <c r="AY675" s="211" t="s">
        <v>191</v>
      </c>
    </row>
    <row r="676" spans="2:51" s="13" customFormat="1" ht="11.25">
      <c r="B676" s="201"/>
      <c r="C676" s="202"/>
      <c r="D676" s="194" t="s">
        <v>208</v>
      </c>
      <c r="E676" s="203" t="s">
        <v>19</v>
      </c>
      <c r="F676" s="204" t="s">
        <v>905</v>
      </c>
      <c r="G676" s="202"/>
      <c r="H676" s="205">
        <v>8.6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208</v>
      </c>
      <c r="AU676" s="211" t="s">
        <v>82</v>
      </c>
      <c r="AV676" s="13" t="s">
        <v>82</v>
      </c>
      <c r="AW676" s="13" t="s">
        <v>34</v>
      </c>
      <c r="AX676" s="13" t="s">
        <v>73</v>
      </c>
      <c r="AY676" s="211" t="s">
        <v>191</v>
      </c>
    </row>
    <row r="677" spans="2:51" s="13" customFormat="1" ht="11.25">
      <c r="B677" s="201"/>
      <c r="C677" s="202"/>
      <c r="D677" s="194" t="s">
        <v>208</v>
      </c>
      <c r="E677" s="203" t="s">
        <v>19</v>
      </c>
      <c r="F677" s="204" t="s">
        <v>906</v>
      </c>
      <c r="G677" s="202"/>
      <c r="H677" s="205">
        <v>16.75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208</v>
      </c>
      <c r="AU677" s="211" t="s">
        <v>82</v>
      </c>
      <c r="AV677" s="13" t="s">
        <v>82</v>
      </c>
      <c r="AW677" s="13" t="s">
        <v>34</v>
      </c>
      <c r="AX677" s="13" t="s">
        <v>73</v>
      </c>
      <c r="AY677" s="211" t="s">
        <v>191</v>
      </c>
    </row>
    <row r="678" spans="2:51" s="13" customFormat="1" ht="11.25">
      <c r="B678" s="201"/>
      <c r="C678" s="202"/>
      <c r="D678" s="194" t="s">
        <v>208</v>
      </c>
      <c r="E678" s="203" t="s">
        <v>19</v>
      </c>
      <c r="F678" s="204" t="s">
        <v>907</v>
      </c>
      <c r="G678" s="202"/>
      <c r="H678" s="205">
        <v>13.15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208</v>
      </c>
      <c r="AU678" s="211" t="s">
        <v>82</v>
      </c>
      <c r="AV678" s="13" t="s">
        <v>82</v>
      </c>
      <c r="AW678" s="13" t="s">
        <v>34</v>
      </c>
      <c r="AX678" s="13" t="s">
        <v>73</v>
      </c>
      <c r="AY678" s="211" t="s">
        <v>191</v>
      </c>
    </row>
    <row r="679" spans="2:51" s="13" customFormat="1" ht="11.25">
      <c r="B679" s="201"/>
      <c r="C679" s="202"/>
      <c r="D679" s="194" t="s">
        <v>208</v>
      </c>
      <c r="E679" s="203" t="s">
        <v>19</v>
      </c>
      <c r="F679" s="204" t="s">
        <v>908</v>
      </c>
      <c r="G679" s="202"/>
      <c r="H679" s="205">
        <v>10.6</v>
      </c>
      <c r="I679" s="206"/>
      <c r="J679" s="202"/>
      <c r="K679" s="202"/>
      <c r="L679" s="207"/>
      <c r="M679" s="208"/>
      <c r="N679" s="209"/>
      <c r="O679" s="209"/>
      <c r="P679" s="209"/>
      <c r="Q679" s="209"/>
      <c r="R679" s="209"/>
      <c r="S679" s="209"/>
      <c r="T679" s="210"/>
      <c r="AT679" s="211" t="s">
        <v>208</v>
      </c>
      <c r="AU679" s="211" t="s">
        <v>82</v>
      </c>
      <c r="AV679" s="13" t="s">
        <v>82</v>
      </c>
      <c r="AW679" s="13" t="s">
        <v>34</v>
      </c>
      <c r="AX679" s="13" t="s">
        <v>73</v>
      </c>
      <c r="AY679" s="211" t="s">
        <v>191</v>
      </c>
    </row>
    <row r="680" spans="2:51" s="13" customFormat="1" ht="11.25">
      <c r="B680" s="201"/>
      <c r="C680" s="202"/>
      <c r="D680" s="194" t="s">
        <v>208</v>
      </c>
      <c r="E680" s="203" t="s">
        <v>19</v>
      </c>
      <c r="F680" s="204" t="s">
        <v>909</v>
      </c>
      <c r="G680" s="202"/>
      <c r="H680" s="205">
        <v>18.899999999999999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208</v>
      </c>
      <c r="AU680" s="211" t="s">
        <v>82</v>
      </c>
      <c r="AV680" s="13" t="s">
        <v>82</v>
      </c>
      <c r="AW680" s="13" t="s">
        <v>34</v>
      </c>
      <c r="AX680" s="13" t="s">
        <v>73</v>
      </c>
      <c r="AY680" s="211" t="s">
        <v>191</v>
      </c>
    </row>
    <row r="681" spans="2:51" s="13" customFormat="1" ht="11.25">
      <c r="B681" s="201"/>
      <c r="C681" s="202"/>
      <c r="D681" s="194" t="s">
        <v>208</v>
      </c>
      <c r="E681" s="203" t="s">
        <v>19</v>
      </c>
      <c r="F681" s="204" t="s">
        <v>910</v>
      </c>
      <c r="G681" s="202"/>
      <c r="H681" s="205">
        <v>12.5</v>
      </c>
      <c r="I681" s="206"/>
      <c r="J681" s="202"/>
      <c r="K681" s="202"/>
      <c r="L681" s="207"/>
      <c r="M681" s="208"/>
      <c r="N681" s="209"/>
      <c r="O681" s="209"/>
      <c r="P681" s="209"/>
      <c r="Q681" s="209"/>
      <c r="R681" s="209"/>
      <c r="S681" s="209"/>
      <c r="T681" s="210"/>
      <c r="AT681" s="211" t="s">
        <v>208</v>
      </c>
      <c r="AU681" s="211" t="s">
        <v>82</v>
      </c>
      <c r="AV681" s="13" t="s">
        <v>82</v>
      </c>
      <c r="AW681" s="13" t="s">
        <v>34</v>
      </c>
      <c r="AX681" s="13" t="s">
        <v>73</v>
      </c>
      <c r="AY681" s="211" t="s">
        <v>191</v>
      </c>
    </row>
    <row r="682" spans="2:51" s="13" customFormat="1" ht="11.25">
      <c r="B682" s="201"/>
      <c r="C682" s="202"/>
      <c r="D682" s="194" t="s">
        <v>208</v>
      </c>
      <c r="E682" s="203" t="s">
        <v>19</v>
      </c>
      <c r="F682" s="204" t="s">
        <v>911</v>
      </c>
      <c r="G682" s="202"/>
      <c r="H682" s="205">
        <v>9.1999999999999993</v>
      </c>
      <c r="I682" s="206"/>
      <c r="J682" s="202"/>
      <c r="K682" s="202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208</v>
      </c>
      <c r="AU682" s="211" t="s">
        <v>82</v>
      </c>
      <c r="AV682" s="13" t="s">
        <v>82</v>
      </c>
      <c r="AW682" s="13" t="s">
        <v>34</v>
      </c>
      <c r="AX682" s="13" t="s">
        <v>73</v>
      </c>
      <c r="AY682" s="211" t="s">
        <v>191</v>
      </c>
    </row>
    <row r="683" spans="2:51" s="13" customFormat="1" ht="11.25">
      <c r="B683" s="201"/>
      <c r="C683" s="202"/>
      <c r="D683" s="194" t="s">
        <v>208</v>
      </c>
      <c r="E683" s="203" t="s">
        <v>19</v>
      </c>
      <c r="F683" s="204" t="s">
        <v>912</v>
      </c>
      <c r="G683" s="202"/>
      <c r="H683" s="205">
        <v>22.3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208</v>
      </c>
      <c r="AU683" s="211" t="s">
        <v>82</v>
      </c>
      <c r="AV683" s="13" t="s">
        <v>82</v>
      </c>
      <c r="AW683" s="13" t="s">
        <v>34</v>
      </c>
      <c r="AX683" s="13" t="s">
        <v>73</v>
      </c>
      <c r="AY683" s="211" t="s">
        <v>191</v>
      </c>
    </row>
    <row r="684" spans="2:51" s="13" customFormat="1" ht="11.25">
      <c r="B684" s="201"/>
      <c r="C684" s="202"/>
      <c r="D684" s="194" t="s">
        <v>208</v>
      </c>
      <c r="E684" s="203" t="s">
        <v>19</v>
      </c>
      <c r="F684" s="204" t="s">
        <v>913</v>
      </c>
      <c r="G684" s="202"/>
      <c r="H684" s="205">
        <v>12.45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208</v>
      </c>
      <c r="AU684" s="211" t="s">
        <v>82</v>
      </c>
      <c r="AV684" s="13" t="s">
        <v>82</v>
      </c>
      <c r="AW684" s="13" t="s">
        <v>34</v>
      </c>
      <c r="AX684" s="13" t="s">
        <v>73</v>
      </c>
      <c r="AY684" s="211" t="s">
        <v>191</v>
      </c>
    </row>
    <row r="685" spans="2:51" s="13" customFormat="1" ht="11.25">
      <c r="B685" s="201"/>
      <c r="C685" s="202"/>
      <c r="D685" s="194" t="s">
        <v>208</v>
      </c>
      <c r="E685" s="203" t="s">
        <v>19</v>
      </c>
      <c r="F685" s="204" t="s">
        <v>914</v>
      </c>
      <c r="G685" s="202"/>
      <c r="H685" s="205">
        <v>6.85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208</v>
      </c>
      <c r="AU685" s="211" t="s">
        <v>82</v>
      </c>
      <c r="AV685" s="13" t="s">
        <v>82</v>
      </c>
      <c r="AW685" s="13" t="s">
        <v>34</v>
      </c>
      <c r="AX685" s="13" t="s">
        <v>73</v>
      </c>
      <c r="AY685" s="211" t="s">
        <v>191</v>
      </c>
    </row>
    <row r="686" spans="2:51" s="13" customFormat="1" ht="11.25">
      <c r="B686" s="201"/>
      <c r="C686" s="202"/>
      <c r="D686" s="194" t="s">
        <v>208</v>
      </c>
      <c r="E686" s="203" t="s">
        <v>19</v>
      </c>
      <c r="F686" s="204" t="s">
        <v>915</v>
      </c>
      <c r="G686" s="202"/>
      <c r="H686" s="205">
        <v>21.5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208</v>
      </c>
      <c r="AU686" s="211" t="s">
        <v>82</v>
      </c>
      <c r="AV686" s="13" t="s">
        <v>82</v>
      </c>
      <c r="AW686" s="13" t="s">
        <v>34</v>
      </c>
      <c r="AX686" s="13" t="s">
        <v>73</v>
      </c>
      <c r="AY686" s="211" t="s">
        <v>191</v>
      </c>
    </row>
    <row r="687" spans="2:51" s="13" customFormat="1" ht="11.25">
      <c r="B687" s="201"/>
      <c r="C687" s="202"/>
      <c r="D687" s="194" t="s">
        <v>208</v>
      </c>
      <c r="E687" s="203" t="s">
        <v>19</v>
      </c>
      <c r="F687" s="204" t="s">
        <v>916</v>
      </c>
      <c r="G687" s="202"/>
      <c r="H687" s="205">
        <v>14.4</v>
      </c>
      <c r="I687" s="206"/>
      <c r="J687" s="202"/>
      <c r="K687" s="202"/>
      <c r="L687" s="207"/>
      <c r="M687" s="208"/>
      <c r="N687" s="209"/>
      <c r="O687" s="209"/>
      <c r="P687" s="209"/>
      <c r="Q687" s="209"/>
      <c r="R687" s="209"/>
      <c r="S687" s="209"/>
      <c r="T687" s="210"/>
      <c r="AT687" s="211" t="s">
        <v>208</v>
      </c>
      <c r="AU687" s="211" t="s">
        <v>82</v>
      </c>
      <c r="AV687" s="13" t="s">
        <v>82</v>
      </c>
      <c r="AW687" s="13" t="s">
        <v>34</v>
      </c>
      <c r="AX687" s="13" t="s">
        <v>73</v>
      </c>
      <c r="AY687" s="211" t="s">
        <v>191</v>
      </c>
    </row>
    <row r="688" spans="2:51" s="13" customFormat="1" ht="11.25">
      <c r="B688" s="201"/>
      <c r="C688" s="202"/>
      <c r="D688" s="194" t="s">
        <v>208</v>
      </c>
      <c r="E688" s="203" t="s">
        <v>19</v>
      </c>
      <c r="F688" s="204" t="s">
        <v>917</v>
      </c>
      <c r="G688" s="202"/>
      <c r="H688" s="205">
        <v>27.65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208</v>
      </c>
      <c r="AU688" s="211" t="s">
        <v>82</v>
      </c>
      <c r="AV688" s="13" t="s">
        <v>82</v>
      </c>
      <c r="AW688" s="13" t="s">
        <v>34</v>
      </c>
      <c r="AX688" s="13" t="s">
        <v>73</v>
      </c>
      <c r="AY688" s="211" t="s">
        <v>191</v>
      </c>
    </row>
    <row r="689" spans="1:65" s="13" customFormat="1" ht="11.25">
      <c r="B689" s="201"/>
      <c r="C689" s="202"/>
      <c r="D689" s="194" t="s">
        <v>208</v>
      </c>
      <c r="E689" s="203" t="s">
        <v>19</v>
      </c>
      <c r="F689" s="204" t="s">
        <v>918</v>
      </c>
      <c r="G689" s="202"/>
      <c r="H689" s="205">
        <v>8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208</v>
      </c>
      <c r="AU689" s="211" t="s">
        <v>82</v>
      </c>
      <c r="AV689" s="13" t="s">
        <v>82</v>
      </c>
      <c r="AW689" s="13" t="s">
        <v>34</v>
      </c>
      <c r="AX689" s="13" t="s">
        <v>73</v>
      </c>
      <c r="AY689" s="211" t="s">
        <v>191</v>
      </c>
    </row>
    <row r="690" spans="1:65" s="13" customFormat="1" ht="11.25">
      <c r="B690" s="201"/>
      <c r="C690" s="202"/>
      <c r="D690" s="194" t="s">
        <v>208</v>
      </c>
      <c r="E690" s="203" t="s">
        <v>19</v>
      </c>
      <c r="F690" s="204" t="s">
        <v>919</v>
      </c>
      <c r="G690" s="202"/>
      <c r="H690" s="205">
        <v>9.75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208</v>
      </c>
      <c r="AU690" s="211" t="s">
        <v>82</v>
      </c>
      <c r="AV690" s="13" t="s">
        <v>82</v>
      </c>
      <c r="AW690" s="13" t="s">
        <v>34</v>
      </c>
      <c r="AX690" s="13" t="s">
        <v>73</v>
      </c>
      <c r="AY690" s="211" t="s">
        <v>191</v>
      </c>
    </row>
    <row r="691" spans="1:65" s="13" customFormat="1" ht="11.25">
      <c r="B691" s="201"/>
      <c r="C691" s="202"/>
      <c r="D691" s="194" t="s">
        <v>208</v>
      </c>
      <c r="E691" s="203" t="s">
        <v>19</v>
      </c>
      <c r="F691" s="204" t="s">
        <v>920</v>
      </c>
      <c r="G691" s="202"/>
      <c r="H691" s="205">
        <v>11.45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208</v>
      </c>
      <c r="AU691" s="211" t="s">
        <v>82</v>
      </c>
      <c r="AV691" s="13" t="s">
        <v>82</v>
      </c>
      <c r="AW691" s="13" t="s">
        <v>34</v>
      </c>
      <c r="AX691" s="13" t="s">
        <v>73</v>
      </c>
      <c r="AY691" s="211" t="s">
        <v>191</v>
      </c>
    </row>
    <row r="692" spans="1:65" s="13" customFormat="1" ht="11.25">
      <c r="B692" s="201"/>
      <c r="C692" s="202"/>
      <c r="D692" s="194" t="s">
        <v>208</v>
      </c>
      <c r="E692" s="203" t="s">
        <v>19</v>
      </c>
      <c r="F692" s="204" t="s">
        <v>921</v>
      </c>
      <c r="G692" s="202"/>
      <c r="H692" s="205">
        <v>11.75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208</v>
      </c>
      <c r="AU692" s="211" t="s">
        <v>82</v>
      </c>
      <c r="AV692" s="13" t="s">
        <v>82</v>
      </c>
      <c r="AW692" s="13" t="s">
        <v>34</v>
      </c>
      <c r="AX692" s="13" t="s">
        <v>73</v>
      </c>
      <c r="AY692" s="211" t="s">
        <v>191</v>
      </c>
    </row>
    <row r="693" spans="1:65" s="13" customFormat="1" ht="11.25">
      <c r="B693" s="201"/>
      <c r="C693" s="202"/>
      <c r="D693" s="194" t="s">
        <v>208</v>
      </c>
      <c r="E693" s="203" t="s">
        <v>19</v>
      </c>
      <c r="F693" s="204" t="s">
        <v>922</v>
      </c>
      <c r="G693" s="202"/>
      <c r="H693" s="205">
        <v>112.46</v>
      </c>
      <c r="I693" s="206"/>
      <c r="J693" s="202"/>
      <c r="K693" s="202"/>
      <c r="L693" s="207"/>
      <c r="M693" s="208"/>
      <c r="N693" s="209"/>
      <c r="O693" s="209"/>
      <c r="P693" s="209"/>
      <c r="Q693" s="209"/>
      <c r="R693" s="209"/>
      <c r="S693" s="209"/>
      <c r="T693" s="210"/>
      <c r="AT693" s="211" t="s">
        <v>208</v>
      </c>
      <c r="AU693" s="211" t="s">
        <v>82</v>
      </c>
      <c r="AV693" s="13" t="s">
        <v>82</v>
      </c>
      <c r="AW693" s="13" t="s">
        <v>34</v>
      </c>
      <c r="AX693" s="13" t="s">
        <v>73</v>
      </c>
      <c r="AY693" s="211" t="s">
        <v>191</v>
      </c>
    </row>
    <row r="694" spans="1:65" s="13" customFormat="1" ht="11.25">
      <c r="B694" s="201"/>
      <c r="C694" s="202"/>
      <c r="D694" s="194" t="s">
        <v>208</v>
      </c>
      <c r="E694" s="203" t="s">
        <v>19</v>
      </c>
      <c r="F694" s="204" t="s">
        <v>923</v>
      </c>
      <c r="G694" s="202"/>
      <c r="H694" s="205">
        <v>40.26</v>
      </c>
      <c r="I694" s="206"/>
      <c r="J694" s="202"/>
      <c r="K694" s="202"/>
      <c r="L694" s="207"/>
      <c r="M694" s="208"/>
      <c r="N694" s="209"/>
      <c r="O694" s="209"/>
      <c r="P694" s="209"/>
      <c r="Q694" s="209"/>
      <c r="R694" s="209"/>
      <c r="S694" s="209"/>
      <c r="T694" s="210"/>
      <c r="AT694" s="211" t="s">
        <v>208</v>
      </c>
      <c r="AU694" s="211" t="s">
        <v>82</v>
      </c>
      <c r="AV694" s="13" t="s">
        <v>82</v>
      </c>
      <c r="AW694" s="13" t="s">
        <v>34</v>
      </c>
      <c r="AX694" s="13" t="s">
        <v>73</v>
      </c>
      <c r="AY694" s="211" t="s">
        <v>191</v>
      </c>
    </row>
    <row r="695" spans="1:65" s="13" customFormat="1" ht="11.25">
      <c r="B695" s="201"/>
      <c r="C695" s="202"/>
      <c r="D695" s="194" t="s">
        <v>208</v>
      </c>
      <c r="E695" s="203" t="s">
        <v>19</v>
      </c>
      <c r="F695" s="204" t="s">
        <v>924</v>
      </c>
      <c r="G695" s="202"/>
      <c r="H695" s="205">
        <v>9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208</v>
      </c>
      <c r="AU695" s="211" t="s">
        <v>82</v>
      </c>
      <c r="AV695" s="13" t="s">
        <v>82</v>
      </c>
      <c r="AW695" s="13" t="s">
        <v>34</v>
      </c>
      <c r="AX695" s="13" t="s">
        <v>73</v>
      </c>
      <c r="AY695" s="211" t="s">
        <v>191</v>
      </c>
    </row>
    <row r="696" spans="1:65" s="14" customFormat="1" ht="11.25">
      <c r="B696" s="212"/>
      <c r="C696" s="213"/>
      <c r="D696" s="194" t="s">
        <v>208</v>
      </c>
      <c r="E696" s="214" t="s">
        <v>19</v>
      </c>
      <c r="F696" s="215" t="s">
        <v>238</v>
      </c>
      <c r="G696" s="213"/>
      <c r="H696" s="216">
        <v>883.74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208</v>
      </c>
      <c r="AU696" s="222" t="s">
        <v>82</v>
      </c>
      <c r="AV696" s="14" t="s">
        <v>197</v>
      </c>
      <c r="AW696" s="14" t="s">
        <v>34</v>
      </c>
      <c r="AX696" s="14" t="s">
        <v>80</v>
      </c>
      <c r="AY696" s="222" t="s">
        <v>191</v>
      </c>
    </row>
    <row r="697" spans="1:65" s="2" customFormat="1" ht="16.5" customHeight="1">
      <c r="A697" s="37"/>
      <c r="B697" s="38"/>
      <c r="C697" s="181" t="s">
        <v>925</v>
      </c>
      <c r="D697" s="181" t="s">
        <v>193</v>
      </c>
      <c r="E697" s="182" t="s">
        <v>926</v>
      </c>
      <c r="F697" s="183" t="s">
        <v>927</v>
      </c>
      <c r="G697" s="184" t="s">
        <v>202</v>
      </c>
      <c r="H697" s="185">
        <v>7.5860000000000003</v>
      </c>
      <c r="I697" s="186"/>
      <c r="J697" s="187">
        <f>ROUND(I697*H697,2)</f>
        <v>0</v>
      </c>
      <c r="K697" s="183" t="s">
        <v>19</v>
      </c>
      <c r="L697" s="42"/>
      <c r="M697" s="188" t="s">
        <v>19</v>
      </c>
      <c r="N697" s="189" t="s">
        <v>44</v>
      </c>
      <c r="O697" s="67"/>
      <c r="P697" s="190">
        <f>O697*H697</f>
        <v>0</v>
      </c>
      <c r="Q697" s="190">
        <v>1.837</v>
      </c>
      <c r="R697" s="190">
        <f>Q697*H697</f>
        <v>13.935482</v>
      </c>
      <c r="S697" s="190">
        <v>0</v>
      </c>
      <c r="T697" s="191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92" t="s">
        <v>197</v>
      </c>
      <c r="AT697" s="192" t="s">
        <v>193</v>
      </c>
      <c r="AU697" s="192" t="s">
        <v>82</v>
      </c>
      <c r="AY697" s="20" t="s">
        <v>191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0" t="s">
        <v>80</v>
      </c>
      <c r="BK697" s="193">
        <f>ROUND(I697*H697,2)</f>
        <v>0</v>
      </c>
      <c r="BL697" s="20" t="s">
        <v>197</v>
      </c>
      <c r="BM697" s="192" t="s">
        <v>928</v>
      </c>
    </row>
    <row r="698" spans="1:65" s="2" customFormat="1" ht="11.25">
      <c r="A698" s="37"/>
      <c r="B698" s="38"/>
      <c r="C698" s="39"/>
      <c r="D698" s="194" t="s">
        <v>199</v>
      </c>
      <c r="E698" s="39"/>
      <c r="F698" s="195" t="s">
        <v>929</v>
      </c>
      <c r="G698" s="39"/>
      <c r="H698" s="39"/>
      <c r="I698" s="196"/>
      <c r="J698" s="39"/>
      <c r="K698" s="39"/>
      <c r="L698" s="42"/>
      <c r="M698" s="197"/>
      <c r="N698" s="198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20" t="s">
        <v>199</v>
      </c>
      <c r="AU698" s="20" t="s">
        <v>82</v>
      </c>
    </row>
    <row r="699" spans="1:65" s="15" customFormat="1" ht="11.25">
      <c r="B699" s="233"/>
      <c r="C699" s="234"/>
      <c r="D699" s="194" t="s">
        <v>208</v>
      </c>
      <c r="E699" s="235" t="s">
        <v>19</v>
      </c>
      <c r="F699" s="236" t="s">
        <v>571</v>
      </c>
      <c r="G699" s="234"/>
      <c r="H699" s="235" t="s">
        <v>19</v>
      </c>
      <c r="I699" s="237"/>
      <c r="J699" s="234"/>
      <c r="K699" s="234"/>
      <c r="L699" s="238"/>
      <c r="M699" s="239"/>
      <c r="N699" s="240"/>
      <c r="O699" s="240"/>
      <c r="P699" s="240"/>
      <c r="Q699" s="240"/>
      <c r="R699" s="240"/>
      <c r="S699" s="240"/>
      <c r="T699" s="241"/>
      <c r="AT699" s="242" t="s">
        <v>208</v>
      </c>
      <c r="AU699" s="242" t="s">
        <v>82</v>
      </c>
      <c r="AV699" s="15" t="s">
        <v>80</v>
      </c>
      <c r="AW699" s="15" t="s">
        <v>34</v>
      </c>
      <c r="AX699" s="15" t="s">
        <v>73</v>
      </c>
      <c r="AY699" s="242" t="s">
        <v>191</v>
      </c>
    </row>
    <row r="700" spans="1:65" s="13" customFormat="1" ht="11.25">
      <c r="B700" s="201"/>
      <c r="C700" s="202"/>
      <c r="D700" s="194" t="s">
        <v>208</v>
      </c>
      <c r="E700" s="203" t="s">
        <v>19</v>
      </c>
      <c r="F700" s="204" t="s">
        <v>930</v>
      </c>
      <c r="G700" s="202"/>
      <c r="H700" s="205">
        <v>0.42899999999999999</v>
      </c>
      <c r="I700" s="206"/>
      <c r="J700" s="202"/>
      <c r="K700" s="202"/>
      <c r="L700" s="207"/>
      <c r="M700" s="208"/>
      <c r="N700" s="209"/>
      <c r="O700" s="209"/>
      <c r="P700" s="209"/>
      <c r="Q700" s="209"/>
      <c r="R700" s="209"/>
      <c r="S700" s="209"/>
      <c r="T700" s="210"/>
      <c r="AT700" s="211" t="s">
        <v>208</v>
      </c>
      <c r="AU700" s="211" t="s">
        <v>82</v>
      </c>
      <c r="AV700" s="13" t="s">
        <v>82</v>
      </c>
      <c r="AW700" s="13" t="s">
        <v>34</v>
      </c>
      <c r="AX700" s="13" t="s">
        <v>73</v>
      </c>
      <c r="AY700" s="211" t="s">
        <v>191</v>
      </c>
    </row>
    <row r="701" spans="1:65" s="13" customFormat="1" ht="11.25">
      <c r="B701" s="201"/>
      <c r="C701" s="202"/>
      <c r="D701" s="194" t="s">
        <v>208</v>
      </c>
      <c r="E701" s="203" t="s">
        <v>19</v>
      </c>
      <c r="F701" s="204" t="s">
        <v>931</v>
      </c>
      <c r="G701" s="202"/>
      <c r="H701" s="205">
        <v>0.41099999999999998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208</v>
      </c>
      <c r="AU701" s="211" t="s">
        <v>82</v>
      </c>
      <c r="AV701" s="13" t="s">
        <v>82</v>
      </c>
      <c r="AW701" s="13" t="s">
        <v>34</v>
      </c>
      <c r="AX701" s="13" t="s">
        <v>73</v>
      </c>
      <c r="AY701" s="211" t="s">
        <v>191</v>
      </c>
    </row>
    <row r="702" spans="1:65" s="13" customFormat="1" ht="11.25">
      <c r="B702" s="201"/>
      <c r="C702" s="202"/>
      <c r="D702" s="194" t="s">
        <v>208</v>
      </c>
      <c r="E702" s="203" t="s">
        <v>19</v>
      </c>
      <c r="F702" s="204" t="s">
        <v>932</v>
      </c>
      <c r="G702" s="202"/>
      <c r="H702" s="205">
        <v>1.341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208</v>
      </c>
      <c r="AU702" s="211" t="s">
        <v>82</v>
      </c>
      <c r="AV702" s="13" t="s">
        <v>82</v>
      </c>
      <c r="AW702" s="13" t="s">
        <v>34</v>
      </c>
      <c r="AX702" s="13" t="s">
        <v>73</v>
      </c>
      <c r="AY702" s="211" t="s">
        <v>191</v>
      </c>
    </row>
    <row r="703" spans="1:65" s="13" customFormat="1" ht="11.25">
      <c r="B703" s="201"/>
      <c r="C703" s="202"/>
      <c r="D703" s="194" t="s">
        <v>208</v>
      </c>
      <c r="E703" s="203" t="s">
        <v>19</v>
      </c>
      <c r="F703" s="204" t="s">
        <v>933</v>
      </c>
      <c r="G703" s="202"/>
      <c r="H703" s="205">
        <v>1.5449999999999999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208</v>
      </c>
      <c r="AU703" s="211" t="s">
        <v>82</v>
      </c>
      <c r="AV703" s="13" t="s">
        <v>82</v>
      </c>
      <c r="AW703" s="13" t="s">
        <v>34</v>
      </c>
      <c r="AX703" s="13" t="s">
        <v>73</v>
      </c>
      <c r="AY703" s="211" t="s">
        <v>191</v>
      </c>
    </row>
    <row r="704" spans="1:65" s="13" customFormat="1" ht="11.25">
      <c r="B704" s="201"/>
      <c r="C704" s="202"/>
      <c r="D704" s="194" t="s">
        <v>208</v>
      </c>
      <c r="E704" s="203" t="s">
        <v>19</v>
      </c>
      <c r="F704" s="204" t="s">
        <v>934</v>
      </c>
      <c r="G704" s="202"/>
      <c r="H704" s="205">
        <v>0.61199999999999999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208</v>
      </c>
      <c r="AU704" s="211" t="s">
        <v>82</v>
      </c>
      <c r="AV704" s="13" t="s">
        <v>82</v>
      </c>
      <c r="AW704" s="13" t="s">
        <v>34</v>
      </c>
      <c r="AX704" s="13" t="s">
        <v>73</v>
      </c>
      <c r="AY704" s="211" t="s">
        <v>191</v>
      </c>
    </row>
    <row r="705" spans="1:65" s="13" customFormat="1" ht="11.25">
      <c r="B705" s="201"/>
      <c r="C705" s="202"/>
      <c r="D705" s="194" t="s">
        <v>208</v>
      </c>
      <c r="E705" s="203" t="s">
        <v>19</v>
      </c>
      <c r="F705" s="204" t="s">
        <v>935</v>
      </c>
      <c r="G705" s="202"/>
      <c r="H705" s="205">
        <v>3.2480000000000002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208</v>
      </c>
      <c r="AU705" s="211" t="s">
        <v>82</v>
      </c>
      <c r="AV705" s="13" t="s">
        <v>82</v>
      </c>
      <c r="AW705" s="13" t="s">
        <v>34</v>
      </c>
      <c r="AX705" s="13" t="s">
        <v>73</v>
      </c>
      <c r="AY705" s="211" t="s">
        <v>191</v>
      </c>
    </row>
    <row r="706" spans="1:65" s="14" customFormat="1" ht="11.25">
      <c r="B706" s="212"/>
      <c r="C706" s="213"/>
      <c r="D706" s="194" t="s">
        <v>208</v>
      </c>
      <c r="E706" s="214" t="s">
        <v>19</v>
      </c>
      <c r="F706" s="215" t="s">
        <v>238</v>
      </c>
      <c r="G706" s="213"/>
      <c r="H706" s="216">
        <v>7.5860000000000003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208</v>
      </c>
      <c r="AU706" s="222" t="s">
        <v>82</v>
      </c>
      <c r="AV706" s="14" t="s">
        <v>197</v>
      </c>
      <c r="AW706" s="14" t="s">
        <v>34</v>
      </c>
      <c r="AX706" s="14" t="s">
        <v>80</v>
      </c>
      <c r="AY706" s="222" t="s">
        <v>191</v>
      </c>
    </row>
    <row r="707" spans="1:65" s="2" customFormat="1" ht="16.5" customHeight="1">
      <c r="A707" s="37"/>
      <c r="B707" s="38"/>
      <c r="C707" s="181" t="s">
        <v>936</v>
      </c>
      <c r="D707" s="181" t="s">
        <v>193</v>
      </c>
      <c r="E707" s="182" t="s">
        <v>937</v>
      </c>
      <c r="F707" s="183" t="s">
        <v>938</v>
      </c>
      <c r="G707" s="184" t="s">
        <v>202</v>
      </c>
      <c r="H707" s="185">
        <v>74.465999999999994</v>
      </c>
      <c r="I707" s="186"/>
      <c r="J707" s="187">
        <f>ROUND(I707*H707,2)</f>
        <v>0</v>
      </c>
      <c r="K707" s="183" t="s">
        <v>203</v>
      </c>
      <c r="L707" s="42"/>
      <c r="M707" s="188" t="s">
        <v>19</v>
      </c>
      <c r="N707" s="189" t="s">
        <v>44</v>
      </c>
      <c r="O707" s="67"/>
      <c r="P707" s="190">
        <f>O707*H707</f>
        <v>0</v>
      </c>
      <c r="Q707" s="190">
        <v>1.98</v>
      </c>
      <c r="R707" s="190">
        <f>Q707*H707</f>
        <v>147.44268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197</v>
      </c>
      <c r="AT707" s="192" t="s">
        <v>193</v>
      </c>
      <c r="AU707" s="192" t="s">
        <v>82</v>
      </c>
      <c r="AY707" s="20" t="s">
        <v>191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80</v>
      </c>
      <c r="BK707" s="193">
        <f>ROUND(I707*H707,2)</f>
        <v>0</v>
      </c>
      <c r="BL707" s="20" t="s">
        <v>197</v>
      </c>
      <c r="BM707" s="192" t="s">
        <v>939</v>
      </c>
    </row>
    <row r="708" spans="1:65" s="2" customFormat="1" ht="11.25">
      <c r="A708" s="37"/>
      <c r="B708" s="38"/>
      <c r="C708" s="39"/>
      <c r="D708" s="194" t="s">
        <v>199</v>
      </c>
      <c r="E708" s="39"/>
      <c r="F708" s="195" t="s">
        <v>940</v>
      </c>
      <c r="G708" s="39"/>
      <c r="H708" s="39"/>
      <c r="I708" s="196"/>
      <c r="J708" s="39"/>
      <c r="K708" s="39"/>
      <c r="L708" s="42"/>
      <c r="M708" s="197"/>
      <c r="N708" s="198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199</v>
      </c>
      <c r="AU708" s="20" t="s">
        <v>82</v>
      </c>
    </row>
    <row r="709" spans="1:65" s="2" customFormat="1" ht="11.25">
      <c r="A709" s="37"/>
      <c r="B709" s="38"/>
      <c r="C709" s="39"/>
      <c r="D709" s="199" t="s">
        <v>206</v>
      </c>
      <c r="E709" s="39"/>
      <c r="F709" s="200" t="s">
        <v>941</v>
      </c>
      <c r="G709" s="39"/>
      <c r="H709" s="39"/>
      <c r="I709" s="196"/>
      <c r="J709" s="39"/>
      <c r="K709" s="39"/>
      <c r="L709" s="42"/>
      <c r="M709" s="197"/>
      <c r="N709" s="198"/>
      <c r="O709" s="67"/>
      <c r="P709" s="67"/>
      <c r="Q709" s="67"/>
      <c r="R709" s="67"/>
      <c r="S709" s="67"/>
      <c r="T709" s="68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20" t="s">
        <v>206</v>
      </c>
      <c r="AU709" s="20" t="s">
        <v>82</v>
      </c>
    </row>
    <row r="710" spans="1:65" s="13" customFormat="1" ht="11.25">
      <c r="B710" s="201"/>
      <c r="C710" s="202"/>
      <c r="D710" s="194" t="s">
        <v>208</v>
      </c>
      <c r="E710" s="203" t="s">
        <v>19</v>
      </c>
      <c r="F710" s="204" t="s">
        <v>942</v>
      </c>
      <c r="G710" s="202"/>
      <c r="H710" s="205">
        <v>6.5759999999999996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208</v>
      </c>
      <c r="AU710" s="211" t="s">
        <v>82</v>
      </c>
      <c r="AV710" s="13" t="s">
        <v>82</v>
      </c>
      <c r="AW710" s="13" t="s">
        <v>34</v>
      </c>
      <c r="AX710" s="13" t="s">
        <v>73</v>
      </c>
      <c r="AY710" s="211" t="s">
        <v>191</v>
      </c>
    </row>
    <row r="711" spans="1:65" s="13" customFormat="1" ht="11.25">
      <c r="B711" s="201"/>
      <c r="C711" s="202"/>
      <c r="D711" s="194" t="s">
        <v>208</v>
      </c>
      <c r="E711" s="203" t="s">
        <v>19</v>
      </c>
      <c r="F711" s="204" t="s">
        <v>943</v>
      </c>
      <c r="G711" s="202"/>
      <c r="H711" s="205">
        <v>32.295000000000002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208</v>
      </c>
      <c r="AU711" s="211" t="s">
        <v>82</v>
      </c>
      <c r="AV711" s="13" t="s">
        <v>82</v>
      </c>
      <c r="AW711" s="13" t="s">
        <v>34</v>
      </c>
      <c r="AX711" s="13" t="s">
        <v>73</v>
      </c>
      <c r="AY711" s="211" t="s">
        <v>191</v>
      </c>
    </row>
    <row r="712" spans="1:65" s="13" customFormat="1" ht="11.25">
      <c r="B712" s="201"/>
      <c r="C712" s="202"/>
      <c r="D712" s="194" t="s">
        <v>208</v>
      </c>
      <c r="E712" s="203" t="s">
        <v>19</v>
      </c>
      <c r="F712" s="204" t="s">
        <v>944</v>
      </c>
      <c r="G712" s="202"/>
      <c r="H712" s="205">
        <v>0.192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208</v>
      </c>
      <c r="AU712" s="211" t="s">
        <v>82</v>
      </c>
      <c r="AV712" s="13" t="s">
        <v>82</v>
      </c>
      <c r="AW712" s="13" t="s">
        <v>34</v>
      </c>
      <c r="AX712" s="13" t="s">
        <v>73</v>
      </c>
      <c r="AY712" s="211" t="s">
        <v>191</v>
      </c>
    </row>
    <row r="713" spans="1:65" s="15" customFormat="1" ht="11.25">
      <c r="B713" s="233"/>
      <c r="C713" s="234"/>
      <c r="D713" s="194" t="s">
        <v>208</v>
      </c>
      <c r="E713" s="235" t="s">
        <v>19</v>
      </c>
      <c r="F713" s="236" t="s">
        <v>571</v>
      </c>
      <c r="G713" s="234"/>
      <c r="H713" s="235" t="s">
        <v>19</v>
      </c>
      <c r="I713" s="237"/>
      <c r="J713" s="234"/>
      <c r="K713" s="234"/>
      <c r="L713" s="238"/>
      <c r="M713" s="239"/>
      <c r="N713" s="240"/>
      <c r="O713" s="240"/>
      <c r="P713" s="240"/>
      <c r="Q713" s="240"/>
      <c r="R713" s="240"/>
      <c r="S713" s="240"/>
      <c r="T713" s="241"/>
      <c r="AT713" s="242" t="s">
        <v>208</v>
      </c>
      <c r="AU713" s="242" t="s">
        <v>82</v>
      </c>
      <c r="AV713" s="15" t="s">
        <v>80</v>
      </c>
      <c r="AW713" s="15" t="s">
        <v>34</v>
      </c>
      <c r="AX713" s="15" t="s">
        <v>73</v>
      </c>
      <c r="AY713" s="242" t="s">
        <v>191</v>
      </c>
    </row>
    <row r="714" spans="1:65" s="13" customFormat="1" ht="11.25">
      <c r="B714" s="201"/>
      <c r="C714" s="202"/>
      <c r="D714" s="194" t="s">
        <v>208</v>
      </c>
      <c r="E714" s="203" t="s">
        <v>19</v>
      </c>
      <c r="F714" s="204" t="s">
        <v>945</v>
      </c>
      <c r="G714" s="202"/>
      <c r="H714" s="205">
        <v>8.5830000000000002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208</v>
      </c>
      <c r="AU714" s="211" t="s">
        <v>82</v>
      </c>
      <c r="AV714" s="13" t="s">
        <v>82</v>
      </c>
      <c r="AW714" s="13" t="s">
        <v>34</v>
      </c>
      <c r="AX714" s="13" t="s">
        <v>73</v>
      </c>
      <c r="AY714" s="211" t="s">
        <v>191</v>
      </c>
    </row>
    <row r="715" spans="1:65" s="13" customFormat="1" ht="11.25">
      <c r="B715" s="201"/>
      <c r="C715" s="202"/>
      <c r="D715" s="194" t="s">
        <v>208</v>
      </c>
      <c r="E715" s="203" t="s">
        <v>19</v>
      </c>
      <c r="F715" s="204" t="s">
        <v>946</v>
      </c>
      <c r="G715" s="202"/>
      <c r="H715" s="205">
        <v>26.82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208</v>
      </c>
      <c r="AU715" s="211" t="s">
        <v>82</v>
      </c>
      <c r="AV715" s="13" t="s">
        <v>82</v>
      </c>
      <c r="AW715" s="13" t="s">
        <v>34</v>
      </c>
      <c r="AX715" s="13" t="s">
        <v>73</v>
      </c>
      <c r="AY715" s="211" t="s">
        <v>191</v>
      </c>
    </row>
    <row r="716" spans="1:65" s="14" customFormat="1" ht="11.25">
      <c r="B716" s="212"/>
      <c r="C716" s="213"/>
      <c r="D716" s="194" t="s">
        <v>208</v>
      </c>
      <c r="E716" s="214" t="s">
        <v>19</v>
      </c>
      <c r="F716" s="215" t="s">
        <v>238</v>
      </c>
      <c r="G716" s="213"/>
      <c r="H716" s="216">
        <v>74.465999999999994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208</v>
      </c>
      <c r="AU716" s="222" t="s">
        <v>82</v>
      </c>
      <c r="AV716" s="14" t="s">
        <v>197</v>
      </c>
      <c r="AW716" s="14" t="s">
        <v>34</v>
      </c>
      <c r="AX716" s="14" t="s">
        <v>80</v>
      </c>
      <c r="AY716" s="222" t="s">
        <v>191</v>
      </c>
    </row>
    <row r="717" spans="1:65" s="2" customFormat="1" ht="16.5" customHeight="1">
      <c r="A717" s="37"/>
      <c r="B717" s="38"/>
      <c r="C717" s="181" t="s">
        <v>947</v>
      </c>
      <c r="D717" s="181" t="s">
        <v>193</v>
      </c>
      <c r="E717" s="182" t="s">
        <v>948</v>
      </c>
      <c r="F717" s="183" t="s">
        <v>949</v>
      </c>
      <c r="G717" s="184" t="s">
        <v>202</v>
      </c>
      <c r="H717" s="185">
        <v>13.226000000000001</v>
      </c>
      <c r="I717" s="186"/>
      <c r="J717" s="187">
        <f>ROUND(I717*H717,2)</f>
        <v>0</v>
      </c>
      <c r="K717" s="183" t="s">
        <v>203</v>
      </c>
      <c r="L717" s="42"/>
      <c r="M717" s="188" t="s">
        <v>19</v>
      </c>
      <c r="N717" s="189" t="s">
        <v>44</v>
      </c>
      <c r="O717" s="67"/>
      <c r="P717" s="190">
        <f>O717*H717</f>
        <v>0</v>
      </c>
      <c r="Q717" s="190">
        <v>1.9</v>
      </c>
      <c r="R717" s="190">
        <f>Q717*H717</f>
        <v>25.1294</v>
      </c>
      <c r="S717" s="190">
        <v>0</v>
      </c>
      <c r="T717" s="191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92" t="s">
        <v>197</v>
      </c>
      <c r="AT717" s="192" t="s">
        <v>193</v>
      </c>
      <c r="AU717" s="192" t="s">
        <v>82</v>
      </c>
      <c r="AY717" s="20" t="s">
        <v>191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20" t="s">
        <v>80</v>
      </c>
      <c r="BK717" s="193">
        <f>ROUND(I717*H717,2)</f>
        <v>0</v>
      </c>
      <c r="BL717" s="20" t="s">
        <v>197</v>
      </c>
      <c r="BM717" s="192" t="s">
        <v>950</v>
      </c>
    </row>
    <row r="718" spans="1:65" s="2" customFormat="1" ht="11.25">
      <c r="A718" s="37"/>
      <c r="B718" s="38"/>
      <c r="C718" s="39"/>
      <c r="D718" s="194" t="s">
        <v>199</v>
      </c>
      <c r="E718" s="39"/>
      <c r="F718" s="195" t="s">
        <v>951</v>
      </c>
      <c r="G718" s="39"/>
      <c r="H718" s="39"/>
      <c r="I718" s="196"/>
      <c r="J718" s="39"/>
      <c r="K718" s="39"/>
      <c r="L718" s="42"/>
      <c r="M718" s="197"/>
      <c r="N718" s="198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199</v>
      </c>
      <c r="AU718" s="20" t="s">
        <v>82</v>
      </c>
    </row>
    <row r="719" spans="1:65" s="2" customFormat="1" ht="11.25">
      <c r="A719" s="37"/>
      <c r="B719" s="38"/>
      <c r="C719" s="39"/>
      <c r="D719" s="199" t="s">
        <v>206</v>
      </c>
      <c r="E719" s="39"/>
      <c r="F719" s="200" t="s">
        <v>952</v>
      </c>
      <c r="G719" s="39"/>
      <c r="H719" s="39"/>
      <c r="I719" s="196"/>
      <c r="J719" s="39"/>
      <c r="K719" s="39"/>
      <c r="L719" s="42"/>
      <c r="M719" s="197"/>
      <c r="N719" s="198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206</v>
      </c>
      <c r="AU719" s="20" t="s">
        <v>82</v>
      </c>
    </row>
    <row r="720" spans="1:65" s="15" customFormat="1" ht="11.25">
      <c r="B720" s="233"/>
      <c r="C720" s="234"/>
      <c r="D720" s="194" t="s">
        <v>208</v>
      </c>
      <c r="E720" s="235" t="s">
        <v>19</v>
      </c>
      <c r="F720" s="236" t="s">
        <v>354</v>
      </c>
      <c r="G720" s="234"/>
      <c r="H720" s="235" t="s">
        <v>19</v>
      </c>
      <c r="I720" s="237"/>
      <c r="J720" s="234"/>
      <c r="K720" s="234"/>
      <c r="L720" s="238"/>
      <c r="M720" s="239"/>
      <c r="N720" s="240"/>
      <c r="O720" s="240"/>
      <c r="P720" s="240"/>
      <c r="Q720" s="240"/>
      <c r="R720" s="240"/>
      <c r="S720" s="240"/>
      <c r="T720" s="241"/>
      <c r="AT720" s="242" t="s">
        <v>208</v>
      </c>
      <c r="AU720" s="242" t="s">
        <v>82</v>
      </c>
      <c r="AV720" s="15" t="s">
        <v>80</v>
      </c>
      <c r="AW720" s="15" t="s">
        <v>34</v>
      </c>
      <c r="AX720" s="15" t="s">
        <v>73</v>
      </c>
      <c r="AY720" s="242" t="s">
        <v>191</v>
      </c>
    </row>
    <row r="721" spans="1:65" s="13" customFormat="1" ht="11.25">
      <c r="B721" s="201"/>
      <c r="C721" s="202"/>
      <c r="D721" s="194" t="s">
        <v>208</v>
      </c>
      <c r="E721" s="203" t="s">
        <v>19</v>
      </c>
      <c r="F721" s="204" t="s">
        <v>953</v>
      </c>
      <c r="G721" s="202"/>
      <c r="H721" s="205">
        <v>1.298</v>
      </c>
      <c r="I721" s="206"/>
      <c r="J721" s="202"/>
      <c r="K721" s="202"/>
      <c r="L721" s="207"/>
      <c r="M721" s="208"/>
      <c r="N721" s="209"/>
      <c r="O721" s="209"/>
      <c r="P721" s="209"/>
      <c r="Q721" s="209"/>
      <c r="R721" s="209"/>
      <c r="S721" s="209"/>
      <c r="T721" s="210"/>
      <c r="AT721" s="211" t="s">
        <v>208</v>
      </c>
      <c r="AU721" s="211" t="s">
        <v>82</v>
      </c>
      <c r="AV721" s="13" t="s">
        <v>82</v>
      </c>
      <c r="AW721" s="13" t="s">
        <v>34</v>
      </c>
      <c r="AX721" s="13" t="s">
        <v>73</v>
      </c>
      <c r="AY721" s="211" t="s">
        <v>191</v>
      </c>
    </row>
    <row r="722" spans="1:65" s="13" customFormat="1" ht="11.25">
      <c r="B722" s="201"/>
      <c r="C722" s="202"/>
      <c r="D722" s="194" t="s">
        <v>208</v>
      </c>
      <c r="E722" s="203" t="s">
        <v>19</v>
      </c>
      <c r="F722" s="204" t="s">
        <v>954</v>
      </c>
      <c r="G722" s="202"/>
      <c r="H722" s="205">
        <v>0.746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208</v>
      </c>
      <c r="AU722" s="211" t="s">
        <v>82</v>
      </c>
      <c r="AV722" s="13" t="s">
        <v>82</v>
      </c>
      <c r="AW722" s="13" t="s">
        <v>34</v>
      </c>
      <c r="AX722" s="13" t="s">
        <v>73</v>
      </c>
      <c r="AY722" s="211" t="s">
        <v>191</v>
      </c>
    </row>
    <row r="723" spans="1:65" s="13" customFormat="1" ht="11.25">
      <c r="B723" s="201"/>
      <c r="C723" s="202"/>
      <c r="D723" s="194" t="s">
        <v>208</v>
      </c>
      <c r="E723" s="203" t="s">
        <v>19</v>
      </c>
      <c r="F723" s="204" t="s">
        <v>955</v>
      </c>
      <c r="G723" s="202"/>
      <c r="H723" s="205">
        <v>0.57799999999999996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208</v>
      </c>
      <c r="AU723" s="211" t="s">
        <v>82</v>
      </c>
      <c r="AV723" s="13" t="s">
        <v>82</v>
      </c>
      <c r="AW723" s="13" t="s">
        <v>34</v>
      </c>
      <c r="AX723" s="13" t="s">
        <v>73</v>
      </c>
      <c r="AY723" s="211" t="s">
        <v>191</v>
      </c>
    </row>
    <row r="724" spans="1:65" s="13" customFormat="1" ht="11.25">
      <c r="B724" s="201"/>
      <c r="C724" s="202"/>
      <c r="D724" s="194" t="s">
        <v>208</v>
      </c>
      <c r="E724" s="203" t="s">
        <v>19</v>
      </c>
      <c r="F724" s="204" t="s">
        <v>956</v>
      </c>
      <c r="G724" s="202"/>
      <c r="H724" s="205">
        <v>1.321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208</v>
      </c>
      <c r="AU724" s="211" t="s">
        <v>82</v>
      </c>
      <c r="AV724" s="13" t="s">
        <v>82</v>
      </c>
      <c r="AW724" s="13" t="s">
        <v>34</v>
      </c>
      <c r="AX724" s="13" t="s">
        <v>73</v>
      </c>
      <c r="AY724" s="211" t="s">
        <v>191</v>
      </c>
    </row>
    <row r="725" spans="1:65" s="13" customFormat="1" ht="11.25">
      <c r="B725" s="201"/>
      <c r="C725" s="202"/>
      <c r="D725" s="194" t="s">
        <v>208</v>
      </c>
      <c r="E725" s="203" t="s">
        <v>19</v>
      </c>
      <c r="F725" s="204" t="s">
        <v>957</v>
      </c>
      <c r="G725" s="202"/>
      <c r="H725" s="205">
        <v>1.454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208</v>
      </c>
      <c r="AU725" s="211" t="s">
        <v>82</v>
      </c>
      <c r="AV725" s="13" t="s">
        <v>82</v>
      </c>
      <c r="AW725" s="13" t="s">
        <v>34</v>
      </c>
      <c r="AX725" s="13" t="s">
        <v>73</v>
      </c>
      <c r="AY725" s="211" t="s">
        <v>191</v>
      </c>
    </row>
    <row r="726" spans="1:65" s="13" customFormat="1" ht="11.25">
      <c r="B726" s="201"/>
      <c r="C726" s="202"/>
      <c r="D726" s="194" t="s">
        <v>208</v>
      </c>
      <c r="E726" s="203" t="s">
        <v>19</v>
      </c>
      <c r="F726" s="204" t="s">
        <v>958</v>
      </c>
      <c r="G726" s="202"/>
      <c r="H726" s="205">
        <v>0.70099999999999996</v>
      </c>
      <c r="I726" s="206"/>
      <c r="J726" s="202"/>
      <c r="K726" s="202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208</v>
      </c>
      <c r="AU726" s="211" t="s">
        <v>82</v>
      </c>
      <c r="AV726" s="13" t="s">
        <v>82</v>
      </c>
      <c r="AW726" s="13" t="s">
        <v>34</v>
      </c>
      <c r="AX726" s="13" t="s">
        <v>73</v>
      </c>
      <c r="AY726" s="211" t="s">
        <v>191</v>
      </c>
    </row>
    <row r="727" spans="1:65" s="13" customFormat="1" ht="11.25">
      <c r="B727" s="201"/>
      <c r="C727" s="202"/>
      <c r="D727" s="194" t="s">
        <v>208</v>
      </c>
      <c r="E727" s="203" t="s">
        <v>19</v>
      </c>
      <c r="F727" s="204" t="s">
        <v>959</v>
      </c>
      <c r="G727" s="202"/>
      <c r="H727" s="205">
        <v>0.11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208</v>
      </c>
      <c r="AU727" s="211" t="s">
        <v>82</v>
      </c>
      <c r="AV727" s="13" t="s">
        <v>82</v>
      </c>
      <c r="AW727" s="13" t="s">
        <v>34</v>
      </c>
      <c r="AX727" s="13" t="s">
        <v>73</v>
      </c>
      <c r="AY727" s="211" t="s">
        <v>191</v>
      </c>
    </row>
    <row r="728" spans="1:65" s="13" customFormat="1" ht="11.25">
      <c r="B728" s="201"/>
      <c r="C728" s="202"/>
      <c r="D728" s="194" t="s">
        <v>208</v>
      </c>
      <c r="E728" s="203" t="s">
        <v>19</v>
      </c>
      <c r="F728" s="204" t="s">
        <v>960</v>
      </c>
      <c r="G728" s="202"/>
      <c r="H728" s="205">
        <v>5.1070000000000002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208</v>
      </c>
      <c r="AU728" s="211" t="s">
        <v>82</v>
      </c>
      <c r="AV728" s="13" t="s">
        <v>82</v>
      </c>
      <c r="AW728" s="13" t="s">
        <v>34</v>
      </c>
      <c r="AX728" s="13" t="s">
        <v>73</v>
      </c>
      <c r="AY728" s="211" t="s">
        <v>191</v>
      </c>
    </row>
    <row r="729" spans="1:65" s="13" customFormat="1" ht="11.25">
      <c r="B729" s="201"/>
      <c r="C729" s="202"/>
      <c r="D729" s="194" t="s">
        <v>208</v>
      </c>
      <c r="E729" s="203" t="s">
        <v>19</v>
      </c>
      <c r="F729" s="204" t="s">
        <v>961</v>
      </c>
      <c r="G729" s="202"/>
      <c r="H729" s="205">
        <v>0.26100000000000001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208</v>
      </c>
      <c r="AU729" s="211" t="s">
        <v>82</v>
      </c>
      <c r="AV729" s="13" t="s">
        <v>82</v>
      </c>
      <c r="AW729" s="13" t="s">
        <v>34</v>
      </c>
      <c r="AX729" s="13" t="s">
        <v>73</v>
      </c>
      <c r="AY729" s="211" t="s">
        <v>191</v>
      </c>
    </row>
    <row r="730" spans="1:65" s="13" customFormat="1" ht="11.25">
      <c r="B730" s="201"/>
      <c r="C730" s="202"/>
      <c r="D730" s="194" t="s">
        <v>208</v>
      </c>
      <c r="E730" s="203" t="s">
        <v>19</v>
      </c>
      <c r="F730" s="204" t="s">
        <v>962</v>
      </c>
      <c r="G730" s="202"/>
      <c r="H730" s="205">
        <v>1.65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208</v>
      </c>
      <c r="AU730" s="211" t="s">
        <v>82</v>
      </c>
      <c r="AV730" s="13" t="s">
        <v>82</v>
      </c>
      <c r="AW730" s="13" t="s">
        <v>34</v>
      </c>
      <c r="AX730" s="13" t="s">
        <v>73</v>
      </c>
      <c r="AY730" s="211" t="s">
        <v>191</v>
      </c>
    </row>
    <row r="731" spans="1:65" s="14" customFormat="1" ht="11.25">
      <c r="B731" s="212"/>
      <c r="C731" s="213"/>
      <c r="D731" s="194" t="s">
        <v>208</v>
      </c>
      <c r="E731" s="214" t="s">
        <v>19</v>
      </c>
      <c r="F731" s="215" t="s">
        <v>238</v>
      </c>
      <c r="G731" s="213"/>
      <c r="H731" s="216">
        <v>13.226000000000001</v>
      </c>
      <c r="I731" s="217"/>
      <c r="J731" s="213"/>
      <c r="K731" s="213"/>
      <c r="L731" s="218"/>
      <c r="M731" s="219"/>
      <c r="N731" s="220"/>
      <c r="O731" s="220"/>
      <c r="P731" s="220"/>
      <c r="Q731" s="220"/>
      <c r="R731" s="220"/>
      <c r="S731" s="220"/>
      <c r="T731" s="221"/>
      <c r="AT731" s="222" t="s">
        <v>208</v>
      </c>
      <c r="AU731" s="222" t="s">
        <v>82</v>
      </c>
      <c r="AV731" s="14" t="s">
        <v>197</v>
      </c>
      <c r="AW731" s="14" t="s">
        <v>34</v>
      </c>
      <c r="AX731" s="14" t="s">
        <v>80</v>
      </c>
      <c r="AY731" s="222" t="s">
        <v>191</v>
      </c>
    </row>
    <row r="732" spans="1:65" s="2" customFormat="1" ht="16.5" customHeight="1">
      <c r="A732" s="37"/>
      <c r="B732" s="38"/>
      <c r="C732" s="181" t="s">
        <v>963</v>
      </c>
      <c r="D732" s="181" t="s">
        <v>193</v>
      </c>
      <c r="E732" s="182" t="s">
        <v>964</v>
      </c>
      <c r="F732" s="183" t="s">
        <v>965</v>
      </c>
      <c r="G732" s="184" t="s">
        <v>282</v>
      </c>
      <c r="H732" s="185">
        <v>12.85</v>
      </c>
      <c r="I732" s="186"/>
      <c r="J732" s="187">
        <f>ROUND(I732*H732,2)</f>
        <v>0</v>
      </c>
      <c r="K732" s="183" t="s">
        <v>203</v>
      </c>
      <c r="L732" s="42"/>
      <c r="M732" s="188" t="s">
        <v>19</v>
      </c>
      <c r="N732" s="189" t="s">
        <v>44</v>
      </c>
      <c r="O732" s="67"/>
      <c r="P732" s="190">
        <f>O732*H732</f>
        <v>0</v>
      </c>
      <c r="Q732" s="190">
        <v>0.64300000000000002</v>
      </c>
      <c r="R732" s="190">
        <f>Q732*H732</f>
        <v>8.2625499999999992</v>
      </c>
      <c r="S732" s="190">
        <v>0</v>
      </c>
      <c r="T732" s="191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2" t="s">
        <v>197</v>
      </c>
      <c r="AT732" s="192" t="s">
        <v>193</v>
      </c>
      <c r="AU732" s="192" t="s">
        <v>82</v>
      </c>
      <c r="AY732" s="20" t="s">
        <v>191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20" t="s">
        <v>80</v>
      </c>
      <c r="BK732" s="193">
        <f>ROUND(I732*H732,2)</f>
        <v>0</v>
      </c>
      <c r="BL732" s="20" t="s">
        <v>197</v>
      </c>
      <c r="BM732" s="192" t="s">
        <v>966</v>
      </c>
    </row>
    <row r="733" spans="1:65" s="2" customFormat="1" ht="11.25">
      <c r="A733" s="37"/>
      <c r="B733" s="38"/>
      <c r="C733" s="39"/>
      <c r="D733" s="194" t="s">
        <v>199</v>
      </c>
      <c r="E733" s="39"/>
      <c r="F733" s="195" t="s">
        <v>967</v>
      </c>
      <c r="G733" s="39"/>
      <c r="H733" s="39"/>
      <c r="I733" s="196"/>
      <c r="J733" s="39"/>
      <c r="K733" s="39"/>
      <c r="L733" s="42"/>
      <c r="M733" s="197"/>
      <c r="N733" s="198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199</v>
      </c>
      <c r="AU733" s="20" t="s">
        <v>82</v>
      </c>
    </row>
    <row r="734" spans="1:65" s="2" customFormat="1" ht="11.25">
      <c r="A734" s="37"/>
      <c r="B734" s="38"/>
      <c r="C734" s="39"/>
      <c r="D734" s="199" t="s">
        <v>206</v>
      </c>
      <c r="E734" s="39"/>
      <c r="F734" s="200" t="s">
        <v>968</v>
      </c>
      <c r="G734" s="39"/>
      <c r="H734" s="39"/>
      <c r="I734" s="196"/>
      <c r="J734" s="39"/>
      <c r="K734" s="39"/>
      <c r="L734" s="42"/>
      <c r="M734" s="197"/>
      <c r="N734" s="198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20" t="s">
        <v>206</v>
      </c>
      <c r="AU734" s="20" t="s">
        <v>82</v>
      </c>
    </row>
    <row r="735" spans="1:65" s="13" customFormat="1" ht="11.25">
      <c r="B735" s="201"/>
      <c r="C735" s="202"/>
      <c r="D735" s="194" t="s">
        <v>208</v>
      </c>
      <c r="E735" s="203" t="s">
        <v>19</v>
      </c>
      <c r="F735" s="204" t="s">
        <v>969</v>
      </c>
      <c r="G735" s="202"/>
      <c r="H735" s="205">
        <v>12.85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208</v>
      </c>
      <c r="AU735" s="211" t="s">
        <v>82</v>
      </c>
      <c r="AV735" s="13" t="s">
        <v>82</v>
      </c>
      <c r="AW735" s="13" t="s">
        <v>34</v>
      </c>
      <c r="AX735" s="13" t="s">
        <v>80</v>
      </c>
      <c r="AY735" s="211" t="s">
        <v>191</v>
      </c>
    </row>
    <row r="736" spans="1:65" s="2" customFormat="1" ht="16.5" customHeight="1">
      <c r="A736" s="37"/>
      <c r="B736" s="38"/>
      <c r="C736" s="181" t="s">
        <v>970</v>
      </c>
      <c r="D736" s="181" t="s">
        <v>193</v>
      </c>
      <c r="E736" s="182" t="s">
        <v>971</v>
      </c>
      <c r="F736" s="183" t="s">
        <v>972</v>
      </c>
      <c r="G736" s="184" t="s">
        <v>301</v>
      </c>
      <c r="H736" s="185">
        <v>25.7</v>
      </c>
      <c r="I736" s="186"/>
      <c r="J736" s="187">
        <f>ROUND(I736*H736,2)</f>
        <v>0</v>
      </c>
      <c r="K736" s="183" t="s">
        <v>203</v>
      </c>
      <c r="L736" s="42"/>
      <c r="M736" s="188" t="s">
        <v>19</v>
      </c>
      <c r="N736" s="189" t="s">
        <v>44</v>
      </c>
      <c r="O736" s="67"/>
      <c r="P736" s="190">
        <f>O736*H736</f>
        <v>0</v>
      </c>
      <c r="Q736" s="190">
        <v>0.19663</v>
      </c>
      <c r="R736" s="190">
        <f>Q736*H736</f>
        <v>5.0533909999999995</v>
      </c>
      <c r="S736" s="190">
        <v>0</v>
      </c>
      <c r="T736" s="191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92" t="s">
        <v>197</v>
      </c>
      <c r="AT736" s="192" t="s">
        <v>193</v>
      </c>
      <c r="AU736" s="192" t="s">
        <v>82</v>
      </c>
      <c r="AY736" s="20" t="s">
        <v>191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20" t="s">
        <v>80</v>
      </c>
      <c r="BK736" s="193">
        <f>ROUND(I736*H736,2)</f>
        <v>0</v>
      </c>
      <c r="BL736" s="20" t="s">
        <v>197</v>
      </c>
      <c r="BM736" s="192" t="s">
        <v>973</v>
      </c>
    </row>
    <row r="737" spans="1:65" s="2" customFormat="1" ht="19.5">
      <c r="A737" s="37"/>
      <c r="B737" s="38"/>
      <c r="C737" s="39"/>
      <c r="D737" s="194" t="s">
        <v>199</v>
      </c>
      <c r="E737" s="39"/>
      <c r="F737" s="195" t="s">
        <v>974</v>
      </c>
      <c r="G737" s="39"/>
      <c r="H737" s="39"/>
      <c r="I737" s="196"/>
      <c r="J737" s="39"/>
      <c r="K737" s="39"/>
      <c r="L737" s="42"/>
      <c r="M737" s="197"/>
      <c r="N737" s="198"/>
      <c r="O737" s="67"/>
      <c r="P737" s="67"/>
      <c r="Q737" s="67"/>
      <c r="R737" s="67"/>
      <c r="S737" s="67"/>
      <c r="T737" s="68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20" t="s">
        <v>199</v>
      </c>
      <c r="AU737" s="20" t="s">
        <v>82</v>
      </c>
    </row>
    <row r="738" spans="1:65" s="2" customFormat="1" ht="11.25">
      <c r="A738" s="37"/>
      <c r="B738" s="38"/>
      <c r="C738" s="39"/>
      <c r="D738" s="199" t="s">
        <v>206</v>
      </c>
      <c r="E738" s="39"/>
      <c r="F738" s="200" t="s">
        <v>975</v>
      </c>
      <c r="G738" s="39"/>
      <c r="H738" s="39"/>
      <c r="I738" s="196"/>
      <c r="J738" s="39"/>
      <c r="K738" s="39"/>
      <c r="L738" s="42"/>
      <c r="M738" s="197"/>
      <c r="N738" s="198"/>
      <c r="O738" s="67"/>
      <c r="P738" s="67"/>
      <c r="Q738" s="67"/>
      <c r="R738" s="67"/>
      <c r="S738" s="67"/>
      <c r="T738" s="68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T738" s="20" t="s">
        <v>206</v>
      </c>
      <c r="AU738" s="20" t="s">
        <v>82</v>
      </c>
    </row>
    <row r="739" spans="1:65" s="13" customFormat="1" ht="11.25">
      <c r="B739" s="201"/>
      <c r="C739" s="202"/>
      <c r="D739" s="194" t="s">
        <v>208</v>
      </c>
      <c r="E739" s="203" t="s">
        <v>19</v>
      </c>
      <c r="F739" s="204" t="s">
        <v>976</v>
      </c>
      <c r="G739" s="202"/>
      <c r="H739" s="205">
        <v>25.7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208</v>
      </c>
      <c r="AU739" s="211" t="s">
        <v>82</v>
      </c>
      <c r="AV739" s="13" t="s">
        <v>82</v>
      </c>
      <c r="AW739" s="13" t="s">
        <v>34</v>
      </c>
      <c r="AX739" s="13" t="s">
        <v>80</v>
      </c>
      <c r="AY739" s="211" t="s">
        <v>191</v>
      </c>
    </row>
    <row r="740" spans="1:65" s="12" customFormat="1" ht="22.9" customHeight="1">
      <c r="B740" s="165"/>
      <c r="C740" s="166"/>
      <c r="D740" s="167" t="s">
        <v>72</v>
      </c>
      <c r="E740" s="179" t="s">
        <v>239</v>
      </c>
      <c r="F740" s="179" t="s">
        <v>977</v>
      </c>
      <c r="G740" s="166"/>
      <c r="H740" s="166"/>
      <c r="I740" s="169"/>
      <c r="J740" s="180">
        <f>BK740</f>
        <v>0</v>
      </c>
      <c r="K740" s="166"/>
      <c r="L740" s="171"/>
      <c r="M740" s="172"/>
      <c r="N740" s="173"/>
      <c r="O740" s="173"/>
      <c r="P740" s="174">
        <f>SUM(P741:P742)</f>
        <v>0</v>
      </c>
      <c r="Q740" s="173"/>
      <c r="R740" s="174">
        <f>SUM(R741:R742)</f>
        <v>0</v>
      </c>
      <c r="S740" s="173"/>
      <c r="T740" s="175">
        <f>SUM(T741:T742)</f>
        <v>0</v>
      </c>
      <c r="AR740" s="176" t="s">
        <v>80</v>
      </c>
      <c r="AT740" s="177" t="s">
        <v>72</v>
      </c>
      <c r="AU740" s="177" t="s">
        <v>80</v>
      </c>
      <c r="AY740" s="176" t="s">
        <v>191</v>
      </c>
      <c r="BK740" s="178">
        <f>SUM(BK741:BK742)</f>
        <v>0</v>
      </c>
    </row>
    <row r="741" spans="1:65" s="2" customFormat="1" ht="16.5" customHeight="1">
      <c r="A741" s="37"/>
      <c r="B741" s="38"/>
      <c r="C741" s="181" t="s">
        <v>978</v>
      </c>
      <c r="D741" s="181" t="s">
        <v>193</v>
      </c>
      <c r="E741" s="182" t="s">
        <v>979</v>
      </c>
      <c r="F741" s="183" t="s">
        <v>980</v>
      </c>
      <c r="G741" s="184" t="s">
        <v>301</v>
      </c>
      <c r="H741" s="185">
        <v>130</v>
      </c>
      <c r="I741" s="186"/>
      <c r="J741" s="187">
        <f>ROUND(I741*H741,2)</f>
        <v>0</v>
      </c>
      <c r="K741" s="183" t="s">
        <v>19</v>
      </c>
      <c r="L741" s="42"/>
      <c r="M741" s="188" t="s">
        <v>19</v>
      </c>
      <c r="N741" s="189" t="s">
        <v>44</v>
      </c>
      <c r="O741" s="67"/>
      <c r="P741" s="190">
        <f>O741*H741</f>
        <v>0</v>
      </c>
      <c r="Q741" s="190">
        <v>0</v>
      </c>
      <c r="R741" s="190">
        <f>Q741*H741</f>
        <v>0</v>
      </c>
      <c r="S741" s="190">
        <v>0</v>
      </c>
      <c r="T741" s="191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92" t="s">
        <v>197</v>
      </c>
      <c r="AT741" s="192" t="s">
        <v>193</v>
      </c>
      <c r="AU741" s="192" t="s">
        <v>82</v>
      </c>
      <c r="AY741" s="20" t="s">
        <v>191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20" t="s">
        <v>80</v>
      </c>
      <c r="BK741" s="193">
        <f>ROUND(I741*H741,2)</f>
        <v>0</v>
      </c>
      <c r="BL741" s="20" t="s">
        <v>197</v>
      </c>
      <c r="BM741" s="192" t="s">
        <v>981</v>
      </c>
    </row>
    <row r="742" spans="1:65" s="2" customFormat="1" ht="11.25">
      <c r="A742" s="37"/>
      <c r="B742" s="38"/>
      <c r="C742" s="39"/>
      <c r="D742" s="194" t="s">
        <v>199</v>
      </c>
      <c r="E742" s="39"/>
      <c r="F742" s="195" t="s">
        <v>982</v>
      </c>
      <c r="G742" s="39"/>
      <c r="H742" s="39"/>
      <c r="I742" s="196"/>
      <c r="J742" s="39"/>
      <c r="K742" s="39"/>
      <c r="L742" s="42"/>
      <c r="M742" s="197"/>
      <c r="N742" s="198"/>
      <c r="O742" s="67"/>
      <c r="P742" s="67"/>
      <c r="Q742" s="67"/>
      <c r="R742" s="67"/>
      <c r="S742" s="67"/>
      <c r="T742" s="68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20" t="s">
        <v>199</v>
      </c>
      <c r="AU742" s="20" t="s">
        <v>82</v>
      </c>
    </row>
    <row r="743" spans="1:65" s="12" customFormat="1" ht="22.9" customHeight="1">
      <c r="B743" s="165"/>
      <c r="C743" s="166"/>
      <c r="D743" s="167" t="s">
        <v>72</v>
      </c>
      <c r="E743" s="179" t="s">
        <v>246</v>
      </c>
      <c r="F743" s="179" t="s">
        <v>983</v>
      </c>
      <c r="G743" s="166"/>
      <c r="H743" s="166"/>
      <c r="I743" s="169"/>
      <c r="J743" s="180">
        <f>BK743</f>
        <v>0</v>
      </c>
      <c r="K743" s="166"/>
      <c r="L743" s="171"/>
      <c r="M743" s="172"/>
      <c r="N743" s="173"/>
      <c r="O743" s="173"/>
      <c r="P743" s="174">
        <f>SUM(P744:P1021)</f>
        <v>0</v>
      </c>
      <c r="Q743" s="173"/>
      <c r="R743" s="174">
        <f>SUM(R744:R1021)</f>
        <v>27.779329399999998</v>
      </c>
      <c r="S743" s="173"/>
      <c r="T743" s="175">
        <f>SUM(T744:T1021)</f>
        <v>1406.8055300000005</v>
      </c>
      <c r="AR743" s="176" t="s">
        <v>80</v>
      </c>
      <c r="AT743" s="177" t="s">
        <v>72</v>
      </c>
      <c r="AU743" s="177" t="s">
        <v>80</v>
      </c>
      <c r="AY743" s="176" t="s">
        <v>191</v>
      </c>
      <c r="BK743" s="178">
        <f>SUM(BK744:BK1021)</f>
        <v>0</v>
      </c>
    </row>
    <row r="744" spans="1:65" s="2" customFormat="1" ht="16.5" customHeight="1">
      <c r="A744" s="37"/>
      <c r="B744" s="38"/>
      <c r="C744" s="181" t="s">
        <v>984</v>
      </c>
      <c r="D744" s="181" t="s">
        <v>193</v>
      </c>
      <c r="E744" s="182" t="s">
        <v>985</v>
      </c>
      <c r="F744" s="183" t="s">
        <v>986</v>
      </c>
      <c r="G744" s="184" t="s">
        <v>196</v>
      </c>
      <c r="H744" s="185">
        <v>60</v>
      </c>
      <c r="I744" s="186"/>
      <c r="J744" s="187">
        <f>ROUND(I744*H744,2)</f>
        <v>0</v>
      </c>
      <c r="K744" s="183" t="s">
        <v>19</v>
      </c>
      <c r="L744" s="42"/>
      <c r="M744" s="188" t="s">
        <v>19</v>
      </c>
      <c r="N744" s="189" t="s">
        <v>44</v>
      </c>
      <c r="O744" s="67"/>
      <c r="P744" s="190">
        <f>O744*H744</f>
        <v>0</v>
      </c>
      <c r="Q744" s="190">
        <v>0</v>
      </c>
      <c r="R744" s="190">
        <f>Q744*H744</f>
        <v>0</v>
      </c>
      <c r="S744" s="190">
        <v>0</v>
      </c>
      <c r="T744" s="191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92" t="s">
        <v>197</v>
      </c>
      <c r="AT744" s="192" t="s">
        <v>193</v>
      </c>
      <c r="AU744" s="192" t="s">
        <v>82</v>
      </c>
      <c r="AY744" s="20" t="s">
        <v>191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20" t="s">
        <v>80</v>
      </c>
      <c r="BK744" s="193">
        <f>ROUND(I744*H744,2)</f>
        <v>0</v>
      </c>
      <c r="BL744" s="20" t="s">
        <v>197</v>
      </c>
      <c r="BM744" s="192" t="s">
        <v>987</v>
      </c>
    </row>
    <row r="745" spans="1:65" s="2" customFormat="1" ht="19.5">
      <c r="A745" s="37"/>
      <c r="B745" s="38"/>
      <c r="C745" s="39"/>
      <c r="D745" s="194" t="s">
        <v>199</v>
      </c>
      <c r="E745" s="39"/>
      <c r="F745" s="195" t="s">
        <v>988</v>
      </c>
      <c r="G745" s="39"/>
      <c r="H745" s="39"/>
      <c r="I745" s="196"/>
      <c r="J745" s="39"/>
      <c r="K745" s="39"/>
      <c r="L745" s="42"/>
      <c r="M745" s="197"/>
      <c r="N745" s="198"/>
      <c r="O745" s="67"/>
      <c r="P745" s="67"/>
      <c r="Q745" s="67"/>
      <c r="R745" s="67"/>
      <c r="S745" s="67"/>
      <c r="T745" s="68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T745" s="20" t="s">
        <v>199</v>
      </c>
      <c r="AU745" s="20" t="s">
        <v>82</v>
      </c>
    </row>
    <row r="746" spans="1:65" s="2" customFormat="1" ht="16.5" customHeight="1">
      <c r="A746" s="37"/>
      <c r="B746" s="38"/>
      <c r="C746" s="181" t="s">
        <v>989</v>
      </c>
      <c r="D746" s="181" t="s">
        <v>193</v>
      </c>
      <c r="E746" s="182" t="s">
        <v>990</v>
      </c>
      <c r="F746" s="183" t="s">
        <v>991</v>
      </c>
      <c r="G746" s="184" t="s">
        <v>282</v>
      </c>
      <c r="H746" s="185">
        <v>10.276</v>
      </c>
      <c r="I746" s="186"/>
      <c r="J746" s="187">
        <f>ROUND(I746*H746,2)</f>
        <v>0</v>
      </c>
      <c r="K746" s="183" t="s">
        <v>203</v>
      </c>
      <c r="L746" s="42"/>
      <c r="M746" s="188" t="s">
        <v>19</v>
      </c>
      <c r="N746" s="189" t="s">
        <v>44</v>
      </c>
      <c r="O746" s="67"/>
      <c r="P746" s="190">
        <f>O746*H746</f>
        <v>0</v>
      </c>
      <c r="Q746" s="190">
        <v>2.9E-4</v>
      </c>
      <c r="R746" s="190">
        <f>Q746*H746</f>
        <v>2.9800399999999998E-3</v>
      </c>
      <c r="S746" s="190">
        <v>0</v>
      </c>
      <c r="T746" s="191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192" t="s">
        <v>197</v>
      </c>
      <c r="AT746" s="192" t="s">
        <v>193</v>
      </c>
      <c r="AU746" s="192" t="s">
        <v>82</v>
      </c>
      <c r="AY746" s="20" t="s">
        <v>191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20" t="s">
        <v>80</v>
      </c>
      <c r="BK746" s="193">
        <f>ROUND(I746*H746,2)</f>
        <v>0</v>
      </c>
      <c r="BL746" s="20" t="s">
        <v>197</v>
      </c>
      <c r="BM746" s="192" t="s">
        <v>992</v>
      </c>
    </row>
    <row r="747" spans="1:65" s="2" customFormat="1" ht="11.25">
      <c r="A747" s="37"/>
      <c r="B747" s="38"/>
      <c r="C747" s="39"/>
      <c r="D747" s="194" t="s">
        <v>199</v>
      </c>
      <c r="E747" s="39"/>
      <c r="F747" s="195" t="s">
        <v>993</v>
      </c>
      <c r="G747" s="39"/>
      <c r="H747" s="39"/>
      <c r="I747" s="196"/>
      <c r="J747" s="39"/>
      <c r="K747" s="39"/>
      <c r="L747" s="42"/>
      <c r="M747" s="197"/>
      <c r="N747" s="198"/>
      <c r="O747" s="67"/>
      <c r="P747" s="67"/>
      <c r="Q747" s="67"/>
      <c r="R747" s="67"/>
      <c r="S747" s="67"/>
      <c r="T747" s="68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T747" s="20" t="s">
        <v>199</v>
      </c>
      <c r="AU747" s="20" t="s">
        <v>82</v>
      </c>
    </row>
    <row r="748" spans="1:65" s="2" customFormat="1" ht="11.25">
      <c r="A748" s="37"/>
      <c r="B748" s="38"/>
      <c r="C748" s="39"/>
      <c r="D748" s="199" t="s">
        <v>206</v>
      </c>
      <c r="E748" s="39"/>
      <c r="F748" s="200" t="s">
        <v>994</v>
      </c>
      <c r="G748" s="39"/>
      <c r="H748" s="39"/>
      <c r="I748" s="196"/>
      <c r="J748" s="39"/>
      <c r="K748" s="39"/>
      <c r="L748" s="42"/>
      <c r="M748" s="197"/>
      <c r="N748" s="198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206</v>
      </c>
      <c r="AU748" s="20" t="s">
        <v>82</v>
      </c>
    </row>
    <row r="749" spans="1:65" s="13" customFormat="1" ht="11.25">
      <c r="B749" s="201"/>
      <c r="C749" s="202"/>
      <c r="D749" s="194" t="s">
        <v>208</v>
      </c>
      <c r="E749" s="203" t="s">
        <v>19</v>
      </c>
      <c r="F749" s="204" t="s">
        <v>995</v>
      </c>
      <c r="G749" s="202"/>
      <c r="H749" s="205">
        <v>10.276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208</v>
      </c>
      <c r="AU749" s="211" t="s">
        <v>82</v>
      </c>
      <c r="AV749" s="13" t="s">
        <v>82</v>
      </c>
      <c r="AW749" s="13" t="s">
        <v>34</v>
      </c>
      <c r="AX749" s="13" t="s">
        <v>80</v>
      </c>
      <c r="AY749" s="211" t="s">
        <v>191</v>
      </c>
    </row>
    <row r="750" spans="1:65" s="2" customFormat="1" ht="16.5" customHeight="1">
      <c r="A750" s="37"/>
      <c r="B750" s="38"/>
      <c r="C750" s="181" t="s">
        <v>996</v>
      </c>
      <c r="D750" s="181" t="s">
        <v>193</v>
      </c>
      <c r="E750" s="182" t="s">
        <v>997</v>
      </c>
      <c r="F750" s="183" t="s">
        <v>998</v>
      </c>
      <c r="G750" s="184" t="s">
        <v>196</v>
      </c>
      <c r="H750" s="185">
        <v>5</v>
      </c>
      <c r="I750" s="186"/>
      <c r="J750" s="187">
        <f>ROUND(I750*H750,2)</f>
        <v>0</v>
      </c>
      <c r="K750" s="183" t="s">
        <v>203</v>
      </c>
      <c r="L750" s="42"/>
      <c r="M750" s="188" t="s">
        <v>19</v>
      </c>
      <c r="N750" s="189" t="s">
        <v>44</v>
      </c>
      <c r="O750" s="67"/>
      <c r="P750" s="190">
        <f>O750*H750</f>
        <v>0</v>
      </c>
      <c r="Q750" s="190">
        <v>1.8000000000000001E-4</v>
      </c>
      <c r="R750" s="190">
        <f>Q750*H750</f>
        <v>9.0000000000000008E-4</v>
      </c>
      <c r="S750" s="190">
        <v>0</v>
      </c>
      <c r="T750" s="191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92" t="s">
        <v>197</v>
      </c>
      <c r="AT750" s="192" t="s">
        <v>193</v>
      </c>
      <c r="AU750" s="192" t="s">
        <v>82</v>
      </c>
      <c r="AY750" s="20" t="s">
        <v>191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20" t="s">
        <v>80</v>
      </c>
      <c r="BK750" s="193">
        <f>ROUND(I750*H750,2)</f>
        <v>0</v>
      </c>
      <c r="BL750" s="20" t="s">
        <v>197</v>
      </c>
      <c r="BM750" s="192" t="s">
        <v>999</v>
      </c>
    </row>
    <row r="751" spans="1:65" s="2" customFormat="1" ht="11.25">
      <c r="A751" s="37"/>
      <c r="B751" s="38"/>
      <c r="C751" s="39"/>
      <c r="D751" s="194" t="s">
        <v>199</v>
      </c>
      <c r="E751" s="39"/>
      <c r="F751" s="195" t="s">
        <v>1000</v>
      </c>
      <c r="G751" s="39"/>
      <c r="H751" s="39"/>
      <c r="I751" s="196"/>
      <c r="J751" s="39"/>
      <c r="K751" s="39"/>
      <c r="L751" s="42"/>
      <c r="M751" s="197"/>
      <c r="N751" s="198"/>
      <c r="O751" s="67"/>
      <c r="P751" s="67"/>
      <c r="Q751" s="67"/>
      <c r="R751" s="67"/>
      <c r="S751" s="67"/>
      <c r="T751" s="68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20" t="s">
        <v>199</v>
      </c>
      <c r="AU751" s="20" t="s">
        <v>82</v>
      </c>
    </row>
    <row r="752" spans="1:65" s="2" customFormat="1" ht="11.25">
      <c r="A752" s="37"/>
      <c r="B752" s="38"/>
      <c r="C752" s="39"/>
      <c r="D752" s="199" t="s">
        <v>206</v>
      </c>
      <c r="E752" s="39"/>
      <c r="F752" s="200" t="s">
        <v>1001</v>
      </c>
      <c r="G752" s="39"/>
      <c r="H752" s="39"/>
      <c r="I752" s="196"/>
      <c r="J752" s="39"/>
      <c r="K752" s="39"/>
      <c r="L752" s="42"/>
      <c r="M752" s="197"/>
      <c r="N752" s="198"/>
      <c r="O752" s="67"/>
      <c r="P752" s="67"/>
      <c r="Q752" s="67"/>
      <c r="R752" s="67"/>
      <c r="S752" s="67"/>
      <c r="T752" s="68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T752" s="20" t="s">
        <v>206</v>
      </c>
      <c r="AU752" s="20" t="s">
        <v>82</v>
      </c>
    </row>
    <row r="753" spans="1:65" s="2" customFormat="1" ht="16.5" customHeight="1">
      <c r="A753" s="37"/>
      <c r="B753" s="38"/>
      <c r="C753" s="223" t="s">
        <v>1002</v>
      </c>
      <c r="D753" s="223" t="s">
        <v>273</v>
      </c>
      <c r="E753" s="224" t="s">
        <v>1003</v>
      </c>
      <c r="F753" s="225" t="s">
        <v>1004</v>
      </c>
      <c r="G753" s="226" t="s">
        <v>196</v>
      </c>
      <c r="H753" s="227">
        <v>5</v>
      </c>
      <c r="I753" s="228"/>
      <c r="J753" s="229">
        <f>ROUND(I753*H753,2)</f>
        <v>0</v>
      </c>
      <c r="K753" s="225" t="s">
        <v>203</v>
      </c>
      <c r="L753" s="230"/>
      <c r="M753" s="231" t="s">
        <v>19</v>
      </c>
      <c r="N753" s="232" t="s">
        <v>44</v>
      </c>
      <c r="O753" s="67"/>
      <c r="P753" s="190">
        <f>O753*H753</f>
        <v>0</v>
      </c>
      <c r="Q753" s="190">
        <v>1.2E-2</v>
      </c>
      <c r="R753" s="190">
        <f>Q753*H753</f>
        <v>0.06</v>
      </c>
      <c r="S753" s="190">
        <v>0</v>
      </c>
      <c r="T753" s="191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92" t="s">
        <v>239</v>
      </c>
      <c r="AT753" s="192" t="s">
        <v>273</v>
      </c>
      <c r="AU753" s="192" t="s">
        <v>82</v>
      </c>
      <c r="AY753" s="20" t="s">
        <v>191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20" t="s">
        <v>80</v>
      </c>
      <c r="BK753" s="193">
        <f>ROUND(I753*H753,2)</f>
        <v>0</v>
      </c>
      <c r="BL753" s="20" t="s">
        <v>197</v>
      </c>
      <c r="BM753" s="192" t="s">
        <v>1005</v>
      </c>
    </row>
    <row r="754" spans="1:65" s="2" customFormat="1" ht="11.25">
      <c r="A754" s="37"/>
      <c r="B754" s="38"/>
      <c r="C754" s="39"/>
      <c r="D754" s="194" t="s">
        <v>199</v>
      </c>
      <c r="E754" s="39"/>
      <c r="F754" s="195" t="s">
        <v>1004</v>
      </c>
      <c r="G754" s="39"/>
      <c r="H754" s="39"/>
      <c r="I754" s="196"/>
      <c r="J754" s="39"/>
      <c r="K754" s="39"/>
      <c r="L754" s="42"/>
      <c r="M754" s="197"/>
      <c r="N754" s="198"/>
      <c r="O754" s="67"/>
      <c r="P754" s="67"/>
      <c r="Q754" s="67"/>
      <c r="R754" s="67"/>
      <c r="S754" s="67"/>
      <c r="T754" s="68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20" t="s">
        <v>199</v>
      </c>
      <c r="AU754" s="20" t="s">
        <v>82</v>
      </c>
    </row>
    <row r="755" spans="1:65" s="2" customFormat="1" ht="16.5" customHeight="1">
      <c r="A755" s="37"/>
      <c r="B755" s="38"/>
      <c r="C755" s="181" t="s">
        <v>1006</v>
      </c>
      <c r="D755" s="181" t="s">
        <v>193</v>
      </c>
      <c r="E755" s="182" t="s">
        <v>1007</v>
      </c>
      <c r="F755" s="183" t="s">
        <v>1008</v>
      </c>
      <c r="G755" s="184" t="s">
        <v>196</v>
      </c>
      <c r="H755" s="185">
        <v>5</v>
      </c>
      <c r="I755" s="186"/>
      <c r="J755" s="187">
        <f>ROUND(I755*H755,2)</f>
        <v>0</v>
      </c>
      <c r="K755" s="183" t="s">
        <v>203</v>
      </c>
      <c r="L755" s="42"/>
      <c r="M755" s="188" t="s">
        <v>19</v>
      </c>
      <c r="N755" s="189" t="s">
        <v>44</v>
      </c>
      <c r="O755" s="67"/>
      <c r="P755" s="190">
        <f>O755*H755</f>
        <v>0</v>
      </c>
      <c r="Q755" s="190">
        <v>1.8000000000000001E-4</v>
      </c>
      <c r="R755" s="190">
        <f>Q755*H755</f>
        <v>9.0000000000000008E-4</v>
      </c>
      <c r="S755" s="190">
        <v>0</v>
      </c>
      <c r="T755" s="191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92" t="s">
        <v>197</v>
      </c>
      <c r="AT755" s="192" t="s">
        <v>193</v>
      </c>
      <c r="AU755" s="192" t="s">
        <v>82</v>
      </c>
      <c r="AY755" s="20" t="s">
        <v>191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20" t="s">
        <v>80</v>
      </c>
      <c r="BK755" s="193">
        <f>ROUND(I755*H755,2)</f>
        <v>0</v>
      </c>
      <c r="BL755" s="20" t="s">
        <v>197</v>
      </c>
      <c r="BM755" s="192" t="s">
        <v>1009</v>
      </c>
    </row>
    <row r="756" spans="1:65" s="2" customFormat="1" ht="11.25">
      <c r="A756" s="37"/>
      <c r="B756" s="38"/>
      <c r="C756" s="39"/>
      <c r="D756" s="194" t="s">
        <v>199</v>
      </c>
      <c r="E756" s="39"/>
      <c r="F756" s="195" t="s">
        <v>1010</v>
      </c>
      <c r="G756" s="39"/>
      <c r="H756" s="39"/>
      <c r="I756" s="196"/>
      <c r="J756" s="39"/>
      <c r="K756" s="39"/>
      <c r="L756" s="42"/>
      <c r="M756" s="197"/>
      <c r="N756" s="198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20" t="s">
        <v>199</v>
      </c>
      <c r="AU756" s="20" t="s">
        <v>82</v>
      </c>
    </row>
    <row r="757" spans="1:65" s="2" customFormat="1" ht="11.25">
      <c r="A757" s="37"/>
      <c r="B757" s="38"/>
      <c r="C757" s="39"/>
      <c r="D757" s="199" t="s">
        <v>206</v>
      </c>
      <c r="E757" s="39"/>
      <c r="F757" s="200" t="s">
        <v>1011</v>
      </c>
      <c r="G757" s="39"/>
      <c r="H757" s="39"/>
      <c r="I757" s="196"/>
      <c r="J757" s="39"/>
      <c r="K757" s="39"/>
      <c r="L757" s="42"/>
      <c r="M757" s="197"/>
      <c r="N757" s="198"/>
      <c r="O757" s="67"/>
      <c r="P757" s="67"/>
      <c r="Q757" s="67"/>
      <c r="R757" s="67"/>
      <c r="S757" s="67"/>
      <c r="T757" s="68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20" t="s">
        <v>206</v>
      </c>
      <c r="AU757" s="20" t="s">
        <v>82</v>
      </c>
    </row>
    <row r="758" spans="1:65" s="2" customFormat="1" ht="16.5" customHeight="1">
      <c r="A758" s="37"/>
      <c r="B758" s="38"/>
      <c r="C758" s="223" t="s">
        <v>1012</v>
      </c>
      <c r="D758" s="223" t="s">
        <v>273</v>
      </c>
      <c r="E758" s="224" t="s">
        <v>1013</v>
      </c>
      <c r="F758" s="225" t="s">
        <v>1014</v>
      </c>
      <c r="G758" s="226" t="s">
        <v>196</v>
      </c>
      <c r="H758" s="227">
        <v>5</v>
      </c>
      <c r="I758" s="228"/>
      <c r="J758" s="229">
        <f>ROUND(I758*H758,2)</f>
        <v>0</v>
      </c>
      <c r="K758" s="225" t="s">
        <v>203</v>
      </c>
      <c r="L758" s="230"/>
      <c r="M758" s="231" t="s">
        <v>19</v>
      </c>
      <c r="N758" s="232" t="s">
        <v>44</v>
      </c>
      <c r="O758" s="67"/>
      <c r="P758" s="190">
        <f>O758*H758</f>
        <v>0</v>
      </c>
      <c r="Q758" s="190">
        <v>5.0000000000000001E-3</v>
      </c>
      <c r="R758" s="190">
        <f>Q758*H758</f>
        <v>2.5000000000000001E-2</v>
      </c>
      <c r="S758" s="190">
        <v>0</v>
      </c>
      <c r="T758" s="191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2" t="s">
        <v>239</v>
      </c>
      <c r="AT758" s="192" t="s">
        <v>273</v>
      </c>
      <c r="AU758" s="192" t="s">
        <v>82</v>
      </c>
      <c r="AY758" s="20" t="s">
        <v>191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20" t="s">
        <v>80</v>
      </c>
      <c r="BK758" s="193">
        <f>ROUND(I758*H758,2)</f>
        <v>0</v>
      </c>
      <c r="BL758" s="20" t="s">
        <v>197</v>
      </c>
      <c r="BM758" s="192" t="s">
        <v>1015</v>
      </c>
    </row>
    <row r="759" spans="1:65" s="2" customFormat="1" ht="11.25">
      <c r="A759" s="37"/>
      <c r="B759" s="38"/>
      <c r="C759" s="39"/>
      <c r="D759" s="194" t="s">
        <v>199</v>
      </c>
      <c r="E759" s="39"/>
      <c r="F759" s="195" t="s">
        <v>1014</v>
      </c>
      <c r="G759" s="39"/>
      <c r="H759" s="39"/>
      <c r="I759" s="196"/>
      <c r="J759" s="39"/>
      <c r="K759" s="39"/>
      <c r="L759" s="42"/>
      <c r="M759" s="197"/>
      <c r="N759" s="198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20" t="s">
        <v>199</v>
      </c>
      <c r="AU759" s="20" t="s">
        <v>82</v>
      </c>
    </row>
    <row r="760" spans="1:65" s="2" customFormat="1" ht="16.5" customHeight="1">
      <c r="A760" s="37"/>
      <c r="B760" s="38"/>
      <c r="C760" s="181" t="s">
        <v>1016</v>
      </c>
      <c r="D760" s="181" t="s">
        <v>193</v>
      </c>
      <c r="E760" s="182" t="s">
        <v>1017</v>
      </c>
      <c r="F760" s="183" t="s">
        <v>1018</v>
      </c>
      <c r="G760" s="184" t="s">
        <v>202</v>
      </c>
      <c r="H760" s="185">
        <v>0.876</v>
      </c>
      <c r="I760" s="186"/>
      <c r="J760" s="187">
        <f>ROUND(I760*H760,2)</f>
        <v>0</v>
      </c>
      <c r="K760" s="183" t="s">
        <v>203</v>
      </c>
      <c r="L760" s="42"/>
      <c r="M760" s="188" t="s">
        <v>19</v>
      </c>
      <c r="N760" s="189" t="s">
        <v>44</v>
      </c>
      <c r="O760" s="67"/>
      <c r="P760" s="190">
        <f>O760*H760</f>
        <v>0</v>
      </c>
      <c r="Q760" s="190">
        <v>0</v>
      </c>
      <c r="R760" s="190">
        <f>Q760*H760</f>
        <v>0</v>
      </c>
      <c r="S760" s="190">
        <v>2.4</v>
      </c>
      <c r="T760" s="191">
        <f>S760*H760</f>
        <v>2.1023999999999998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192" t="s">
        <v>197</v>
      </c>
      <c r="AT760" s="192" t="s">
        <v>193</v>
      </c>
      <c r="AU760" s="192" t="s">
        <v>82</v>
      </c>
      <c r="AY760" s="20" t="s">
        <v>191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20" t="s">
        <v>80</v>
      </c>
      <c r="BK760" s="193">
        <f>ROUND(I760*H760,2)</f>
        <v>0</v>
      </c>
      <c r="BL760" s="20" t="s">
        <v>197</v>
      </c>
      <c r="BM760" s="192" t="s">
        <v>1019</v>
      </c>
    </row>
    <row r="761" spans="1:65" s="2" customFormat="1" ht="11.25">
      <c r="A761" s="37"/>
      <c r="B761" s="38"/>
      <c r="C761" s="39"/>
      <c r="D761" s="194" t="s">
        <v>199</v>
      </c>
      <c r="E761" s="39"/>
      <c r="F761" s="195" t="s">
        <v>1020</v>
      </c>
      <c r="G761" s="39"/>
      <c r="H761" s="39"/>
      <c r="I761" s="196"/>
      <c r="J761" s="39"/>
      <c r="K761" s="39"/>
      <c r="L761" s="42"/>
      <c r="M761" s="197"/>
      <c r="N761" s="198"/>
      <c r="O761" s="67"/>
      <c r="P761" s="67"/>
      <c r="Q761" s="67"/>
      <c r="R761" s="67"/>
      <c r="S761" s="67"/>
      <c r="T761" s="68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T761" s="20" t="s">
        <v>199</v>
      </c>
      <c r="AU761" s="20" t="s">
        <v>82</v>
      </c>
    </row>
    <row r="762" spans="1:65" s="2" customFormat="1" ht="11.25">
      <c r="A762" s="37"/>
      <c r="B762" s="38"/>
      <c r="C762" s="39"/>
      <c r="D762" s="199" t="s">
        <v>206</v>
      </c>
      <c r="E762" s="39"/>
      <c r="F762" s="200" t="s">
        <v>1021</v>
      </c>
      <c r="G762" s="39"/>
      <c r="H762" s="39"/>
      <c r="I762" s="196"/>
      <c r="J762" s="39"/>
      <c r="K762" s="39"/>
      <c r="L762" s="42"/>
      <c r="M762" s="197"/>
      <c r="N762" s="198"/>
      <c r="O762" s="67"/>
      <c r="P762" s="67"/>
      <c r="Q762" s="67"/>
      <c r="R762" s="67"/>
      <c r="S762" s="67"/>
      <c r="T762" s="68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20" t="s">
        <v>206</v>
      </c>
      <c r="AU762" s="20" t="s">
        <v>82</v>
      </c>
    </row>
    <row r="763" spans="1:65" s="13" customFormat="1" ht="11.25">
      <c r="B763" s="201"/>
      <c r="C763" s="202"/>
      <c r="D763" s="194" t="s">
        <v>208</v>
      </c>
      <c r="E763" s="203" t="s">
        <v>19</v>
      </c>
      <c r="F763" s="204" t="s">
        <v>1022</v>
      </c>
      <c r="G763" s="202"/>
      <c r="H763" s="205">
        <v>0.876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208</v>
      </c>
      <c r="AU763" s="211" t="s">
        <v>82</v>
      </c>
      <c r="AV763" s="13" t="s">
        <v>82</v>
      </c>
      <c r="AW763" s="13" t="s">
        <v>34</v>
      </c>
      <c r="AX763" s="13" t="s">
        <v>80</v>
      </c>
      <c r="AY763" s="211" t="s">
        <v>191</v>
      </c>
    </row>
    <row r="764" spans="1:65" s="2" customFormat="1" ht="16.5" customHeight="1">
      <c r="A764" s="37"/>
      <c r="B764" s="38"/>
      <c r="C764" s="181" t="s">
        <v>1023</v>
      </c>
      <c r="D764" s="181" t="s">
        <v>193</v>
      </c>
      <c r="E764" s="182" t="s">
        <v>1024</v>
      </c>
      <c r="F764" s="183" t="s">
        <v>1025</v>
      </c>
      <c r="G764" s="184" t="s">
        <v>282</v>
      </c>
      <c r="H764" s="185">
        <v>4.13</v>
      </c>
      <c r="I764" s="186"/>
      <c r="J764" s="187">
        <f>ROUND(I764*H764,2)</f>
        <v>0</v>
      </c>
      <c r="K764" s="183" t="s">
        <v>203</v>
      </c>
      <c r="L764" s="42"/>
      <c r="M764" s="188" t="s">
        <v>19</v>
      </c>
      <c r="N764" s="189" t="s">
        <v>44</v>
      </c>
      <c r="O764" s="67"/>
      <c r="P764" s="190">
        <f>O764*H764</f>
        <v>0</v>
      </c>
      <c r="Q764" s="190">
        <v>0</v>
      </c>
      <c r="R764" s="190">
        <f>Q764*H764</f>
        <v>0</v>
      </c>
      <c r="S764" s="190">
        <v>0.08</v>
      </c>
      <c r="T764" s="191">
        <f>S764*H764</f>
        <v>0.33039999999999997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92" t="s">
        <v>197</v>
      </c>
      <c r="AT764" s="192" t="s">
        <v>193</v>
      </c>
      <c r="AU764" s="192" t="s">
        <v>82</v>
      </c>
      <c r="AY764" s="20" t="s">
        <v>191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20" t="s">
        <v>80</v>
      </c>
      <c r="BK764" s="193">
        <f>ROUND(I764*H764,2)</f>
        <v>0</v>
      </c>
      <c r="BL764" s="20" t="s">
        <v>197</v>
      </c>
      <c r="BM764" s="192" t="s">
        <v>1026</v>
      </c>
    </row>
    <row r="765" spans="1:65" s="2" customFormat="1" ht="11.25">
      <c r="A765" s="37"/>
      <c r="B765" s="38"/>
      <c r="C765" s="39"/>
      <c r="D765" s="194" t="s">
        <v>199</v>
      </c>
      <c r="E765" s="39"/>
      <c r="F765" s="195" t="s">
        <v>1027</v>
      </c>
      <c r="G765" s="39"/>
      <c r="H765" s="39"/>
      <c r="I765" s="196"/>
      <c r="J765" s="39"/>
      <c r="K765" s="39"/>
      <c r="L765" s="42"/>
      <c r="M765" s="197"/>
      <c r="N765" s="198"/>
      <c r="O765" s="67"/>
      <c r="P765" s="67"/>
      <c r="Q765" s="67"/>
      <c r="R765" s="67"/>
      <c r="S765" s="67"/>
      <c r="T765" s="68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20" t="s">
        <v>199</v>
      </c>
      <c r="AU765" s="20" t="s">
        <v>82</v>
      </c>
    </row>
    <row r="766" spans="1:65" s="2" customFormat="1" ht="11.25">
      <c r="A766" s="37"/>
      <c r="B766" s="38"/>
      <c r="C766" s="39"/>
      <c r="D766" s="199" t="s">
        <v>206</v>
      </c>
      <c r="E766" s="39"/>
      <c r="F766" s="200" t="s">
        <v>1028</v>
      </c>
      <c r="G766" s="39"/>
      <c r="H766" s="39"/>
      <c r="I766" s="196"/>
      <c r="J766" s="39"/>
      <c r="K766" s="39"/>
      <c r="L766" s="42"/>
      <c r="M766" s="197"/>
      <c r="N766" s="198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20" t="s">
        <v>206</v>
      </c>
      <c r="AU766" s="20" t="s">
        <v>82</v>
      </c>
    </row>
    <row r="767" spans="1:65" s="13" customFormat="1" ht="11.25">
      <c r="B767" s="201"/>
      <c r="C767" s="202"/>
      <c r="D767" s="194" t="s">
        <v>208</v>
      </c>
      <c r="E767" s="203" t="s">
        <v>19</v>
      </c>
      <c r="F767" s="204" t="s">
        <v>1029</v>
      </c>
      <c r="G767" s="202"/>
      <c r="H767" s="205">
        <v>4.13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208</v>
      </c>
      <c r="AU767" s="211" t="s">
        <v>82</v>
      </c>
      <c r="AV767" s="13" t="s">
        <v>82</v>
      </c>
      <c r="AW767" s="13" t="s">
        <v>34</v>
      </c>
      <c r="AX767" s="13" t="s">
        <v>80</v>
      </c>
      <c r="AY767" s="211" t="s">
        <v>191</v>
      </c>
    </row>
    <row r="768" spans="1:65" s="2" customFormat="1" ht="16.5" customHeight="1">
      <c r="A768" s="37"/>
      <c r="B768" s="38"/>
      <c r="C768" s="181" t="s">
        <v>1030</v>
      </c>
      <c r="D768" s="181" t="s">
        <v>193</v>
      </c>
      <c r="E768" s="182" t="s">
        <v>1031</v>
      </c>
      <c r="F768" s="183" t="s">
        <v>1032</v>
      </c>
      <c r="G768" s="184" t="s">
        <v>282</v>
      </c>
      <c r="H768" s="185">
        <v>607.83000000000004</v>
      </c>
      <c r="I768" s="186"/>
      <c r="J768" s="187">
        <f>ROUND(I768*H768,2)</f>
        <v>0</v>
      </c>
      <c r="K768" s="183" t="s">
        <v>203</v>
      </c>
      <c r="L768" s="42"/>
      <c r="M768" s="188" t="s">
        <v>19</v>
      </c>
      <c r="N768" s="189" t="s">
        <v>44</v>
      </c>
      <c r="O768" s="67"/>
      <c r="P768" s="190">
        <f>O768*H768</f>
        <v>0</v>
      </c>
      <c r="Q768" s="190">
        <v>0</v>
      </c>
      <c r="R768" s="190">
        <f>Q768*H768</f>
        <v>0</v>
      </c>
      <c r="S768" s="190">
        <v>0.14000000000000001</v>
      </c>
      <c r="T768" s="191">
        <f>S768*H768</f>
        <v>85.09620000000001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92" t="s">
        <v>197</v>
      </c>
      <c r="AT768" s="192" t="s">
        <v>193</v>
      </c>
      <c r="AU768" s="192" t="s">
        <v>82</v>
      </c>
      <c r="AY768" s="20" t="s">
        <v>191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20" t="s">
        <v>80</v>
      </c>
      <c r="BK768" s="193">
        <f>ROUND(I768*H768,2)</f>
        <v>0</v>
      </c>
      <c r="BL768" s="20" t="s">
        <v>197</v>
      </c>
      <c r="BM768" s="192" t="s">
        <v>1033</v>
      </c>
    </row>
    <row r="769" spans="1:65" s="2" customFormat="1" ht="11.25">
      <c r="A769" s="37"/>
      <c r="B769" s="38"/>
      <c r="C769" s="39"/>
      <c r="D769" s="194" t="s">
        <v>199</v>
      </c>
      <c r="E769" s="39"/>
      <c r="F769" s="195" t="s">
        <v>1034</v>
      </c>
      <c r="G769" s="39"/>
      <c r="H769" s="39"/>
      <c r="I769" s="196"/>
      <c r="J769" s="39"/>
      <c r="K769" s="39"/>
      <c r="L769" s="42"/>
      <c r="M769" s="197"/>
      <c r="N769" s="198"/>
      <c r="O769" s="67"/>
      <c r="P769" s="67"/>
      <c r="Q769" s="67"/>
      <c r="R769" s="67"/>
      <c r="S769" s="67"/>
      <c r="T769" s="68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20" t="s">
        <v>199</v>
      </c>
      <c r="AU769" s="20" t="s">
        <v>82</v>
      </c>
    </row>
    <row r="770" spans="1:65" s="2" customFormat="1" ht="11.25">
      <c r="A770" s="37"/>
      <c r="B770" s="38"/>
      <c r="C770" s="39"/>
      <c r="D770" s="199" t="s">
        <v>206</v>
      </c>
      <c r="E770" s="39"/>
      <c r="F770" s="200" t="s">
        <v>1035</v>
      </c>
      <c r="G770" s="39"/>
      <c r="H770" s="39"/>
      <c r="I770" s="196"/>
      <c r="J770" s="39"/>
      <c r="K770" s="39"/>
      <c r="L770" s="42"/>
      <c r="M770" s="197"/>
      <c r="N770" s="198"/>
      <c r="O770" s="67"/>
      <c r="P770" s="67"/>
      <c r="Q770" s="67"/>
      <c r="R770" s="67"/>
      <c r="S770" s="67"/>
      <c r="T770" s="68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20" t="s">
        <v>206</v>
      </c>
      <c r="AU770" s="20" t="s">
        <v>82</v>
      </c>
    </row>
    <row r="771" spans="1:65" s="13" customFormat="1" ht="11.25">
      <c r="B771" s="201"/>
      <c r="C771" s="202"/>
      <c r="D771" s="194" t="s">
        <v>208</v>
      </c>
      <c r="E771" s="203" t="s">
        <v>19</v>
      </c>
      <c r="F771" s="204" t="s">
        <v>1036</v>
      </c>
      <c r="G771" s="202"/>
      <c r="H771" s="205">
        <v>97.727999999999994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208</v>
      </c>
      <c r="AU771" s="211" t="s">
        <v>82</v>
      </c>
      <c r="AV771" s="13" t="s">
        <v>82</v>
      </c>
      <c r="AW771" s="13" t="s">
        <v>34</v>
      </c>
      <c r="AX771" s="13" t="s">
        <v>73</v>
      </c>
      <c r="AY771" s="211" t="s">
        <v>191</v>
      </c>
    </row>
    <row r="772" spans="1:65" s="13" customFormat="1" ht="11.25">
      <c r="B772" s="201"/>
      <c r="C772" s="202"/>
      <c r="D772" s="194" t="s">
        <v>208</v>
      </c>
      <c r="E772" s="203" t="s">
        <v>19</v>
      </c>
      <c r="F772" s="204" t="s">
        <v>1037</v>
      </c>
      <c r="G772" s="202"/>
      <c r="H772" s="205">
        <v>235.65799999999999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208</v>
      </c>
      <c r="AU772" s="211" t="s">
        <v>82</v>
      </c>
      <c r="AV772" s="13" t="s">
        <v>82</v>
      </c>
      <c r="AW772" s="13" t="s">
        <v>34</v>
      </c>
      <c r="AX772" s="13" t="s">
        <v>73</v>
      </c>
      <c r="AY772" s="211" t="s">
        <v>191</v>
      </c>
    </row>
    <row r="773" spans="1:65" s="13" customFormat="1" ht="11.25">
      <c r="B773" s="201"/>
      <c r="C773" s="202"/>
      <c r="D773" s="194" t="s">
        <v>208</v>
      </c>
      <c r="E773" s="203" t="s">
        <v>19</v>
      </c>
      <c r="F773" s="204" t="s">
        <v>1038</v>
      </c>
      <c r="G773" s="202"/>
      <c r="H773" s="205">
        <v>311.27800000000002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208</v>
      </c>
      <c r="AU773" s="211" t="s">
        <v>82</v>
      </c>
      <c r="AV773" s="13" t="s">
        <v>82</v>
      </c>
      <c r="AW773" s="13" t="s">
        <v>34</v>
      </c>
      <c r="AX773" s="13" t="s">
        <v>73</v>
      </c>
      <c r="AY773" s="211" t="s">
        <v>191</v>
      </c>
    </row>
    <row r="774" spans="1:65" s="13" customFormat="1" ht="11.25">
      <c r="B774" s="201"/>
      <c r="C774" s="202"/>
      <c r="D774" s="194" t="s">
        <v>208</v>
      </c>
      <c r="E774" s="203" t="s">
        <v>19</v>
      </c>
      <c r="F774" s="204" t="s">
        <v>1039</v>
      </c>
      <c r="G774" s="202"/>
      <c r="H774" s="205">
        <v>54.466000000000001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208</v>
      </c>
      <c r="AU774" s="211" t="s">
        <v>82</v>
      </c>
      <c r="AV774" s="13" t="s">
        <v>82</v>
      </c>
      <c r="AW774" s="13" t="s">
        <v>34</v>
      </c>
      <c r="AX774" s="13" t="s">
        <v>73</v>
      </c>
      <c r="AY774" s="211" t="s">
        <v>191</v>
      </c>
    </row>
    <row r="775" spans="1:65" s="15" customFormat="1" ht="11.25">
      <c r="B775" s="233"/>
      <c r="C775" s="234"/>
      <c r="D775" s="194" t="s">
        <v>208</v>
      </c>
      <c r="E775" s="235" t="s">
        <v>19</v>
      </c>
      <c r="F775" s="236" t="s">
        <v>1040</v>
      </c>
      <c r="G775" s="234"/>
      <c r="H775" s="235" t="s">
        <v>19</v>
      </c>
      <c r="I775" s="237"/>
      <c r="J775" s="234"/>
      <c r="K775" s="234"/>
      <c r="L775" s="238"/>
      <c r="M775" s="239"/>
      <c r="N775" s="240"/>
      <c r="O775" s="240"/>
      <c r="P775" s="240"/>
      <c r="Q775" s="240"/>
      <c r="R775" s="240"/>
      <c r="S775" s="240"/>
      <c r="T775" s="241"/>
      <c r="AT775" s="242" t="s">
        <v>208</v>
      </c>
      <c r="AU775" s="242" t="s">
        <v>82</v>
      </c>
      <c r="AV775" s="15" t="s">
        <v>80</v>
      </c>
      <c r="AW775" s="15" t="s">
        <v>34</v>
      </c>
      <c r="AX775" s="15" t="s">
        <v>73</v>
      </c>
      <c r="AY775" s="242" t="s">
        <v>191</v>
      </c>
    </row>
    <row r="776" spans="1:65" s="13" customFormat="1" ht="11.25">
      <c r="B776" s="201"/>
      <c r="C776" s="202"/>
      <c r="D776" s="194" t="s">
        <v>208</v>
      </c>
      <c r="E776" s="203" t="s">
        <v>19</v>
      </c>
      <c r="F776" s="204" t="s">
        <v>1041</v>
      </c>
      <c r="G776" s="202"/>
      <c r="H776" s="205">
        <v>-18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208</v>
      </c>
      <c r="AU776" s="211" t="s">
        <v>82</v>
      </c>
      <c r="AV776" s="13" t="s">
        <v>82</v>
      </c>
      <c r="AW776" s="13" t="s">
        <v>34</v>
      </c>
      <c r="AX776" s="13" t="s">
        <v>73</v>
      </c>
      <c r="AY776" s="211" t="s">
        <v>191</v>
      </c>
    </row>
    <row r="777" spans="1:65" s="13" customFormat="1" ht="11.25">
      <c r="B777" s="201"/>
      <c r="C777" s="202"/>
      <c r="D777" s="194" t="s">
        <v>208</v>
      </c>
      <c r="E777" s="203" t="s">
        <v>19</v>
      </c>
      <c r="F777" s="204" t="s">
        <v>1042</v>
      </c>
      <c r="G777" s="202"/>
      <c r="H777" s="205">
        <v>-70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208</v>
      </c>
      <c r="AU777" s="211" t="s">
        <v>82</v>
      </c>
      <c r="AV777" s="13" t="s">
        <v>82</v>
      </c>
      <c r="AW777" s="13" t="s">
        <v>34</v>
      </c>
      <c r="AX777" s="13" t="s">
        <v>73</v>
      </c>
      <c r="AY777" s="211" t="s">
        <v>191</v>
      </c>
    </row>
    <row r="778" spans="1:65" s="13" customFormat="1" ht="11.25">
      <c r="B778" s="201"/>
      <c r="C778" s="202"/>
      <c r="D778" s="194" t="s">
        <v>208</v>
      </c>
      <c r="E778" s="203" t="s">
        <v>19</v>
      </c>
      <c r="F778" s="204" t="s">
        <v>1043</v>
      </c>
      <c r="G778" s="202"/>
      <c r="H778" s="205">
        <v>-3.3</v>
      </c>
      <c r="I778" s="206"/>
      <c r="J778" s="202"/>
      <c r="K778" s="202"/>
      <c r="L778" s="207"/>
      <c r="M778" s="208"/>
      <c r="N778" s="209"/>
      <c r="O778" s="209"/>
      <c r="P778" s="209"/>
      <c r="Q778" s="209"/>
      <c r="R778" s="209"/>
      <c r="S778" s="209"/>
      <c r="T778" s="210"/>
      <c r="AT778" s="211" t="s">
        <v>208</v>
      </c>
      <c r="AU778" s="211" t="s">
        <v>82</v>
      </c>
      <c r="AV778" s="13" t="s">
        <v>82</v>
      </c>
      <c r="AW778" s="13" t="s">
        <v>34</v>
      </c>
      <c r="AX778" s="13" t="s">
        <v>73</v>
      </c>
      <c r="AY778" s="211" t="s">
        <v>191</v>
      </c>
    </row>
    <row r="779" spans="1:65" s="14" customFormat="1" ht="11.25">
      <c r="B779" s="212"/>
      <c r="C779" s="213"/>
      <c r="D779" s="194" t="s">
        <v>208</v>
      </c>
      <c r="E779" s="214" t="s">
        <v>19</v>
      </c>
      <c r="F779" s="215" t="s">
        <v>238</v>
      </c>
      <c r="G779" s="213"/>
      <c r="H779" s="216">
        <v>607.83000000000004</v>
      </c>
      <c r="I779" s="217"/>
      <c r="J779" s="213"/>
      <c r="K779" s="213"/>
      <c r="L779" s="218"/>
      <c r="M779" s="219"/>
      <c r="N779" s="220"/>
      <c r="O779" s="220"/>
      <c r="P779" s="220"/>
      <c r="Q779" s="220"/>
      <c r="R779" s="220"/>
      <c r="S779" s="220"/>
      <c r="T779" s="221"/>
      <c r="AT779" s="222" t="s">
        <v>208</v>
      </c>
      <c r="AU779" s="222" t="s">
        <v>82</v>
      </c>
      <c r="AV779" s="14" t="s">
        <v>197</v>
      </c>
      <c r="AW779" s="14" t="s">
        <v>34</v>
      </c>
      <c r="AX779" s="14" t="s">
        <v>80</v>
      </c>
      <c r="AY779" s="222" t="s">
        <v>191</v>
      </c>
    </row>
    <row r="780" spans="1:65" s="2" customFormat="1" ht="16.5" customHeight="1">
      <c r="A780" s="37"/>
      <c r="B780" s="38"/>
      <c r="C780" s="181" t="s">
        <v>1044</v>
      </c>
      <c r="D780" s="181" t="s">
        <v>193</v>
      </c>
      <c r="E780" s="182" t="s">
        <v>1045</v>
      </c>
      <c r="F780" s="183" t="s">
        <v>1046</v>
      </c>
      <c r="G780" s="184" t="s">
        <v>202</v>
      </c>
      <c r="H780" s="185">
        <v>52.887999999999998</v>
      </c>
      <c r="I780" s="186"/>
      <c r="J780" s="187">
        <f>ROUND(I780*H780,2)</f>
        <v>0</v>
      </c>
      <c r="K780" s="183" t="s">
        <v>203</v>
      </c>
      <c r="L780" s="42"/>
      <c r="M780" s="188" t="s">
        <v>19</v>
      </c>
      <c r="N780" s="189" t="s">
        <v>44</v>
      </c>
      <c r="O780" s="67"/>
      <c r="P780" s="190">
        <f>O780*H780</f>
        <v>0</v>
      </c>
      <c r="Q780" s="190">
        <v>0</v>
      </c>
      <c r="R780" s="190">
        <f>Q780*H780</f>
        <v>0</v>
      </c>
      <c r="S780" s="190">
        <v>1</v>
      </c>
      <c r="T780" s="191">
        <f>S780*H780</f>
        <v>52.887999999999998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192" t="s">
        <v>197</v>
      </c>
      <c r="AT780" s="192" t="s">
        <v>193</v>
      </c>
      <c r="AU780" s="192" t="s">
        <v>82</v>
      </c>
      <c r="AY780" s="20" t="s">
        <v>191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20" t="s">
        <v>80</v>
      </c>
      <c r="BK780" s="193">
        <f>ROUND(I780*H780,2)</f>
        <v>0</v>
      </c>
      <c r="BL780" s="20" t="s">
        <v>197</v>
      </c>
      <c r="BM780" s="192" t="s">
        <v>1047</v>
      </c>
    </row>
    <row r="781" spans="1:65" s="2" customFormat="1" ht="11.25">
      <c r="A781" s="37"/>
      <c r="B781" s="38"/>
      <c r="C781" s="39"/>
      <c r="D781" s="194" t="s">
        <v>199</v>
      </c>
      <c r="E781" s="39"/>
      <c r="F781" s="195" t="s">
        <v>1048</v>
      </c>
      <c r="G781" s="39"/>
      <c r="H781" s="39"/>
      <c r="I781" s="196"/>
      <c r="J781" s="39"/>
      <c r="K781" s="39"/>
      <c r="L781" s="42"/>
      <c r="M781" s="197"/>
      <c r="N781" s="198"/>
      <c r="O781" s="67"/>
      <c r="P781" s="67"/>
      <c r="Q781" s="67"/>
      <c r="R781" s="67"/>
      <c r="S781" s="67"/>
      <c r="T781" s="68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T781" s="20" t="s">
        <v>199</v>
      </c>
      <c r="AU781" s="20" t="s">
        <v>82</v>
      </c>
    </row>
    <row r="782" spans="1:65" s="2" customFormat="1" ht="11.25">
      <c r="A782" s="37"/>
      <c r="B782" s="38"/>
      <c r="C782" s="39"/>
      <c r="D782" s="199" t="s">
        <v>206</v>
      </c>
      <c r="E782" s="39"/>
      <c r="F782" s="200" t="s">
        <v>1049</v>
      </c>
      <c r="G782" s="39"/>
      <c r="H782" s="39"/>
      <c r="I782" s="196"/>
      <c r="J782" s="39"/>
      <c r="K782" s="39"/>
      <c r="L782" s="42"/>
      <c r="M782" s="197"/>
      <c r="N782" s="198"/>
      <c r="O782" s="67"/>
      <c r="P782" s="67"/>
      <c r="Q782" s="67"/>
      <c r="R782" s="67"/>
      <c r="S782" s="67"/>
      <c r="T782" s="68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20" t="s">
        <v>206</v>
      </c>
      <c r="AU782" s="20" t="s">
        <v>82</v>
      </c>
    </row>
    <row r="783" spans="1:65" s="13" customFormat="1" ht="11.25">
      <c r="B783" s="201"/>
      <c r="C783" s="202"/>
      <c r="D783" s="194" t="s">
        <v>208</v>
      </c>
      <c r="E783" s="203" t="s">
        <v>19</v>
      </c>
      <c r="F783" s="204" t="s">
        <v>1050</v>
      </c>
      <c r="G783" s="202"/>
      <c r="H783" s="205">
        <v>18.507000000000001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208</v>
      </c>
      <c r="AU783" s="211" t="s">
        <v>82</v>
      </c>
      <c r="AV783" s="13" t="s">
        <v>82</v>
      </c>
      <c r="AW783" s="13" t="s">
        <v>34</v>
      </c>
      <c r="AX783" s="13" t="s">
        <v>73</v>
      </c>
      <c r="AY783" s="211" t="s">
        <v>191</v>
      </c>
    </row>
    <row r="784" spans="1:65" s="13" customFormat="1" ht="11.25">
      <c r="B784" s="201"/>
      <c r="C784" s="202"/>
      <c r="D784" s="194" t="s">
        <v>208</v>
      </c>
      <c r="E784" s="203" t="s">
        <v>19</v>
      </c>
      <c r="F784" s="204" t="s">
        <v>1051</v>
      </c>
      <c r="G784" s="202"/>
      <c r="H784" s="205">
        <v>34.381</v>
      </c>
      <c r="I784" s="206"/>
      <c r="J784" s="202"/>
      <c r="K784" s="202"/>
      <c r="L784" s="207"/>
      <c r="M784" s="208"/>
      <c r="N784" s="209"/>
      <c r="O784" s="209"/>
      <c r="P784" s="209"/>
      <c r="Q784" s="209"/>
      <c r="R784" s="209"/>
      <c r="S784" s="209"/>
      <c r="T784" s="210"/>
      <c r="AT784" s="211" t="s">
        <v>208</v>
      </c>
      <c r="AU784" s="211" t="s">
        <v>82</v>
      </c>
      <c r="AV784" s="13" t="s">
        <v>82</v>
      </c>
      <c r="AW784" s="13" t="s">
        <v>34</v>
      </c>
      <c r="AX784" s="13" t="s">
        <v>73</v>
      </c>
      <c r="AY784" s="211" t="s">
        <v>191</v>
      </c>
    </row>
    <row r="785" spans="1:65" s="14" customFormat="1" ht="11.25">
      <c r="B785" s="212"/>
      <c r="C785" s="213"/>
      <c r="D785" s="194" t="s">
        <v>208</v>
      </c>
      <c r="E785" s="214" t="s">
        <v>19</v>
      </c>
      <c r="F785" s="215" t="s">
        <v>238</v>
      </c>
      <c r="G785" s="213"/>
      <c r="H785" s="216">
        <v>52.887999999999998</v>
      </c>
      <c r="I785" s="217"/>
      <c r="J785" s="213"/>
      <c r="K785" s="213"/>
      <c r="L785" s="218"/>
      <c r="M785" s="219"/>
      <c r="N785" s="220"/>
      <c r="O785" s="220"/>
      <c r="P785" s="220"/>
      <c r="Q785" s="220"/>
      <c r="R785" s="220"/>
      <c r="S785" s="220"/>
      <c r="T785" s="221"/>
      <c r="AT785" s="222" t="s">
        <v>208</v>
      </c>
      <c r="AU785" s="222" t="s">
        <v>82</v>
      </c>
      <c r="AV785" s="14" t="s">
        <v>197</v>
      </c>
      <c r="AW785" s="14" t="s">
        <v>34</v>
      </c>
      <c r="AX785" s="14" t="s">
        <v>80</v>
      </c>
      <c r="AY785" s="222" t="s">
        <v>191</v>
      </c>
    </row>
    <row r="786" spans="1:65" s="2" customFormat="1" ht="16.5" customHeight="1">
      <c r="A786" s="37"/>
      <c r="B786" s="38"/>
      <c r="C786" s="181" t="s">
        <v>1052</v>
      </c>
      <c r="D786" s="181" t="s">
        <v>193</v>
      </c>
      <c r="E786" s="182" t="s">
        <v>1053</v>
      </c>
      <c r="F786" s="183" t="s">
        <v>1054</v>
      </c>
      <c r="G786" s="184" t="s">
        <v>202</v>
      </c>
      <c r="H786" s="185">
        <v>165.68899999999999</v>
      </c>
      <c r="I786" s="186"/>
      <c r="J786" s="187">
        <f>ROUND(I786*H786,2)</f>
        <v>0</v>
      </c>
      <c r="K786" s="183" t="s">
        <v>19</v>
      </c>
      <c r="L786" s="42"/>
      <c r="M786" s="188" t="s">
        <v>19</v>
      </c>
      <c r="N786" s="189" t="s">
        <v>44</v>
      </c>
      <c r="O786" s="67"/>
      <c r="P786" s="190">
        <f>O786*H786</f>
        <v>0</v>
      </c>
      <c r="Q786" s="190">
        <v>0</v>
      </c>
      <c r="R786" s="190">
        <f>Q786*H786</f>
        <v>0</v>
      </c>
      <c r="S786" s="190">
        <v>2.4</v>
      </c>
      <c r="T786" s="191">
        <f>S786*H786</f>
        <v>397.65359999999998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192" t="s">
        <v>197</v>
      </c>
      <c r="AT786" s="192" t="s">
        <v>193</v>
      </c>
      <c r="AU786" s="192" t="s">
        <v>82</v>
      </c>
      <c r="AY786" s="20" t="s">
        <v>191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20" t="s">
        <v>80</v>
      </c>
      <c r="BK786" s="193">
        <f>ROUND(I786*H786,2)</f>
        <v>0</v>
      </c>
      <c r="BL786" s="20" t="s">
        <v>197</v>
      </c>
      <c r="BM786" s="192" t="s">
        <v>1055</v>
      </c>
    </row>
    <row r="787" spans="1:65" s="2" customFormat="1" ht="11.25">
      <c r="A787" s="37"/>
      <c r="B787" s="38"/>
      <c r="C787" s="39"/>
      <c r="D787" s="194" t="s">
        <v>199</v>
      </c>
      <c r="E787" s="39"/>
      <c r="F787" s="195" t="s">
        <v>1056</v>
      </c>
      <c r="G787" s="39"/>
      <c r="H787" s="39"/>
      <c r="I787" s="196"/>
      <c r="J787" s="39"/>
      <c r="K787" s="39"/>
      <c r="L787" s="42"/>
      <c r="M787" s="197"/>
      <c r="N787" s="198"/>
      <c r="O787" s="67"/>
      <c r="P787" s="67"/>
      <c r="Q787" s="67"/>
      <c r="R787" s="67"/>
      <c r="S787" s="67"/>
      <c r="T787" s="68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T787" s="20" t="s">
        <v>199</v>
      </c>
      <c r="AU787" s="20" t="s">
        <v>82</v>
      </c>
    </row>
    <row r="788" spans="1:65" s="13" customFormat="1" ht="11.25">
      <c r="B788" s="201"/>
      <c r="C788" s="202"/>
      <c r="D788" s="194" t="s">
        <v>208</v>
      </c>
      <c r="E788" s="203" t="s">
        <v>19</v>
      </c>
      <c r="F788" s="204" t="s">
        <v>1057</v>
      </c>
      <c r="G788" s="202"/>
      <c r="H788" s="205">
        <v>165.68899999999999</v>
      </c>
      <c r="I788" s="206"/>
      <c r="J788" s="202"/>
      <c r="K788" s="202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208</v>
      </c>
      <c r="AU788" s="211" t="s">
        <v>82</v>
      </c>
      <c r="AV788" s="13" t="s">
        <v>82</v>
      </c>
      <c r="AW788" s="13" t="s">
        <v>34</v>
      </c>
      <c r="AX788" s="13" t="s">
        <v>80</v>
      </c>
      <c r="AY788" s="211" t="s">
        <v>191</v>
      </c>
    </row>
    <row r="789" spans="1:65" s="2" customFormat="1" ht="16.5" customHeight="1">
      <c r="A789" s="37"/>
      <c r="B789" s="38"/>
      <c r="C789" s="181" t="s">
        <v>1058</v>
      </c>
      <c r="D789" s="181" t="s">
        <v>193</v>
      </c>
      <c r="E789" s="182" t="s">
        <v>1059</v>
      </c>
      <c r="F789" s="183" t="s">
        <v>1060</v>
      </c>
      <c r="G789" s="184" t="s">
        <v>202</v>
      </c>
      <c r="H789" s="185">
        <v>86.921999999999997</v>
      </c>
      <c r="I789" s="186"/>
      <c r="J789" s="187">
        <f>ROUND(I789*H789,2)</f>
        <v>0</v>
      </c>
      <c r="K789" s="183" t="s">
        <v>203</v>
      </c>
      <c r="L789" s="42"/>
      <c r="M789" s="188" t="s">
        <v>19</v>
      </c>
      <c r="N789" s="189" t="s">
        <v>44</v>
      </c>
      <c r="O789" s="67"/>
      <c r="P789" s="190">
        <f>O789*H789</f>
        <v>0</v>
      </c>
      <c r="Q789" s="190">
        <v>0</v>
      </c>
      <c r="R789" s="190">
        <f>Q789*H789</f>
        <v>0</v>
      </c>
      <c r="S789" s="190">
        <v>2.4</v>
      </c>
      <c r="T789" s="191">
        <f>S789*H789</f>
        <v>208.61279999999999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197</v>
      </c>
      <c r="AT789" s="192" t="s">
        <v>193</v>
      </c>
      <c r="AU789" s="192" t="s">
        <v>82</v>
      </c>
      <c r="AY789" s="20" t="s">
        <v>191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80</v>
      </c>
      <c r="BK789" s="193">
        <f>ROUND(I789*H789,2)</f>
        <v>0</v>
      </c>
      <c r="BL789" s="20" t="s">
        <v>197</v>
      </c>
      <c r="BM789" s="192" t="s">
        <v>1061</v>
      </c>
    </row>
    <row r="790" spans="1:65" s="2" customFormat="1" ht="11.25">
      <c r="A790" s="37"/>
      <c r="B790" s="38"/>
      <c r="C790" s="39"/>
      <c r="D790" s="194" t="s">
        <v>199</v>
      </c>
      <c r="E790" s="39"/>
      <c r="F790" s="195" t="s">
        <v>1062</v>
      </c>
      <c r="G790" s="39"/>
      <c r="H790" s="39"/>
      <c r="I790" s="196"/>
      <c r="J790" s="39"/>
      <c r="K790" s="39"/>
      <c r="L790" s="42"/>
      <c r="M790" s="197"/>
      <c r="N790" s="198"/>
      <c r="O790" s="67"/>
      <c r="P790" s="67"/>
      <c r="Q790" s="67"/>
      <c r="R790" s="67"/>
      <c r="S790" s="67"/>
      <c r="T790" s="68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T790" s="20" t="s">
        <v>199</v>
      </c>
      <c r="AU790" s="20" t="s">
        <v>82</v>
      </c>
    </row>
    <row r="791" spans="1:65" s="2" customFormat="1" ht="11.25">
      <c r="A791" s="37"/>
      <c r="B791" s="38"/>
      <c r="C791" s="39"/>
      <c r="D791" s="199" t="s">
        <v>206</v>
      </c>
      <c r="E791" s="39"/>
      <c r="F791" s="200" t="s">
        <v>1063</v>
      </c>
      <c r="G791" s="39"/>
      <c r="H791" s="39"/>
      <c r="I791" s="196"/>
      <c r="J791" s="39"/>
      <c r="K791" s="39"/>
      <c r="L791" s="42"/>
      <c r="M791" s="197"/>
      <c r="N791" s="198"/>
      <c r="O791" s="67"/>
      <c r="P791" s="67"/>
      <c r="Q791" s="67"/>
      <c r="R791" s="67"/>
      <c r="S791" s="67"/>
      <c r="T791" s="68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20" t="s">
        <v>206</v>
      </c>
      <c r="AU791" s="20" t="s">
        <v>82</v>
      </c>
    </row>
    <row r="792" spans="1:65" s="13" customFormat="1" ht="11.25">
      <c r="B792" s="201"/>
      <c r="C792" s="202"/>
      <c r="D792" s="194" t="s">
        <v>208</v>
      </c>
      <c r="E792" s="203" t="s">
        <v>19</v>
      </c>
      <c r="F792" s="204" t="s">
        <v>1064</v>
      </c>
      <c r="G792" s="202"/>
      <c r="H792" s="205">
        <v>86.921999999999997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208</v>
      </c>
      <c r="AU792" s="211" t="s">
        <v>82</v>
      </c>
      <c r="AV792" s="13" t="s">
        <v>82</v>
      </c>
      <c r="AW792" s="13" t="s">
        <v>34</v>
      </c>
      <c r="AX792" s="13" t="s">
        <v>80</v>
      </c>
      <c r="AY792" s="211" t="s">
        <v>191</v>
      </c>
    </row>
    <row r="793" spans="1:65" s="2" customFormat="1" ht="21.75" customHeight="1">
      <c r="A793" s="37"/>
      <c r="B793" s="38"/>
      <c r="C793" s="181" t="s">
        <v>1065</v>
      </c>
      <c r="D793" s="181" t="s">
        <v>193</v>
      </c>
      <c r="E793" s="182" t="s">
        <v>1066</v>
      </c>
      <c r="F793" s="183" t="s">
        <v>1067</v>
      </c>
      <c r="G793" s="184" t="s">
        <v>202</v>
      </c>
      <c r="H793" s="185">
        <v>0.48</v>
      </c>
      <c r="I793" s="186"/>
      <c r="J793" s="187">
        <f>ROUND(I793*H793,2)</f>
        <v>0</v>
      </c>
      <c r="K793" s="183" t="s">
        <v>203</v>
      </c>
      <c r="L793" s="42"/>
      <c r="M793" s="188" t="s">
        <v>19</v>
      </c>
      <c r="N793" s="189" t="s">
        <v>44</v>
      </c>
      <c r="O793" s="67"/>
      <c r="P793" s="190">
        <f>O793*H793</f>
        <v>0</v>
      </c>
      <c r="Q793" s="190">
        <v>0</v>
      </c>
      <c r="R793" s="190">
        <f>Q793*H793</f>
        <v>0</v>
      </c>
      <c r="S793" s="190">
        <v>2.2000000000000002</v>
      </c>
      <c r="T793" s="191">
        <f>S793*H793</f>
        <v>1.056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192" t="s">
        <v>197</v>
      </c>
      <c r="AT793" s="192" t="s">
        <v>193</v>
      </c>
      <c r="AU793" s="192" t="s">
        <v>82</v>
      </c>
      <c r="AY793" s="20" t="s">
        <v>191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20" t="s">
        <v>80</v>
      </c>
      <c r="BK793" s="193">
        <f>ROUND(I793*H793,2)</f>
        <v>0</v>
      </c>
      <c r="BL793" s="20" t="s">
        <v>197</v>
      </c>
      <c r="BM793" s="192" t="s">
        <v>1068</v>
      </c>
    </row>
    <row r="794" spans="1:65" s="2" customFormat="1" ht="11.25">
      <c r="A794" s="37"/>
      <c r="B794" s="38"/>
      <c r="C794" s="39"/>
      <c r="D794" s="194" t="s">
        <v>199</v>
      </c>
      <c r="E794" s="39"/>
      <c r="F794" s="195" t="s">
        <v>1069</v>
      </c>
      <c r="G794" s="39"/>
      <c r="H794" s="39"/>
      <c r="I794" s="196"/>
      <c r="J794" s="39"/>
      <c r="K794" s="39"/>
      <c r="L794" s="42"/>
      <c r="M794" s="197"/>
      <c r="N794" s="198"/>
      <c r="O794" s="67"/>
      <c r="P794" s="67"/>
      <c r="Q794" s="67"/>
      <c r="R794" s="67"/>
      <c r="S794" s="67"/>
      <c r="T794" s="68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T794" s="20" t="s">
        <v>199</v>
      </c>
      <c r="AU794" s="20" t="s">
        <v>82</v>
      </c>
    </row>
    <row r="795" spans="1:65" s="2" customFormat="1" ht="11.25">
      <c r="A795" s="37"/>
      <c r="B795" s="38"/>
      <c r="C795" s="39"/>
      <c r="D795" s="199" t="s">
        <v>206</v>
      </c>
      <c r="E795" s="39"/>
      <c r="F795" s="200" t="s">
        <v>1070</v>
      </c>
      <c r="G795" s="39"/>
      <c r="H795" s="39"/>
      <c r="I795" s="196"/>
      <c r="J795" s="39"/>
      <c r="K795" s="39"/>
      <c r="L795" s="42"/>
      <c r="M795" s="197"/>
      <c r="N795" s="198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206</v>
      </c>
      <c r="AU795" s="20" t="s">
        <v>82</v>
      </c>
    </row>
    <row r="796" spans="1:65" s="13" customFormat="1" ht="11.25">
      <c r="B796" s="201"/>
      <c r="C796" s="202"/>
      <c r="D796" s="194" t="s">
        <v>208</v>
      </c>
      <c r="E796" s="203" t="s">
        <v>19</v>
      </c>
      <c r="F796" s="204" t="s">
        <v>1071</v>
      </c>
      <c r="G796" s="202"/>
      <c r="H796" s="205">
        <v>0.48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208</v>
      </c>
      <c r="AU796" s="211" t="s">
        <v>82</v>
      </c>
      <c r="AV796" s="13" t="s">
        <v>82</v>
      </c>
      <c r="AW796" s="13" t="s">
        <v>34</v>
      </c>
      <c r="AX796" s="13" t="s">
        <v>80</v>
      </c>
      <c r="AY796" s="211" t="s">
        <v>191</v>
      </c>
    </row>
    <row r="797" spans="1:65" s="2" customFormat="1" ht="21.75" customHeight="1">
      <c r="A797" s="37"/>
      <c r="B797" s="38"/>
      <c r="C797" s="181" t="s">
        <v>1072</v>
      </c>
      <c r="D797" s="181" t="s">
        <v>193</v>
      </c>
      <c r="E797" s="182" t="s">
        <v>1073</v>
      </c>
      <c r="F797" s="183" t="s">
        <v>1074</v>
      </c>
      <c r="G797" s="184" t="s">
        <v>202</v>
      </c>
      <c r="H797" s="185">
        <v>1.512</v>
      </c>
      <c r="I797" s="186"/>
      <c r="J797" s="187">
        <f>ROUND(I797*H797,2)</f>
        <v>0</v>
      </c>
      <c r="K797" s="183" t="s">
        <v>203</v>
      </c>
      <c r="L797" s="42"/>
      <c r="M797" s="188" t="s">
        <v>19</v>
      </c>
      <c r="N797" s="189" t="s">
        <v>44</v>
      </c>
      <c r="O797" s="67"/>
      <c r="P797" s="190">
        <f>O797*H797</f>
        <v>0</v>
      </c>
      <c r="Q797" s="190">
        <v>0</v>
      </c>
      <c r="R797" s="190">
        <f>Q797*H797</f>
        <v>0</v>
      </c>
      <c r="S797" s="190">
        <v>2.2000000000000002</v>
      </c>
      <c r="T797" s="191">
        <f>S797*H797</f>
        <v>3.3264000000000005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192" t="s">
        <v>197</v>
      </c>
      <c r="AT797" s="192" t="s">
        <v>193</v>
      </c>
      <c r="AU797" s="192" t="s">
        <v>82</v>
      </c>
      <c r="AY797" s="20" t="s">
        <v>191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20" t="s">
        <v>80</v>
      </c>
      <c r="BK797" s="193">
        <f>ROUND(I797*H797,2)</f>
        <v>0</v>
      </c>
      <c r="BL797" s="20" t="s">
        <v>197</v>
      </c>
      <c r="BM797" s="192" t="s">
        <v>1075</v>
      </c>
    </row>
    <row r="798" spans="1:65" s="2" customFormat="1" ht="11.25">
      <c r="A798" s="37"/>
      <c r="B798" s="38"/>
      <c r="C798" s="39"/>
      <c r="D798" s="194" t="s">
        <v>199</v>
      </c>
      <c r="E798" s="39"/>
      <c r="F798" s="195" t="s">
        <v>1076</v>
      </c>
      <c r="G798" s="39"/>
      <c r="H798" s="39"/>
      <c r="I798" s="196"/>
      <c r="J798" s="39"/>
      <c r="K798" s="39"/>
      <c r="L798" s="42"/>
      <c r="M798" s="197"/>
      <c r="N798" s="198"/>
      <c r="O798" s="67"/>
      <c r="P798" s="67"/>
      <c r="Q798" s="67"/>
      <c r="R798" s="67"/>
      <c r="S798" s="67"/>
      <c r="T798" s="68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T798" s="20" t="s">
        <v>199</v>
      </c>
      <c r="AU798" s="20" t="s">
        <v>82</v>
      </c>
    </row>
    <row r="799" spans="1:65" s="2" customFormat="1" ht="11.25">
      <c r="A799" s="37"/>
      <c r="B799" s="38"/>
      <c r="C799" s="39"/>
      <c r="D799" s="199" t="s">
        <v>206</v>
      </c>
      <c r="E799" s="39"/>
      <c r="F799" s="200" t="s">
        <v>1077</v>
      </c>
      <c r="G799" s="39"/>
      <c r="H799" s="39"/>
      <c r="I799" s="196"/>
      <c r="J799" s="39"/>
      <c r="K799" s="39"/>
      <c r="L799" s="42"/>
      <c r="M799" s="197"/>
      <c r="N799" s="198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206</v>
      </c>
      <c r="AU799" s="20" t="s">
        <v>82</v>
      </c>
    </row>
    <row r="800" spans="1:65" s="13" customFormat="1" ht="11.25">
      <c r="B800" s="201"/>
      <c r="C800" s="202"/>
      <c r="D800" s="194" t="s">
        <v>208</v>
      </c>
      <c r="E800" s="203" t="s">
        <v>19</v>
      </c>
      <c r="F800" s="204" t="s">
        <v>1078</v>
      </c>
      <c r="G800" s="202"/>
      <c r="H800" s="205">
        <v>1.512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208</v>
      </c>
      <c r="AU800" s="211" t="s">
        <v>82</v>
      </c>
      <c r="AV800" s="13" t="s">
        <v>82</v>
      </c>
      <c r="AW800" s="13" t="s">
        <v>34</v>
      </c>
      <c r="AX800" s="13" t="s">
        <v>80</v>
      </c>
      <c r="AY800" s="211" t="s">
        <v>191</v>
      </c>
    </row>
    <row r="801" spans="1:65" s="2" customFormat="1" ht="16.5" customHeight="1">
      <c r="A801" s="37"/>
      <c r="B801" s="38"/>
      <c r="C801" s="181" t="s">
        <v>1079</v>
      </c>
      <c r="D801" s="181" t="s">
        <v>193</v>
      </c>
      <c r="E801" s="182" t="s">
        <v>1080</v>
      </c>
      <c r="F801" s="183" t="s">
        <v>1081</v>
      </c>
      <c r="G801" s="184" t="s">
        <v>202</v>
      </c>
      <c r="H801" s="185">
        <v>2.1920000000000002</v>
      </c>
      <c r="I801" s="186"/>
      <c r="J801" s="187">
        <f>ROUND(I801*H801,2)</f>
        <v>0</v>
      </c>
      <c r="K801" s="183" t="s">
        <v>203</v>
      </c>
      <c r="L801" s="42"/>
      <c r="M801" s="188" t="s">
        <v>19</v>
      </c>
      <c r="N801" s="189" t="s">
        <v>44</v>
      </c>
      <c r="O801" s="67"/>
      <c r="P801" s="190">
        <f>O801*H801</f>
        <v>0</v>
      </c>
      <c r="Q801" s="190">
        <v>0</v>
      </c>
      <c r="R801" s="190">
        <f>Q801*H801</f>
        <v>0</v>
      </c>
      <c r="S801" s="190">
        <v>2.2000000000000002</v>
      </c>
      <c r="T801" s="191">
        <f>S801*H801</f>
        <v>4.8224000000000009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192" t="s">
        <v>197</v>
      </c>
      <c r="AT801" s="192" t="s">
        <v>193</v>
      </c>
      <c r="AU801" s="192" t="s">
        <v>82</v>
      </c>
      <c r="AY801" s="20" t="s">
        <v>191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0" t="s">
        <v>80</v>
      </c>
      <c r="BK801" s="193">
        <f>ROUND(I801*H801,2)</f>
        <v>0</v>
      </c>
      <c r="BL801" s="20" t="s">
        <v>197</v>
      </c>
      <c r="BM801" s="192" t="s">
        <v>1082</v>
      </c>
    </row>
    <row r="802" spans="1:65" s="2" customFormat="1" ht="11.25">
      <c r="A802" s="37"/>
      <c r="B802" s="38"/>
      <c r="C802" s="39"/>
      <c r="D802" s="194" t="s">
        <v>199</v>
      </c>
      <c r="E802" s="39"/>
      <c r="F802" s="195" t="s">
        <v>1083</v>
      </c>
      <c r="G802" s="39"/>
      <c r="H802" s="39"/>
      <c r="I802" s="196"/>
      <c r="J802" s="39"/>
      <c r="K802" s="39"/>
      <c r="L802" s="42"/>
      <c r="M802" s="197"/>
      <c r="N802" s="198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T802" s="20" t="s">
        <v>199</v>
      </c>
      <c r="AU802" s="20" t="s">
        <v>82</v>
      </c>
    </row>
    <row r="803" spans="1:65" s="2" customFormat="1" ht="11.25">
      <c r="A803" s="37"/>
      <c r="B803" s="38"/>
      <c r="C803" s="39"/>
      <c r="D803" s="199" t="s">
        <v>206</v>
      </c>
      <c r="E803" s="39"/>
      <c r="F803" s="200" t="s">
        <v>1084</v>
      </c>
      <c r="G803" s="39"/>
      <c r="H803" s="39"/>
      <c r="I803" s="196"/>
      <c r="J803" s="39"/>
      <c r="K803" s="39"/>
      <c r="L803" s="42"/>
      <c r="M803" s="197"/>
      <c r="N803" s="198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20" t="s">
        <v>206</v>
      </c>
      <c r="AU803" s="20" t="s">
        <v>82</v>
      </c>
    </row>
    <row r="804" spans="1:65" s="13" customFormat="1" ht="11.25">
      <c r="B804" s="201"/>
      <c r="C804" s="202"/>
      <c r="D804" s="194" t="s">
        <v>208</v>
      </c>
      <c r="E804" s="203" t="s">
        <v>19</v>
      </c>
      <c r="F804" s="204" t="s">
        <v>717</v>
      </c>
      <c r="G804" s="202"/>
      <c r="H804" s="205">
        <v>2.1920000000000002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208</v>
      </c>
      <c r="AU804" s="211" t="s">
        <v>82</v>
      </c>
      <c r="AV804" s="13" t="s">
        <v>82</v>
      </c>
      <c r="AW804" s="13" t="s">
        <v>34</v>
      </c>
      <c r="AX804" s="13" t="s">
        <v>80</v>
      </c>
      <c r="AY804" s="211" t="s">
        <v>191</v>
      </c>
    </row>
    <row r="805" spans="1:65" s="2" customFormat="1" ht="21.75" customHeight="1">
      <c r="A805" s="37"/>
      <c r="B805" s="38"/>
      <c r="C805" s="181" t="s">
        <v>1085</v>
      </c>
      <c r="D805" s="181" t="s">
        <v>193</v>
      </c>
      <c r="E805" s="182" t="s">
        <v>1086</v>
      </c>
      <c r="F805" s="183" t="s">
        <v>1087</v>
      </c>
      <c r="G805" s="184" t="s">
        <v>202</v>
      </c>
      <c r="H805" s="185">
        <v>63.247999999999998</v>
      </c>
      <c r="I805" s="186"/>
      <c r="J805" s="187">
        <f>ROUND(I805*H805,2)</f>
        <v>0</v>
      </c>
      <c r="K805" s="183" t="s">
        <v>203</v>
      </c>
      <c r="L805" s="42"/>
      <c r="M805" s="188" t="s">
        <v>19</v>
      </c>
      <c r="N805" s="189" t="s">
        <v>44</v>
      </c>
      <c r="O805" s="67"/>
      <c r="P805" s="190">
        <f>O805*H805</f>
        <v>0</v>
      </c>
      <c r="Q805" s="190">
        <v>0</v>
      </c>
      <c r="R805" s="190">
        <f>Q805*H805</f>
        <v>0</v>
      </c>
      <c r="S805" s="190">
        <v>2.2000000000000002</v>
      </c>
      <c r="T805" s="191">
        <f>S805*H805</f>
        <v>139.1456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192" t="s">
        <v>197</v>
      </c>
      <c r="AT805" s="192" t="s">
        <v>193</v>
      </c>
      <c r="AU805" s="192" t="s">
        <v>82</v>
      </c>
      <c r="AY805" s="20" t="s">
        <v>191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20" t="s">
        <v>80</v>
      </c>
      <c r="BK805" s="193">
        <f>ROUND(I805*H805,2)</f>
        <v>0</v>
      </c>
      <c r="BL805" s="20" t="s">
        <v>197</v>
      </c>
      <c r="BM805" s="192" t="s">
        <v>1088</v>
      </c>
    </row>
    <row r="806" spans="1:65" s="2" customFormat="1" ht="11.25">
      <c r="A806" s="37"/>
      <c r="B806" s="38"/>
      <c r="C806" s="39"/>
      <c r="D806" s="194" t="s">
        <v>199</v>
      </c>
      <c r="E806" s="39"/>
      <c r="F806" s="195" t="s">
        <v>1089</v>
      </c>
      <c r="G806" s="39"/>
      <c r="H806" s="39"/>
      <c r="I806" s="196"/>
      <c r="J806" s="39"/>
      <c r="K806" s="39"/>
      <c r="L806" s="42"/>
      <c r="M806" s="197"/>
      <c r="N806" s="198"/>
      <c r="O806" s="67"/>
      <c r="P806" s="67"/>
      <c r="Q806" s="67"/>
      <c r="R806" s="67"/>
      <c r="S806" s="67"/>
      <c r="T806" s="68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T806" s="20" t="s">
        <v>199</v>
      </c>
      <c r="AU806" s="20" t="s">
        <v>82</v>
      </c>
    </row>
    <row r="807" spans="1:65" s="2" customFormat="1" ht="11.25">
      <c r="A807" s="37"/>
      <c r="B807" s="38"/>
      <c r="C807" s="39"/>
      <c r="D807" s="199" t="s">
        <v>206</v>
      </c>
      <c r="E807" s="39"/>
      <c r="F807" s="200" t="s">
        <v>1090</v>
      </c>
      <c r="G807" s="39"/>
      <c r="H807" s="39"/>
      <c r="I807" s="196"/>
      <c r="J807" s="39"/>
      <c r="K807" s="39"/>
      <c r="L807" s="42"/>
      <c r="M807" s="197"/>
      <c r="N807" s="198"/>
      <c r="O807" s="67"/>
      <c r="P807" s="67"/>
      <c r="Q807" s="67"/>
      <c r="R807" s="67"/>
      <c r="S807" s="67"/>
      <c r="T807" s="68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20" t="s">
        <v>206</v>
      </c>
      <c r="AU807" s="20" t="s">
        <v>82</v>
      </c>
    </row>
    <row r="808" spans="1:65" s="13" customFormat="1" ht="22.5">
      <c r="B808" s="201"/>
      <c r="C808" s="202"/>
      <c r="D808" s="194" t="s">
        <v>208</v>
      </c>
      <c r="E808" s="203" t="s">
        <v>19</v>
      </c>
      <c r="F808" s="204" t="s">
        <v>1091</v>
      </c>
      <c r="G808" s="202"/>
      <c r="H808" s="205">
        <v>44.347000000000001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208</v>
      </c>
      <c r="AU808" s="211" t="s">
        <v>82</v>
      </c>
      <c r="AV808" s="13" t="s">
        <v>82</v>
      </c>
      <c r="AW808" s="13" t="s">
        <v>34</v>
      </c>
      <c r="AX808" s="13" t="s">
        <v>73</v>
      </c>
      <c r="AY808" s="211" t="s">
        <v>191</v>
      </c>
    </row>
    <row r="809" spans="1:65" s="13" customFormat="1" ht="11.25">
      <c r="B809" s="201"/>
      <c r="C809" s="202"/>
      <c r="D809" s="194" t="s">
        <v>208</v>
      </c>
      <c r="E809" s="203" t="s">
        <v>19</v>
      </c>
      <c r="F809" s="204" t="s">
        <v>718</v>
      </c>
      <c r="G809" s="202"/>
      <c r="H809" s="205">
        <v>10.765000000000001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208</v>
      </c>
      <c r="AU809" s="211" t="s">
        <v>82</v>
      </c>
      <c r="AV809" s="13" t="s">
        <v>82</v>
      </c>
      <c r="AW809" s="13" t="s">
        <v>34</v>
      </c>
      <c r="AX809" s="13" t="s">
        <v>73</v>
      </c>
      <c r="AY809" s="211" t="s">
        <v>191</v>
      </c>
    </row>
    <row r="810" spans="1:65" s="13" customFormat="1" ht="11.25">
      <c r="B810" s="201"/>
      <c r="C810" s="202"/>
      <c r="D810" s="194" t="s">
        <v>208</v>
      </c>
      <c r="E810" s="203" t="s">
        <v>19</v>
      </c>
      <c r="F810" s="204" t="s">
        <v>1092</v>
      </c>
      <c r="G810" s="202"/>
      <c r="H810" s="205">
        <v>8.1359999999999992</v>
      </c>
      <c r="I810" s="206"/>
      <c r="J810" s="202"/>
      <c r="K810" s="202"/>
      <c r="L810" s="207"/>
      <c r="M810" s="208"/>
      <c r="N810" s="209"/>
      <c r="O810" s="209"/>
      <c r="P810" s="209"/>
      <c r="Q810" s="209"/>
      <c r="R810" s="209"/>
      <c r="S810" s="209"/>
      <c r="T810" s="210"/>
      <c r="AT810" s="211" t="s">
        <v>208</v>
      </c>
      <c r="AU810" s="211" t="s">
        <v>82</v>
      </c>
      <c r="AV810" s="13" t="s">
        <v>82</v>
      </c>
      <c r="AW810" s="13" t="s">
        <v>34</v>
      </c>
      <c r="AX810" s="13" t="s">
        <v>73</v>
      </c>
      <c r="AY810" s="211" t="s">
        <v>191</v>
      </c>
    </row>
    <row r="811" spans="1:65" s="14" customFormat="1" ht="11.25">
      <c r="B811" s="212"/>
      <c r="C811" s="213"/>
      <c r="D811" s="194" t="s">
        <v>208</v>
      </c>
      <c r="E811" s="214" t="s">
        <v>19</v>
      </c>
      <c r="F811" s="215" t="s">
        <v>238</v>
      </c>
      <c r="G811" s="213"/>
      <c r="H811" s="216">
        <v>63.247999999999998</v>
      </c>
      <c r="I811" s="217"/>
      <c r="J811" s="213"/>
      <c r="K811" s="213"/>
      <c r="L811" s="218"/>
      <c r="M811" s="219"/>
      <c r="N811" s="220"/>
      <c r="O811" s="220"/>
      <c r="P811" s="220"/>
      <c r="Q811" s="220"/>
      <c r="R811" s="220"/>
      <c r="S811" s="220"/>
      <c r="T811" s="221"/>
      <c r="AT811" s="222" t="s">
        <v>208</v>
      </c>
      <c r="AU811" s="222" t="s">
        <v>82</v>
      </c>
      <c r="AV811" s="14" t="s">
        <v>197</v>
      </c>
      <c r="AW811" s="14" t="s">
        <v>34</v>
      </c>
      <c r="AX811" s="14" t="s">
        <v>80</v>
      </c>
      <c r="AY811" s="222" t="s">
        <v>191</v>
      </c>
    </row>
    <row r="812" spans="1:65" s="2" customFormat="1" ht="21.75" customHeight="1">
      <c r="A812" s="37"/>
      <c r="B812" s="38"/>
      <c r="C812" s="181" t="s">
        <v>1093</v>
      </c>
      <c r="D812" s="181" t="s">
        <v>193</v>
      </c>
      <c r="E812" s="182" t="s">
        <v>1094</v>
      </c>
      <c r="F812" s="183" t="s">
        <v>1095</v>
      </c>
      <c r="G812" s="184" t="s">
        <v>202</v>
      </c>
      <c r="H812" s="185">
        <v>43.624000000000002</v>
      </c>
      <c r="I812" s="186"/>
      <c r="J812" s="187">
        <f>ROUND(I812*H812,2)</f>
        <v>0</v>
      </c>
      <c r="K812" s="183" t="s">
        <v>203</v>
      </c>
      <c r="L812" s="42"/>
      <c r="M812" s="188" t="s">
        <v>19</v>
      </c>
      <c r="N812" s="189" t="s">
        <v>44</v>
      </c>
      <c r="O812" s="67"/>
      <c r="P812" s="190">
        <f>O812*H812</f>
        <v>0</v>
      </c>
      <c r="Q812" s="190">
        <v>0</v>
      </c>
      <c r="R812" s="190">
        <f>Q812*H812</f>
        <v>0</v>
      </c>
      <c r="S812" s="190">
        <v>2.2000000000000002</v>
      </c>
      <c r="T812" s="191">
        <f>S812*H812</f>
        <v>95.972800000000007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92" t="s">
        <v>197</v>
      </c>
      <c r="AT812" s="192" t="s">
        <v>193</v>
      </c>
      <c r="AU812" s="192" t="s">
        <v>82</v>
      </c>
      <c r="AY812" s="20" t="s">
        <v>191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0" t="s">
        <v>80</v>
      </c>
      <c r="BK812" s="193">
        <f>ROUND(I812*H812,2)</f>
        <v>0</v>
      </c>
      <c r="BL812" s="20" t="s">
        <v>197</v>
      </c>
      <c r="BM812" s="192" t="s">
        <v>1096</v>
      </c>
    </row>
    <row r="813" spans="1:65" s="2" customFormat="1" ht="11.25">
      <c r="A813" s="37"/>
      <c r="B813" s="38"/>
      <c r="C813" s="39"/>
      <c r="D813" s="194" t="s">
        <v>199</v>
      </c>
      <c r="E813" s="39"/>
      <c r="F813" s="195" t="s">
        <v>1097</v>
      </c>
      <c r="G813" s="39"/>
      <c r="H813" s="39"/>
      <c r="I813" s="196"/>
      <c r="J813" s="39"/>
      <c r="K813" s="39"/>
      <c r="L813" s="42"/>
      <c r="M813" s="197"/>
      <c r="N813" s="198"/>
      <c r="O813" s="67"/>
      <c r="P813" s="67"/>
      <c r="Q813" s="67"/>
      <c r="R813" s="67"/>
      <c r="S813" s="67"/>
      <c r="T813" s="68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20" t="s">
        <v>199</v>
      </c>
      <c r="AU813" s="20" t="s">
        <v>82</v>
      </c>
    </row>
    <row r="814" spans="1:65" s="2" customFormat="1" ht="11.25">
      <c r="A814" s="37"/>
      <c r="B814" s="38"/>
      <c r="C814" s="39"/>
      <c r="D814" s="199" t="s">
        <v>206</v>
      </c>
      <c r="E814" s="39"/>
      <c r="F814" s="200" t="s">
        <v>1098</v>
      </c>
      <c r="G814" s="39"/>
      <c r="H814" s="39"/>
      <c r="I814" s="196"/>
      <c r="J814" s="39"/>
      <c r="K814" s="39"/>
      <c r="L814" s="42"/>
      <c r="M814" s="197"/>
      <c r="N814" s="198"/>
      <c r="O814" s="67"/>
      <c r="P814" s="67"/>
      <c r="Q814" s="67"/>
      <c r="R814" s="67"/>
      <c r="S814" s="67"/>
      <c r="T814" s="68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20" t="s">
        <v>206</v>
      </c>
      <c r="AU814" s="20" t="s">
        <v>82</v>
      </c>
    </row>
    <row r="815" spans="1:65" s="13" customFormat="1" ht="11.25">
      <c r="B815" s="201"/>
      <c r="C815" s="202"/>
      <c r="D815" s="194" t="s">
        <v>208</v>
      </c>
      <c r="E815" s="203" t="s">
        <v>19</v>
      </c>
      <c r="F815" s="204" t="s">
        <v>1099</v>
      </c>
      <c r="G815" s="202"/>
      <c r="H815" s="205">
        <v>43.624000000000002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208</v>
      </c>
      <c r="AU815" s="211" t="s">
        <v>82</v>
      </c>
      <c r="AV815" s="13" t="s">
        <v>82</v>
      </c>
      <c r="AW815" s="13" t="s">
        <v>34</v>
      </c>
      <c r="AX815" s="13" t="s">
        <v>80</v>
      </c>
      <c r="AY815" s="211" t="s">
        <v>191</v>
      </c>
    </row>
    <row r="816" spans="1:65" s="2" customFormat="1" ht="21.75" customHeight="1">
      <c r="A816" s="37"/>
      <c r="B816" s="38"/>
      <c r="C816" s="181" t="s">
        <v>1100</v>
      </c>
      <c r="D816" s="181" t="s">
        <v>193</v>
      </c>
      <c r="E816" s="182" t="s">
        <v>1101</v>
      </c>
      <c r="F816" s="183" t="s">
        <v>1102</v>
      </c>
      <c r="G816" s="184" t="s">
        <v>202</v>
      </c>
      <c r="H816" s="185">
        <v>117.738</v>
      </c>
      <c r="I816" s="186"/>
      <c r="J816" s="187">
        <f>ROUND(I816*H816,2)</f>
        <v>0</v>
      </c>
      <c r="K816" s="183" t="s">
        <v>19</v>
      </c>
      <c r="L816" s="42"/>
      <c r="M816" s="188" t="s">
        <v>19</v>
      </c>
      <c r="N816" s="189" t="s">
        <v>44</v>
      </c>
      <c r="O816" s="67"/>
      <c r="P816" s="190">
        <f>O816*H816</f>
        <v>0</v>
      </c>
      <c r="Q816" s="190">
        <v>0</v>
      </c>
      <c r="R816" s="190">
        <f>Q816*H816</f>
        <v>0</v>
      </c>
      <c r="S816" s="190">
        <v>2.2000000000000002</v>
      </c>
      <c r="T816" s="191">
        <f>S816*H816</f>
        <v>259.02360000000004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92" t="s">
        <v>197</v>
      </c>
      <c r="AT816" s="192" t="s">
        <v>193</v>
      </c>
      <c r="AU816" s="192" t="s">
        <v>82</v>
      </c>
      <c r="AY816" s="20" t="s">
        <v>191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20" t="s">
        <v>80</v>
      </c>
      <c r="BK816" s="193">
        <f>ROUND(I816*H816,2)</f>
        <v>0</v>
      </c>
      <c r="BL816" s="20" t="s">
        <v>197</v>
      </c>
      <c r="BM816" s="192" t="s">
        <v>1103</v>
      </c>
    </row>
    <row r="817" spans="1:65" s="2" customFormat="1" ht="11.25">
      <c r="A817" s="37"/>
      <c r="B817" s="38"/>
      <c r="C817" s="39"/>
      <c r="D817" s="194" t="s">
        <v>199</v>
      </c>
      <c r="E817" s="39"/>
      <c r="F817" s="195" t="s">
        <v>1097</v>
      </c>
      <c r="G817" s="39"/>
      <c r="H817" s="39"/>
      <c r="I817" s="196"/>
      <c r="J817" s="39"/>
      <c r="K817" s="39"/>
      <c r="L817" s="42"/>
      <c r="M817" s="197"/>
      <c r="N817" s="198"/>
      <c r="O817" s="67"/>
      <c r="P817" s="67"/>
      <c r="Q817" s="67"/>
      <c r="R817" s="67"/>
      <c r="S817" s="67"/>
      <c r="T817" s="68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20" t="s">
        <v>199</v>
      </c>
      <c r="AU817" s="20" t="s">
        <v>82</v>
      </c>
    </row>
    <row r="818" spans="1:65" s="13" customFormat="1" ht="11.25">
      <c r="B818" s="201"/>
      <c r="C818" s="202"/>
      <c r="D818" s="194" t="s">
        <v>208</v>
      </c>
      <c r="E818" s="203" t="s">
        <v>19</v>
      </c>
      <c r="F818" s="204" t="s">
        <v>1104</v>
      </c>
      <c r="G818" s="202"/>
      <c r="H818" s="205">
        <v>117.738</v>
      </c>
      <c r="I818" s="206"/>
      <c r="J818" s="202"/>
      <c r="K818" s="202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208</v>
      </c>
      <c r="AU818" s="211" t="s">
        <v>82</v>
      </c>
      <c r="AV818" s="13" t="s">
        <v>82</v>
      </c>
      <c r="AW818" s="13" t="s">
        <v>34</v>
      </c>
      <c r="AX818" s="13" t="s">
        <v>80</v>
      </c>
      <c r="AY818" s="211" t="s">
        <v>191</v>
      </c>
    </row>
    <row r="819" spans="1:65" s="2" customFormat="1" ht="16.5" customHeight="1">
      <c r="A819" s="37"/>
      <c r="B819" s="38"/>
      <c r="C819" s="181" t="s">
        <v>1105</v>
      </c>
      <c r="D819" s="181" t="s">
        <v>193</v>
      </c>
      <c r="E819" s="182" t="s">
        <v>1106</v>
      </c>
      <c r="F819" s="183" t="s">
        <v>1107</v>
      </c>
      <c r="G819" s="184" t="s">
        <v>202</v>
      </c>
      <c r="H819" s="185">
        <v>65.44</v>
      </c>
      <c r="I819" s="186"/>
      <c r="J819" s="187">
        <f>ROUND(I819*H819,2)</f>
        <v>0</v>
      </c>
      <c r="K819" s="183" t="s">
        <v>203</v>
      </c>
      <c r="L819" s="42"/>
      <c r="M819" s="188" t="s">
        <v>19</v>
      </c>
      <c r="N819" s="189" t="s">
        <v>44</v>
      </c>
      <c r="O819" s="67"/>
      <c r="P819" s="190">
        <f>O819*H819</f>
        <v>0</v>
      </c>
      <c r="Q819" s="190">
        <v>0</v>
      </c>
      <c r="R819" s="190">
        <f>Q819*H819</f>
        <v>0</v>
      </c>
      <c r="S819" s="190">
        <v>4.3999999999999997E-2</v>
      </c>
      <c r="T819" s="191">
        <f>S819*H819</f>
        <v>2.8793599999999997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R819" s="192" t="s">
        <v>197</v>
      </c>
      <c r="AT819" s="192" t="s">
        <v>193</v>
      </c>
      <c r="AU819" s="192" t="s">
        <v>82</v>
      </c>
      <c r="AY819" s="20" t="s">
        <v>191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20" t="s">
        <v>80</v>
      </c>
      <c r="BK819" s="193">
        <f>ROUND(I819*H819,2)</f>
        <v>0</v>
      </c>
      <c r="BL819" s="20" t="s">
        <v>197</v>
      </c>
      <c r="BM819" s="192" t="s">
        <v>1108</v>
      </c>
    </row>
    <row r="820" spans="1:65" s="2" customFormat="1" ht="11.25">
      <c r="A820" s="37"/>
      <c r="B820" s="38"/>
      <c r="C820" s="39"/>
      <c r="D820" s="194" t="s">
        <v>199</v>
      </c>
      <c r="E820" s="39"/>
      <c r="F820" s="195" t="s">
        <v>1109</v>
      </c>
      <c r="G820" s="39"/>
      <c r="H820" s="39"/>
      <c r="I820" s="196"/>
      <c r="J820" s="39"/>
      <c r="K820" s="39"/>
      <c r="L820" s="42"/>
      <c r="M820" s="197"/>
      <c r="N820" s="198"/>
      <c r="O820" s="67"/>
      <c r="P820" s="67"/>
      <c r="Q820" s="67"/>
      <c r="R820" s="67"/>
      <c r="S820" s="67"/>
      <c r="T820" s="68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T820" s="20" t="s">
        <v>199</v>
      </c>
      <c r="AU820" s="20" t="s">
        <v>82</v>
      </c>
    </row>
    <row r="821" spans="1:65" s="2" customFormat="1" ht="11.25">
      <c r="A821" s="37"/>
      <c r="B821" s="38"/>
      <c r="C821" s="39"/>
      <c r="D821" s="199" t="s">
        <v>206</v>
      </c>
      <c r="E821" s="39"/>
      <c r="F821" s="200" t="s">
        <v>1110</v>
      </c>
      <c r="G821" s="39"/>
      <c r="H821" s="39"/>
      <c r="I821" s="196"/>
      <c r="J821" s="39"/>
      <c r="K821" s="39"/>
      <c r="L821" s="42"/>
      <c r="M821" s="197"/>
      <c r="N821" s="198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206</v>
      </c>
      <c r="AU821" s="20" t="s">
        <v>82</v>
      </c>
    </row>
    <row r="822" spans="1:65" s="13" customFormat="1" ht="11.25">
      <c r="B822" s="201"/>
      <c r="C822" s="202"/>
      <c r="D822" s="194" t="s">
        <v>208</v>
      </c>
      <c r="E822" s="203" t="s">
        <v>19</v>
      </c>
      <c r="F822" s="204" t="s">
        <v>717</v>
      </c>
      <c r="G822" s="202"/>
      <c r="H822" s="205">
        <v>2.1920000000000002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208</v>
      </c>
      <c r="AU822" s="211" t="s">
        <v>82</v>
      </c>
      <c r="AV822" s="13" t="s">
        <v>82</v>
      </c>
      <c r="AW822" s="13" t="s">
        <v>34</v>
      </c>
      <c r="AX822" s="13" t="s">
        <v>73</v>
      </c>
      <c r="AY822" s="211" t="s">
        <v>191</v>
      </c>
    </row>
    <row r="823" spans="1:65" s="13" customFormat="1" ht="22.5">
      <c r="B823" s="201"/>
      <c r="C823" s="202"/>
      <c r="D823" s="194" t="s">
        <v>208</v>
      </c>
      <c r="E823" s="203" t="s">
        <v>19</v>
      </c>
      <c r="F823" s="204" t="s">
        <v>1091</v>
      </c>
      <c r="G823" s="202"/>
      <c r="H823" s="205">
        <v>44.347000000000001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208</v>
      </c>
      <c r="AU823" s="211" t="s">
        <v>82</v>
      </c>
      <c r="AV823" s="13" t="s">
        <v>82</v>
      </c>
      <c r="AW823" s="13" t="s">
        <v>34</v>
      </c>
      <c r="AX823" s="13" t="s">
        <v>73</v>
      </c>
      <c r="AY823" s="211" t="s">
        <v>191</v>
      </c>
    </row>
    <row r="824" spans="1:65" s="13" customFormat="1" ht="11.25">
      <c r="B824" s="201"/>
      <c r="C824" s="202"/>
      <c r="D824" s="194" t="s">
        <v>208</v>
      </c>
      <c r="E824" s="203" t="s">
        <v>19</v>
      </c>
      <c r="F824" s="204" t="s">
        <v>718</v>
      </c>
      <c r="G824" s="202"/>
      <c r="H824" s="205">
        <v>10.765000000000001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208</v>
      </c>
      <c r="AU824" s="211" t="s">
        <v>82</v>
      </c>
      <c r="AV824" s="13" t="s">
        <v>82</v>
      </c>
      <c r="AW824" s="13" t="s">
        <v>34</v>
      </c>
      <c r="AX824" s="13" t="s">
        <v>73</v>
      </c>
      <c r="AY824" s="211" t="s">
        <v>191</v>
      </c>
    </row>
    <row r="825" spans="1:65" s="13" customFormat="1" ht="11.25">
      <c r="B825" s="201"/>
      <c r="C825" s="202"/>
      <c r="D825" s="194" t="s">
        <v>208</v>
      </c>
      <c r="E825" s="203" t="s">
        <v>19</v>
      </c>
      <c r="F825" s="204" t="s">
        <v>1092</v>
      </c>
      <c r="G825" s="202"/>
      <c r="H825" s="205">
        <v>8.1359999999999992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208</v>
      </c>
      <c r="AU825" s="211" t="s">
        <v>82</v>
      </c>
      <c r="AV825" s="13" t="s">
        <v>82</v>
      </c>
      <c r="AW825" s="13" t="s">
        <v>34</v>
      </c>
      <c r="AX825" s="13" t="s">
        <v>73</v>
      </c>
      <c r="AY825" s="211" t="s">
        <v>191</v>
      </c>
    </row>
    <row r="826" spans="1:65" s="14" customFormat="1" ht="11.25">
      <c r="B826" s="212"/>
      <c r="C826" s="213"/>
      <c r="D826" s="194" t="s">
        <v>208</v>
      </c>
      <c r="E826" s="214" t="s">
        <v>19</v>
      </c>
      <c r="F826" s="215" t="s">
        <v>238</v>
      </c>
      <c r="G826" s="213"/>
      <c r="H826" s="216">
        <v>65.44</v>
      </c>
      <c r="I826" s="217"/>
      <c r="J826" s="213"/>
      <c r="K826" s="213"/>
      <c r="L826" s="218"/>
      <c r="M826" s="219"/>
      <c r="N826" s="220"/>
      <c r="O826" s="220"/>
      <c r="P826" s="220"/>
      <c r="Q826" s="220"/>
      <c r="R826" s="220"/>
      <c r="S826" s="220"/>
      <c r="T826" s="221"/>
      <c r="AT826" s="222" t="s">
        <v>208</v>
      </c>
      <c r="AU826" s="222" t="s">
        <v>82</v>
      </c>
      <c r="AV826" s="14" t="s">
        <v>197</v>
      </c>
      <c r="AW826" s="14" t="s">
        <v>34</v>
      </c>
      <c r="AX826" s="14" t="s">
        <v>80</v>
      </c>
      <c r="AY826" s="222" t="s">
        <v>191</v>
      </c>
    </row>
    <row r="827" spans="1:65" s="2" customFormat="1" ht="16.5" customHeight="1">
      <c r="A827" s="37"/>
      <c r="B827" s="38"/>
      <c r="C827" s="181" t="s">
        <v>1111</v>
      </c>
      <c r="D827" s="181" t="s">
        <v>193</v>
      </c>
      <c r="E827" s="182" t="s">
        <v>1112</v>
      </c>
      <c r="F827" s="183" t="s">
        <v>1113</v>
      </c>
      <c r="G827" s="184" t="s">
        <v>282</v>
      </c>
      <c r="H827" s="185">
        <v>77.144999999999996</v>
      </c>
      <c r="I827" s="186"/>
      <c r="J827" s="187">
        <f>ROUND(I827*H827,2)</f>
        <v>0</v>
      </c>
      <c r="K827" s="183" t="s">
        <v>203</v>
      </c>
      <c r="L827" s="42"/>
      <c r="M827" s="188" t="s">
        <v>19</v>
      </c>
      <c r="N827" s="189" t="s">
        <v>44</v>
      </c>
      <c r="O827" s="67"/>
      <c r="P827" s="190">
        <f>O827*H827</f>
        <v>0</v>
      </c>
      <c r="Q827" s="190">
        <v>0</v>
      </c>
      <c r="R827" s="190">
        <f>Q827*H827</f>
        <v>0</v>
      </c>
      <c r="S827" s="190">
        <v>1.7999999999999999E-2</v>
      </c>
      <c r="T827" s="191">
        <f>S827*H827</f>
        <v>1.3886099999999999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92" t="s">
        <v>197</v>
      </c>
      <c r="AT827" s="192" t="s">
        <v>193</v>
      </c>
      <c r="AU827" s="192" t="s">
        <v>82</v>
      </c>
      <c r="AY827" s="20" t="s">
        <v>191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20" t="s">
        <v>80</v>
      </c>
      <c r="BK827" s="193">
        <f>ROUND(I827*H827,2)</f>
        <v>0</v>
      </c>
      <c r="BL827" s="20" t="s">
        <v>197</v>
      </c>
      <c r="BM827" s="192" t="s">
        <v>1114</v>
      </c>
    </row>
    <row r="828" spans="1:65" s="2" customFormat="1" ht="11.25">
      <c r="A828" s="37"/>
      <c r="B828" s="38"/>
      <c r="C828" s="39"/>
      <c r="D828" s="194" t="s">
        <v>199</v>
      </c>
      <c r="E828" s="39"/>
      <c r="F828" s="195" t="s">
        <v>1115</v>
      </c>
      <c r="G828" s="39"/>
      <c r="H828" s="39"/>
      <c r="I828" s="196"/>
      <c r="J828" s="39"/>
      <c r="K828" s="39"/>
      <c r="L828" s="42"/>
      <c r="M828" s="197"/>
      <c r="N828" s="198"/>
      <c r="O828" s="67"/>
      <c r="P828" s="67"/>
      <c r="Q828" s="67"/>
      <c r="R828" s="67"/>
      <c r="S828" s="67"/>
      <c r="T828" s="68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T828" s="20" t="s">
        <v>199</v>
      </c>
      <c r="AU828" s="20" t="s">
        <v>82</v>
      </c>
    </row>
    <row r="829" spans="1:65" s="2" customFormat="1" ht="11.25">
      <c r="A829" s="37"/>
      <c r="B829" s="38"/>
      <c r="C829" s="39"/>
      <c r="D829" s="199" t="s">
        <v>206</v>
      </c>
      <c r="E829" s="39"/>
      <c r="F829" s="200" t="s">
        <v>1116</v>
      </c>
      <c r="G829" s="39"/>
      <c r="H829" s="39"/>
      <c r="I829" s="196"/>
      <c r="J829" s="39"/>
      <c r="K829" s="39"/>
      <c r="L829" s="42"/>
      <c r="M829" s="197"/>
      <c r="N829" s="198"/>
      <c r="O829" s="67"/>
      <c r="P829" s="67"/>
      <c r="Q829" s="67"/>
      <c r="R829" s="67"/>
      <c r="S829" s="67"/>
      <c r="T829" s="68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T829" s="20" t="s">
        <v>206</v>
      </c>
      <c r="AU829" s="20" t="s">
        <v>82</v>
      </c>
    </row>
    <row r="830" spans="1:65" s="13" customFormat="1" ht="11.25">
      <c r="B830" s="201"/>
      <c r="C830" s="202"/>
      <c r="D830" s="194" t="s">
        <v>208</v>
      </c>
      <c r="E830" s="203" t="s">
        <v>19</v>
      </c>
      <c r="F830" s="204" t="s">
        <v>1117</v>
      </c>
      <c r="G830" s="202"/>
      <c r="H830" s="205">
        <v>92.534999999999997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208</v>
      </c>
      <c r="AU830" s="211" t="s">
        <v>82</v>
      </c>
      <c r="AV830" s="13" t="s">
        <v>82</v>
      </c>
      <c r="AW830" s="13" t="s">
        <v>34</v>
      </c>
      <c r="AX830" s="13" t="s">
        <v>73</v>
      </c>
      <c r="AY830" s="211" t="s">
        <v>191</v>
      </c>
    </row>
    <row r="831" spans="1:65" s="13" customFormat="1" ht="11.25">
      <c r="B831" s="201"/>
      <c r="C831" s="202"/>
      <c r="D831" s="194" t="s">
        <v>208</v>
      </c>
      <c r="E831" s="203" t="s">
        <v>19</v>
      </c>
      <c r="F831" s="204" t="s">
        <v>1118</v>
      </c>
      <c r="G831" s="202"/>
      <c r="H831" s="205">
        <v>-12.15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208</v>
      </c>
      <c r="AU831" s="211" t="s">
        <v>82</v>
      </c>
      <c r="AV831" s="13" t="s">
        <v>82</v>
      </c>
      <c r="AW831" s="13" t="s">
        <v>34</v>
      </c>
      <c r="AX831" s="13" t="s">
        <v>73</v>
      </c>
      <c r="AY831" s="211" t="s">
        <v>191</v>
      </c>
    </row>
    <row r="832" spans="1:65" s="13" customFormat="1" ht="11.25">
      <c r="B832" s="201"/>
      <c r="C832" s="202"/>
      <c r="D832" s="194" t="s">
        <v>208</v>
      </c>
      <c r="E832" s="203" t="s">
        <v>19</v>
      </c>
      <c r="F832" s="204" t="s">
        <v>1119</v>
      </c>
      <c r="G832" s="202"/>
      <c r="H832" s="205">
        <v>-3.24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208</v>
      </c>
      <c r="AU832" s="211" t="s">
        <v>82</v>
      </c>
      <c r="AV832" s="13" t="s">
        <v>82</v>
      </c>
      <c r="AW832" s="13" t="s">
        <v>34</v>
      </c>
      <c r="AX832" s="13" t="s">
        <v>73</v>
      </c>
      <c r="AY832" s="211" t="s">
        <v>191</v>
      </c>
    </row>
    <row r="833" spans="1:65" s="14" customFormat="1" ht="11.25">
      <c r="B833" s="212"/>
      <c r="C833" s="213"/>
      <c r="D833" s="194" t="s">
        <v>208</v>
      </c>
      <c r="E833" s="214" t="s">
        <v>19</v>
      </c>
      <c r="F833" s="215" t="s">
        <v>238</v>
      </c>
      <c r="G833" s="213"/>
      <c r="H833" s="216">
        <v>77.144999999999996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208</v>
      </c>
      <c r="AU833" s="222" t="s">
        <v>82</v>
      </c>
      <c r="AV833" s="14" t="s">
        <v>197</v>
      </c>
      <c r="AW833" s="14" t="s">
        <v>34</v>
      </c>
      <c r="AX833" s="14" t="s">
        <v>80</v>
      </c>
      <c r="AY833" s="222" t="s">
        <v>191</v>
      </c>
    </row>
    <row r="834" spans="1:65" s="2" customFormat="1" ht="16.5" customHeight="1">
      <c r="A834" s="37"/>
      <c r="B834" s="38"/>
      <c r="C834" s="181" t="s">
        <v>1120</v>
      </c>
      <c r="D834" s="181" t="s">
        <v>193</v>
      </c>
      <c r="E834" s="182" t="s">
        <v>1121</v>
      </c>
      <c r="F834" s="183" t="s">
        <v>1122</v>
      </c>
      <c r="G834" s="184" t="s">
        <v>282</v>
      </c>
      <c r="H834" s="185">
        <v>12.15</v>
      </c>
      <c r="I834" s="186"/>
      <c r="J834" s="187">
        <f>ROUND(I834*H834,2)</f>
        <v>0</v>
      </c>
      <c r="K834" s="183" t="s">
        <v>203</v>
      </c>
      <c r="L834" s="42"/>
      <c r="M834" s="188" t="s">
        <v>19</v>
      </c>
      <c r="N834" s="189" t="s">
        <v>44</v>
      </c>
      <c r="O834" s="67"/>
      <c r="P834" s="190">
        <f>O834*H834</f>
        <v>0</v>
      </c>
      <c r="Q834" s="190">
        <v>0</v>
      </c>
      <c r="R834" s="190">
        <f>Q834*H834</f>
        <v>0</v>
      </c>
      <c r="S834" s="190">
        <v>6.0999999999999999E-2</v>
      </c>
      <c r="T834" s="191">
        <f>S834*H834</f>
        <v>0.74114999999999998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92" t="s">
        <v>197</v>
      </c>
      <c r="AT834" s="192" t="s">
        <v>193</v>
      </c>
      <c r="AU834" s="192" t="s">
        <v>82</v>
      </c>
      <c r="AY834" s="20" t="s">
        <v>191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0" t="s">
        <v>80</v>
      </c>
      <c r="BK834" s="193">
        <f>ROUND(I834*H834,2)</f>
        <v>0</v>
      </c>
      <c r="BL834" s="20" t="s">
        <v>197</v>
      </c>
      <c r="BM834" s="192" t="s">
        <v>1123</v>
      </c>
    </row>
    <row r="835" spans="1:65" s="2" customFormat="1" ht="19.5">
      <c r="A835" s="37"/>
      <c r="B835" s="38"/>
      <c r="C835" s="39"/>
      <c r="D835" s="194" t="s">
        <v>199</v>
      </c>
      <c r="E835" s="39"/>
      <c r="F835" s="195" t="s">
        <v>1124</v>
      </c>
      <c r="G835" s="39"/>
      <c r="H835" s="39"/>
      <c r="I835" s="196"/>
      <c r="J835" s="39"/>
      <c r="K835" s="39"/>
      <c r="L835" s="42"/>
      <c r="M835" s="197"/>
      <c r="N835" s="198"/>
      <c r="O835" s="67"/>
      <c r="P835" s="67"/>
      <c r="Q835" s="67"/>
      <c r="R835" s="67"/>
      <c r="S835" s="67"/>
      <c r="T835" s="68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20" t="s">
        <v>199</v>
      </c>
      <c r="AU835" s="20" t="s">
        <v>82</v>
      </c>
    </row>
    <row r="836" spans="1:65" s="2" customFormat="1" ht="11.25">
      <c r="A836" s="37"/>
      <c r="B836" s="38"/>
      <c r="C836" s="39"/>
      <c r="D836" s="199" t="s">
        <v>206</v>
      </c>
      <c r="E836" s="39"/>
      <c r="F836" s="200" t="s">
        <v>1125</v>
      </c>
      <c r="G836" s="39"/>
      <c r="H836" s="39"/>
      <c r="I836" s="196"/>
      <c r="J836" s="39"/>
      <c r="K836" s="39"/>
      <c r="L836" s="42"/>
      <c r="M836" s="197"/>
      <c r="N836" s="198"/>
      <c r="O836" s="67"/>
      <c r="P836" s="67"/>
      <c r="Q836" s="67"/>
      <c r="R836" s="67"/>
      <c r="S836" s="67"/>
      <c r="T836" s="68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T836" s="20" t="s">
        <v>206</v>
      </c>
      <c r="AU836" s="20" t="s">
        <v>82</v>
      </c>
    </row>
    <row r="837" spans="1:65" s="13" customFormat="1" ht="11.25">
      <c r="B837" s="201"/>
      <c r="C837" s="202"/>
      <c r="D837" s="194" t="s">
        <v>208</v>
      </c>
      <c r="E837" s="203" t="s">
        <v>19</v>
      </c>
      <c r="F837" s="204" t="s">
        <v>1126</v>
      </c>
      <c r="G837" s="202"/>
      <c r="H837" s="205">
        <v>12.15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208</v>
      </c>
      <c r="AU837" s="211" t="s">
        <v>82</v>
      </c>
      <c r="AV837" s="13" t="s">
        <v>82</v>
      </c>
      <c r="AW837" s="13" t="s">
        <v>34</v>
      </c>
      <c r="AX837" s="13" t="s">
        <v>80</v>
      </c>
      <c r="AY837" s="211" t="s">
        <v>191</v>
      </c>
    </row>
    <row r="838" spans="1:65" s="2" customFormat="1" ht="16.5" customHeight="1">
      <c r="A838" s="37"/>
      <c r="B838" s="38"/>
      <c r="C838" s="181" t="s">
        <v>1127</v>
      </c>
      <c r="D838" s="181" t="s">
        <v>193</v>
      </c>
      <c r="E838" s="182" t="s">
        <v>1128</v>
      </c>
      <c r="F838" s="183" t="s">
        <v>1129</v>
      </c>
      <c r="G838" s="184" t="s">
        <v>282</v>
      </c>
      <c r="H838" s="185">
        <v>3.24</v>
      </c>
      <c r="I838" s="186"/>
      <c r="J838" s="187">
        <f>ROUND(I838*H838,2)</f>
        <v>0</v>
      </c>
      <c r="K838" s="183" t="s">
        <v>203</v>
      </c>
      <c r="L838" s="42"/>
      <c r="M838" s="188" t="s">
        <v>19</v>
      </c>
      <c r="N838" s="189" t="s">
        <v>44</v>
      </c>
      <c r="O838" s="67"/>
      <c r="P838" s="190">
        <f>O838*H838</f>
        <v>0</v>
      </c>
      <c r="Q838" s="190">
        <v>0</v>
      </c>
      <c r="R838" s="190">
        <f>Q838*H838</f>
        <v>0</v>
      </c>
      <c r="S838" s="190">
        <v>5.2999999999999999E-2</v>
      </c>
      <c r="T838" s="191">
        <f>S838*H838</f>
        <v>0.17172000000000001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92" t="s">
        <v>197</v>
      </c>
      <c r="AT838" s="192" t="s">
        <v>193</v>
      </c>
      <c r="AU838" s="192" t="s">
        <v>82</v>
      </c>
      <c r="AY838" s="20" t="s">
        <v>191</v>
      </c>
      <c r="BE838" s="193">
        <f>IF(N838="základní",J838,0)</f>
        <v>0</v>
      </c>
      <c r="BF838" s="193">
        <f>IF(N838="snížená",J838,0)</f>
        <v>0</v>
      </c>
      <c r="BG838" s="193">
        <f>IF(N838="zákl. přenesená",J838,0)</f>
        <v>0</v>
      </c>
      <c r="BH838" s="193">
        <f>IF(N838="sníž. přenesená",J838,0)</f>
        <v>0</v>
      </c>
      <c r="BI838" s="193">
        <f>IF(N838="nulová",J838,0)</f>
        <v>0</v>
      </c>
      <c r="BJ838" s="20" t="s">
        <v>80</v>
      </c>
      <c r="BK838" s="193">
        <f>ROUND(I838*H838,2)</f>
        <v>0</v>
      </c>
      <c r="BL838" s="20" t="s">
        <v>197</v>
      </c>
      <c r="BM838" s="192" t="s">
        <v>1130</v>
      </c>
    </row>
    <row r="839" spans="1:65" s="2" customFormat="1" ht="19.5">
      <c r="A839" s="37"/>
      <c r="B839" s="38"/>
      <c r="C839" s="39"/>
      <c r="D839" s="194" t="s">
        <v>199</v>
      </c>
      <c r="E839" s="39"/>
      <c r="F839" s="195" t="s">
        <v>1131</v>
      </c>
      <c r="G839" s="39"/>
      <c r="H839" s="39"/>
      <c r="I839" s="196"/>
      <c r="J839" s="39"/>
      <c r="K839" s="39"/>
      <c r="L839" s="42"/>
      <c r="M839" s="197"/>
      <c r="N839" s="198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20" t="s">
        <v>199</v>
      </c>
      <c r="AU839" s="20" t="s">
        <v>82</v>
      </c>
    </row>
    <row r="840" spans="1:65" s="2" customFormat="1" ht="11.25">
      <c r="A840" s="37"/>
      <c r="B840" s="38"/>
      <c r="C840" s="39"/>
      <c r="D840" s="199" t="s">
        <v>206</v>
      </c>
      <c r="E840" s="39"/>
      <c r="F840" s="200" t="s">
        <v>1132</v>
      </c>
      <c r="G840" s="39"/>
      <c r="H840" s="39"/>
      <c r="I840" s="196"/>
      <c r="J840" s="39"/>
      <c r="K840" s="39"/>
      <c r="L840" s="42"/>
      <c r="M840" s="197"/>
      <c r="N840" s="198"/>
      <c r="O840" s="67"/>
      <c r="P840" s="67"/>
      <c r="Q840" s="67"/>
      <c r="R840" s="67"/>
      <c r="S840" s="67"/>
      <c r="T840" s="68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20" t="s">
        <v>206</v>
      </c>
      <c r="AU840" s="20" t="s">
        <v>82</v>
      </c>
    </row>
    <row r="841" spans="1:65" s="13" customFormat="1" ht="11.25">
      <c r="B841" s="201"/>
      <c r="C841" s="202"/>
      <c r="D841" s="194" t="s">
        <v>208</v>
      </c>
      <c r="E841" s="203" t="s">
        <v>19</v>
      </c>
      <c r="F841" s="204" t="s">
        <v>1133</v>
      </c>
      <c r="G841" s="202"/>
      <c r="H841" s="205">
        <v>3.24</v>
      </c>
      <c r="I841" s="206"/>
      <c r="J841" s="202"/>
      <c r="K841" s="202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208</v>
      </c>
      <c r="AU841" s="211" t="s">
        <v>82</v>
      </c>
      <c r="AV841" s="13" t="s">
        <v>82</v>
      </c>
      <c r="AW841" s="13" t="s">
        <v>34</v>
      </c>
      <c r="AX841" s="13" t="s">
        <v>80</v>
      </c>
      <c r="AY841" s="211" t="s">
        <v>191</v>
      </c>
    </row>
    <row r="842" spans="1:65" s="2" customFormat="1" ht="16.5" customHeight="1">
      <c r="A842" s="37"/>
      <c r="B842" s="38"/>
      <c r="C842" s="181" t="s">
        <v>1134</v>
      </c>
      <c r="D842" s="181" t="s">
        <v>193</v>
      </c>
      <c r="E842" s="182" t="s">
        <v>1135</v>
      </c>
      <c r="F842" s="183" t="s">
        <v>1136</v>
      </c>
      <c r="G842" s="184" t="s">
        <v>282</v>
      </c>
      <c r="H842" s="185">
        <v>88</v>
      </c>
      <c r="I842" s="186"/>
      <c r="J842" s="187">
        <f>ROUND(I842*H842,2)</f>
        <v>0</v>
      </c>
      <c r="K842" s="183" t="s">
        <v>203</v>
      </c>
      <c r="L842" s="42"/>
      <c r="M842" s="188" t="s">
        <v>19</v>
      </c>
      <c r="N842" s="189" t="s">
        <v>44</v>
      </c>
      <c r="O842" s="67"/>
      <c r="P842" s="190">
        <f>O842*H842</f>
        <v>0</v>
      </c>
      <c r="Q842" s="190">
        <v>0</v>
      </c>
      <c r="R842" s="190">
        <f>Q842*H842</f>
        <v>0</v>
      </c>
      <c r="S842" s="190">
        <v>7.5999999999999998E-2</v>
      </c>
      <c r="T842" s="191">
        <f>S842*H842</f>
        <v>6.6879999999999997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192" t="s">
        <v>197</v>
      </c>
      <c r="AT842" s="192" t="s">
        <v>193</v>
      </c>
      <c r="AU842" s="192" t="s">
        <v>82</v>
      </c>
      <c r="AY842" s="20" t="s">
        <v>191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20" t="s">
        <v>80</v>
      </c>
      <c r="BK842" s="193">
        <f>ROUND(I842*H842,2)</f>
        <v>0</v>
      </c>
      <c r="BL842" s="20" t="s">
        <v>197</v>
      </c>
      <c r="BM842" s="192" t="s">
        <v>1137</v>
      </c>
    </row>
    <row r="843" spans="1:65" s="2" customFormat="1" ht="11.25">
      <c r="A843" s="37"/>
      <c r="B843" s="38"/>
      <c r="C843" s="39"/>
      <c r="D843" s="194" t="s">
        <v>199</v>
      </c>
      <c r="E843" s="39"/>
      <c r="F843" s="195" t="s">
        <v>1138</v>
      </c>
      <c r="G843" s="39"/>
      <c r="H843" s="39"/>
      <c r="I843" s="196"/>
      <c r="J843" s="39"/>
      <c r="K843" s="39"/>
      <c r="L843" s="42"/>
      <c r="M843" s="197"/>
      <c r="N843" s="198"/>
      <c r="O843" s="67"/>
      <c r="P843" s="67"/>
      <c r="Q843" s="67"/>
      <c r="R843" s="67"/>
      <c r="S843" s="67"/>
      <c r="T843" s="68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T843" s="20" t="s">
        <v>199</v>
      </c>
      <c r="AU843" s="20" t="s">
        <v>82</v>
      </c>
    </row>
    <row r="844" spans="1:65" s="2" customFormat="1" ht="11.25">
      <c r="A844" s="37"/>
      <c r="B844" s="38"/>
      <c r="C844" s="39"/>
      <c r="D844" s="199" t="s">
        <v>206</v>
      </c>
      <c r="E844" s="39"/>
      <c r="F844" s="200" t="s">
        <v>1139</v>
      </c>
      <c r="G844" s="39"/>
      <c r="H844" s="39"/>
      <c r="I844" s="196"/>
      <c r="J844" s="39"/>
      <c r="K844" s="39"/>
      <c r="L844" s="42"/>
      <c r="M844" s="197"/>
      <c r="N844" s="198"/>
      <c r="O844" s="67"/>
      <c r="P844" s="67"/>
      <c r="Q844" s="67"/>
      <c r="R844" s="67"/>
      <c r="S844" s="67"/>
      <c r="T844" s="68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T844" s="20" t="s">
        <v>206</v>
      </c>
      <c r="AU844" s="20" t="s">
        <v>82</v>
      </c>
    </row>
    <row r="845" spans="1:65" s="13" customFormat="1" ht="11.25">
      <c r="B845" s="201"/>
      <c r="C845" s="202"/>
      <c r="D845" s="194" t="s">
        <v>208</v>
      </c>
      <c r="E845" s="203" t="s">
        <v>19</v>
      </c>
      <c r="F845" s="204" t="s">
        <v>1140</v>
      </c>
      <c r="G845" s="202"/>
      <c r="H845" s="205">
        <v>18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208</v>
      </c>
      <c r="AU845" s="211" t="s">
        <v>82</v>
      </c>
      <c r="AV845" s="13" t="s">
        <v>82</v>
      </c>
      <c r="AW845" s="13" t="s">
        <v>34</v>
      </c>
      <c r="AX845" s="13" t="s">
        <v>73</v>
      </c>
      <c r="AY845" s="211" t="s">
        <v>191</v>
      </c>
    </row>
    <row r="846" spans="1:65" s="13" customFormat="1" ht="11.25">
      <c r="B846" s="201"/>
      <c r="C846" s="202"/>
      <c r="D846" s="194" t="s">
        <v>208</v>
      </c>
      <c r="E846" s="203" t="s">
        <v>19</v>
      </c>
      <c r="F846" s="204" t="s">
        <v>1141</v>
      </c>
      <c r="G846" s="202"/>
      <c r="H846" s="205">
        <v>70</v>
      </c>
      <c r="I846" s="206"/>
      <c r="J846" s="202"/>
      <c r="K846" s="202"/>
      <c r="L846" s="207"/>
      <c r="M846" s="208"/>
      <c r="N846" s="209"/>
      <c r="O846" s="209"/>
      <c r="P846" s="209"/>
      <c r="Q846" s="209"/>
      <c r="R846" s="209"/>
      <c r="S846" s="209"/>
      <c r="T846" s="210"/>
      <c r="AT846" s="211" t="s">
        <v>208</v>
      </c>
      <c r="AU846" s="211" t="s">
        <v>82</v>
      </c>
      <c r="AV846" s="13" t="s">
        <v>82</v>
      </c>
      <c r="AW846" s="13" t="s">
        <v>34</v>
      </c>
      <c r="AX846" s="13" t="s">
        <v>73</v>
      </c>
      <c r="AY846" s="211" t="s">
        <v>191</v>
      </c>
    </row>
    <row r="847" spans="1:65" s="14" customFormat="1" ht="11.25">
      <c r="B847" s="212"/>
      <c r="C847" s="213"/>
      <c r="D847" s="194" t="s">
        <v>208</v>
      </c>
      <c r="E847" s="214" t="s">
        <v>19</v>
      </c>
      <c r="F847" s="215" t="s">
        <v>238</v>
      </c>
      <c r="G847" s="213"/>
      <c r="H847" s="216">
        <v>88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208</v>
      </c>
      <c r="AU847" s="222" t="s">
        <v>82</v>
      </c>
      <c r="AV847" s="14" t="s">
        <v>197</v>
      </c>
      <c r="AW847" s="14" t="s">
        <v>34</v>
      </c>
      <c r="AX847" s="14" t="s">
        <v>80</v>
      </c>
      <c r="AY847" s="222" t="s">
        <v>191</v>
      </c>
    </row>
    <row r="848" spans="1:65" s="2" customFormat="1" ht="16.5" customHeight="1">
      <c r="A848" s="37"/>
      <c r="B848" s="38"/>
      <c r="C848" s="181" t="s">
        <v>1142</v>
      </c>
      <c r="D848" s="181" t="s">
        <v>193</v>
      </c>
      <c r="E848" s="182" t="s">
        <v>1143</v>
      </c>
      <c r="F848" s="183" t="s">
        <v>1144</v>
      </c>
      <c r="G848" s="184" t="s">
        <v>282</v>
      </c>
      <c r="H848" s="185">
        <v>3.3</v>
      </c>
      <c r="I848" s="186"/>
      <c r="J848" s="187">
        <f>ROUND(I848*H848,2)</f>
        <v>0</v>
      </c>
      <c r="K848" s="183" t="s">
        <v>203</v>
      </c>
      <c r="L848" s="42"/>
      <c r="M848" s="188" t="s">
        <v>19</v>
      </c>
      <c r="N848" s="189" t="s">
        <v>44</v>
      </c>
      <c r="O848" s="67"/>
      <c r="P848" s="190">
        <f>O848*H848</f>
        <v>0</v>
      </c>
      <c r="Q848" s="190">
        <v>0</v>
      </c>
      <c r="R848" s="190">
        <f>Q848*H848</f>
        <v>0</v>
      </c>
      <c r="S848" s="190">
        <v>6.3E-2</v>
      </c>
      <c r="T848" s="191">
        <f>S848*H848</f>
        <v>0.2079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192" t="s">
        <v>197</v>
      </c>
      <c r="AT848" s="192" t="s">
        <v>193</v>
      </c>
      <c r="AU848" s="192" t="s">
        <v>82</v>
      </c>
      <c r="AY848" s="20" t="s">
        <v>191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0" t="s">
        <v>80</v>
      </c>
      <c r="BK848" s="193">
        <f>ROUND(I848*H848,2)</f>
        <v>0</v>
      </c>
      <c r="BL848" s="20" t="s">
        <v>197</v>
      </c>
      <c r="BM848" s="192" t="s">
        <v>1145</v>
      </c>
    </row>
    <row r="849" spans="1:65" s="2" customFormat="1" ht="11.25">
      <c r="A849" s="37"/>
      <c r="B849" s="38"/>
      <c r="C849" s="39"/>
      <c r="D849" s="194" t="s">
        <v>199</v>
      </c>
      <c r="E849" s="39"/>
      <c r="F849" s="195" t="s">
        <v>1146</v>
      </c>
      <c r="G849" s="39"/>
      <c r="H849" s="39"/>
      <c r="I849" s="196"/>
      <c r="J849" s="39"/>
      <c r="K849" s="39"/>
      <c r="L849" s="42"/>
      <c r="M849" s="197"/>
      <c r="N849" s="198"/>
      <c r="O849" s="67"/>
      <c r="P849" s="67"/>
      <c r="Q849" s="67"/>
      <c r="R849" s="67"/>
      <c r="S849" s="67"/>
      <c r="T849" s="68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T849" s="20" t="s">
        <v>199</v>
      </c>
      <c r="AU849" s="20" t="s">
        <v>82</v>
      </c>
    </row>
    <row r="850" spans="1:65" s="2" customFormat="1" ht="11.25">
      <c r="A850" s="37"/>
      <c r="B850" s="38"/>
      <c r="C850" s="39"/>
      <c r="D850" s="199" t="s">
        <v>206</v>
      </c>
      <c r="E850" s="39"/>
      <c r="F850" s="200" t="s">
        <v>1147</v>
      </c>
      <c r="G850" s="39"/>
      <c r="H850" s="39"/>
      <c r="I850" s="196"/>
      <c r="J850" s="39"/>
      <c r="K850" s="39"/>
      <c r="L850" s="42"/>
      <c r="M850" s="197"/>
      <c r="N850" s="198"/>
      <c r="O850" s="67"/>
      <c r="P850" s="67"/>
      <c r="Q850" s="67"/>
      <c r="R850" s="67"/>
      <c r="S850" s="67"/>
      <c r="T850" s="68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20" t="s">
        <v>206</v>
      </c>
      <c r="AU850" s="20" t="s">
        <v>82</v>
      </c>
    </row>
    <row r="851" spans="1:65" s="13" customFormat="1" ht="11.25">
      <c r="B851" s="201"/>
      <c r="C851" s="202"/>
      <c r="D851" s="194" t="s">
        <v>208</v>
      </c>
      <c r="E851" s="203" t="s">
        <v>19</v>
      </c>
      <c r="F851" s="204" t="s">
        <v>1148</v>
      </c>
      <c r="G851" s="202"/>
      <c r="H851" s="205">
        <v>3.3</v>
      </c>
      <c r="I851" s="206"/>
      <c r="J851" s="202"/>
      <c r="K851" s="202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208</v>
      </c>
      <c r="AU851" s="211" t="s">
        <v>82</v>
      </c>
      <c r="AV851" s="13" t="s">
        <v>82</v>
      </c>
      <c r="AW851" s="13" t="s">
        <v>34</v>
      </c>
      <c r="AX851" s="13" t="s">
        <v>80</v>
      </c>
      <c r="AY851" s="211" t="s">
        <v>191</v>
      </c>
    </row>
    <row r="852" spans="1:65" s="2" customFormat="1" ht="16.5" customHeight="1">
      <c r="A852" s="37"/>
      <c r="B852" s="38"/>
      <c r="C852" s="181" t="s">
        <v>1149</v>
      </c>
      <c r="D852" s="181" t="s">
        <v>193</v>
      </c>
      <c r="E852" s="182" t="s">
        <v>1150</v>
      </c>
      <c r="F852" s="183" t="s">
        <v>1151</v>
      </c>
      <c r="G852" s="184" t="s">
        <v>196</v>
      </c>
      <c r="H852" s="185">
        <v>6</v>
      </c>
      <c r="I852" s="186"/>
      <c r="J852" s="187">
        <f>ROUND(I852*H852,2)</f>
        <v>0</v>
      </c>
      <c r="K852" s="183" t="s">
        <v>203</v>
      </c>
      <c r="L852" s="42"/>
      <c r="M852" s="188" t="s">
        <v>19</v>
      </c>
      <c r="N852" s="189" t="s">
        <v>44</v>
      </c>
      <c r="O852" s="67"/>
      <c r="P852" s="190">
        <f>O852*H852</f>
        <v>0</v>
      </c>
      <c r="Q852" s="190">
        <v>0</v>
      </c>
      <c r="R852" s="190">
        <f>Q852*H852</f>
        <v>0</v>
      </c>
      <c r="S852" s="190">
        <v>0.13900000000000001</v>
      </c>
      <c r="T852" s="191">
        <f>S852*H852</f>
        <v>0.83400000000000007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2" t="s">
        <v>197</v>
      </c>
      <c r="AT852" s="192" t="s">
        <v>193</v>
      </c>
      <c r="AU852" s="192" t="s">
        <v>82</v>
      </c>
      <c r="AY852" s="20" t="s">
        <v>191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20" t="s">
        <v>80</v>
      </c>
      <c r="BK852" s="193">
        <f>ROUND(I852*H852,2)</f>
        <v>0</v>
      </c>
      <c r="BL852" s="20" t="s">
        <v>197</v>
      </c>
      <c r="BM852" s="192" t="s">
        <v>1152</v>
      </c>
    </row>
    <row r="853" spans="1:65" s="2" customFormat="1" ht="19.5">
      <c r="A853" s="37"/>
      <c r="B853" s="38"/>
      <c r="C853" s="39"/>
      <c r="D853" s="194" t="s">
        <v>199</v>
      </c>
      <c r="E853" s="39"/>
      <c r="F853" s="195" t="s">
        <v>1153</v>
      </c>
      <c r="G853" s="39"/>
      <c r="H853" s="39"/>
      <c r="I853" s="196"/>
      <c r="J853" s="39"/>
      <c r="K853" s="39"/>
      <c r="L853" s="42"/>
      <c r="M853" s="197"/>
      <c r="N853" s="198"/>
      <c r="O853" s="67"/>
      <c r="P853" s="67"/>
      <c r="Q853" s="67"/>
      <c r="R853" s="67"/>
      <c r="S853" s="67"/>
      <c r="T853" s="68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T853" s="20" t="s">
        <v>199</v>
      </c>
      <c r="AU853" s="20" t="s">
        <v>82</v>
      </c>
    </row>
    <row r="854" spans="1:65" s="2" customFormat="1" ht="11.25">
      <c r="A854" s="37"/>
      <c r="B854" s="38"/>
      <c r="C854" s="39"/>
      <c r="D854" s="199" t="s">
        <v>206</v>
      </c>
      <c r="E854" s="39"/>
      <c r="F854" s="200" t="s">
        <v>1154</v>
      </c>
      <c r="G854" s="39"/>
      <c r="H854" s="39"/>
      <c r="I854" s="196"/>
      <c r="J854" s="39"/>
      <c r="K854" s="39"/>
      <c r="L854" s="42"/>
      <c r="M854" s="197"/>
      <c r="N854" s="198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206</v>
      </c>
      <c r="AU854" s="20" t="s">
        <v>82</v>
      </c>
    </row>
    <row r="855" spans="1:65" s="13" customFormat="1" ht="11.25">
      <c r="B855" s="201"/>
      <c r="C855" s="202"/>
      <c r="D855" s="194" t="s">
        <v>208</v>
      </c>
      <c r="E855" s="203" t="s">
        <v>19</v>
      </c>
      <c r="F855" s="204" t="s">
        <v>1155</v>
      </c>
      <c r="G855" s="202"/>
      <c r="H855" s="205">
        <v>6</v>
      </c>
      <c r="I855" s="206"/>
      <c r="J855" s="202"/>
      <c r="K855" s="202"/>
      <c r="L855" s="207"/>
      <c r="M855" s="208"/>
      <c r="N855" s="209"/>
      <c r="O855" s="209"/>
      <c r="P855" s="209"/>
      <c r="Q855" s="209"/>
      <c r="R855" s="209"/>
      <c r="S855" s="209"/>
      <c r="T855" s="210"/>
      <c r="AT855" s="211" t="s">
        <v>208</v>
      </c>
      <c r="AU855" s="211" t="s">
        <v>82</v>
      </c>
      <c r="AV855" s="13" t="s">
        <v>82</v>
      </c>
      <c r="AW855" s="13" t="s">
        <v>34</v>
      </c>
      <c r="AX855" s="13" t="s">
        <v>80</v>
      </c>
      <c r="AY855" s="211" t="s">
        <v>191</v>
      </c>
    </row>
    <row r="856" spans="1:65" s="2" customFormat="1" ht="16.5" customHeight="1">
      <c r="A856" s="37"/>
      <c r="B856" s="38"/>
      <c r="C856" s="181" t="s">
        <v>1156</v>
      </c>
      <c r="D856" s="181" t="s">
        <v>193</v>
      </c>
      <c r="E856" s="182" t="s">
        <v>1157</v>
      </c>
      <c r="F856" s="183" t="s">
        <v>1158</v>
      </c>
      <c r="G856" s="184" t="s">
        <v>196</v>
      </c>
      <c r="H856" s="185">
        <v>31</v>
      </c>
      <c r="I856" s="186"/>
      <c r="J856" s="187">
        <f>ROUND(I856*H856,2)</f>
        <v>0</v>
      </c>
      <c r="K856" s="183" t="s">
        <v>203</v>
      </c>
      <c r="L856" s="42"/>
      <c r="M856" s="188" t="s">
        <v>19</v>
      </c>
      <c r="N856" s="189" t="s">
        <v>44</v>
      </c>
      <c r="O856" s="67"/>
      <c r="P856" s="190">
        <f>O856*H856</f>
        <v>0</v>
      </c>
      <c r="Q856" s="190">
        <v>0</v>
      </c>
      <c r="R856" s="190">
        <f>Q856*H856</f>
        <v>0</v>
      </c>
      <c r="S856" s="190">
        <v>9.2999999999999999E-2</v>
      </c>
      <c r="T856" s="191">
        <f>S856*H856</f>
        <v>2.883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2" t="s">
        <v>197</v>
      </c>
      <c r="AT856" s="192" t="s">
        <v>193</v>
      </c>
      <c r="AU856" s="192" t="s">
        <v>82</v>
      </c>
      <c r="AY856" s="20" t="s">
        <v>191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20" t="s">
        <v>80</v>
      </c>
      <c r="BK856" s="193">
        <f>ROUND(I856*H856,2)</f>
        <v>0</v>
      </c>
      <c r="BL856" s="20" t="s">
        <v>197</v>
      </c>
      <c r="BM856" s="192" t="s">
        <v>1159</v>
      </c>
    </row>
    <row r="857" spans="1:65" s="2" customFormat="1" ht="19.5">
      <c r="A857" s="37"/>
      <c r="B857" s="38"/>
      <c r="C857" s="39"/>
      <c r="D857" s="194" t="s">
        <v>199</v>
      </c>
      <c r="E857" s="39"/>
      <c r="F857" s="195" t="s">
        <v>1160</v>
      </c>
      <c r="G857" s="39"/>
      <c r="H857" s="39"/>
      <c r="I857" s="196"/>
      <c r="J857" s="39"/>
      <c r="K857" s="39"/>
      <c r="L857" s="42"/>
      <c r="M857" s="197"/>
      <c r="N857" s="198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199</v>
      </c>
      <c r="AU857" s="20" t="s">
        <v>82</v>
      </c>
    </row>
    <row r="858" spans="1:65" s="2" customFormat="1" ht="11.25">
      <c r="A858" s="37"/>
      <c r="B858" s="38"/>
      <c r="C858" s="39"/>
      <c r="D858" s="199" t="s">
        <v>206</v>
      </c>
      <c r="E858" s="39"/>
      <c r="F858" s="200" t="s">
        <v>1161</v>
      </c>
      <c r="G858" s="39"/>
      <c r="H858" s="39"/>
      <c r="I858" s="196"/>
      <c r="J858" s="39"/>
      <c r="K858" s="39"/>
      <c r="L858" s="42"/>
      <c r="M858" s="197"/>
      <c r="N858" s="198"/>
      <c r="O858" s="67"/>
      <c r="P858" s="67"/>
      <c r="Q858" s="67"/>
      <c r="R858" s="67"/>
      <c r="S858" s="67"/>
      <c r="T858" s="68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T858" s="20" t="s">
        <v>206</v>
      </c>
      <c r="AU858" s="20" t="s">
        <v>82</v>
      </c>
    </row>
    <row r="859" spans="1:65" s="13" customFormat="1" ht="11.25">
      <c r="B859" s="201"/>
      <c r="C859" s="202"/>
      <c r="D859" s="194" t="s">
        <v>208</v>
      </c>
      <c r="E859" s="203" t="s">
        <v>19</v>
      </c>
      <c r="F859" s="204" t="s">
        <v>1162</v>
      </c>
      <c r="G859" s="202"/>
      <c r="H859" s="205">
        <v>6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208</v>
      </c>
      <c r="AU859" s="211" t="s">
        <v>82</v>
      </c>
      <c r="AV859" s="13" t="s">
        <v>82</v>
      </c>
      <c r="AW859" s="13" t="s">
        <v>34</v>
      </c>
      <c r="AX859" s="13" t="s">
        <v>73</v>
      </c>
      <c r="AY859" s="211" t="s">
        <v>191</v>
      </c>
    </row>
    <row r="860" spans="1:65" s="13" customFormat="1" ht="11.25">
      <c r="B860" s="201"/>
      <c r="C860" s="202"/>
      <c r="D860" s="194" t="s">
        <v>208</v>
      </c>
      <c r="E860" s="203" t="s">
        <v>19</v>
      </c>
      <c r="F860" s="204" t="s">
        <v>1163</v>
      </c>
      <c r="G860" s="202"/>
      <c r="H860" s="205">
        <v>25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208</v>
      </c>
      <c r="AU860" s="211" t="s">
        <v>82</v>
      </c>
      <c r="AV860" s="13" t="s">
        <v>82</v>
      </c>
      <c r="AW860" s="13" t="s">
        <v>34</v>
      </c>
      <c r="AX860" s="13" t="s">
        <v>73</v>
      </c>
      <c r="AY860" s="211" t="s">
        <v>191</v>
      </c>
    </row>
    <row r="861" spans="1:65" s="14" customFormat="1" ht="11.25">
      <c r="B861" s="212"/>
      <c r="C861" s="213"/>
      <c r="D861" s="194" t="s">
        <v>208</v>
      </c>
      <c r="E861" s="214" t="s">
        <v>19</v>
      </c>
      <c r="F861" s="215" t="s">
        <v>238</v>
      </c>
      <c r="G861" s="213"/>
      <c r="H861" s="216">
        <v>31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208</v>
      </c>
      <c r="AU861" s="222" t="s">
        <v>82</v>
      </c>
      <c r="AV861" s="14" t="s">
        <v>197</v>
      </c>
      <c r="AW861" s="14" t="s">
        <v>34</v>
      </c>
      <c r="AX861" s="14" t="s">
        <v>80</v>
      </c>
      <c r="AY861" s="222" t="s">
        <v>191</v>
      </c>
    </row>
    <row r="862" spans="1:65" s="2" customFormat="1" ht="16.5" customHeight="1">
      <c r="A862" s="37"/>
      <c r="B862" s="38"/>
      <c r="C862" s="181" t="s">
        <v>1164</v>
      </c>
      <c r="D862" s="181" t="s">
        <v>193</v>
      </c>
      <c r="E862" s="182" t="s">
        <v>1165</v>
      </c>
      <c r="F862" s="183" t="s">
        <v>1166</v>
      </c>
      <c r="G862" s="184" t="s">
        <v>202</v>
      </c>
      <c r="H862" s="185">
        <v>4.7060000000000004</v>
      </c>
      <c r="I862" s="186"/>
      <c r="J862" s="187">
        <f>ROUND(I862*H862,2)</f>
        <v>0</v>
      </c>
      <c r="K862" s="183" t="s">
        <v>203</v>
      </c>
      <c r="L862" s="42"/>
      <c r="M862" s="188" t="s">
        <v>19</v>
      </c>
      <c r="N862" s="189" t="s">
        <v>44</v>
      </c>
      <c r="O862" s="67"/>
      <c r="P862" s="190">
        <f>O862*H862</f>
        <v>0</v>
      </c>
      <c r="Q862" s="190">
        <v>0</v>
      </c>
      <c r="R862" s="190">
        <f>Q862*H862</f>
        <v>0</v>
      </c>
      <c r="S862" s="190">
        <v>2.4</v>
      </c>
      <c r="T862" s="191">
        <f>S862*H862</f>
        <v>11.294400000000001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92" t="s">
        <v>197</v>
      </c>
      <c r="AT862" s="192" t="s">
        <v>193</v>
      </c>
      <c r="AU862" s="192" t="s">
        <v>82</v>
      </c>
      <c r="AY862" s="20" t="s">
        <v>191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0" t="s">
        <v>80</v>
      </c>
      <c r="BK862" s="193">
        <f>ROUND(I862*H862,2)</f>
        <v>0</v>
      </c>
      <c r="BL862" s="20" t="s">
        <v>197</v>
      </c>
      <c r="BM862" s="192" t="s">
        <v>1167</v>
      </c>
    </row>
    <row r="863" spans="1:65" s="2" customFormat="1" ht="11.25">
      <c r="A863" s="37"/>
      <c r="B863" s="38"/>
      <c r="C863" s="39"/>
      <c r="D863" s="194" t="s">
        <v>199</v>
      </c>
      <c r="E863" s="39"/>
      <c r="F863" s="195" t="s">
        <v>1168</v>
      </c>
      <c r="G863" s="39"/>
      <c r="H863" s="39"/>
      <c r="I863" s="196"/>
      <c r="J863" s="39"/>
      <c r="K863" s="39"/>
      <c r="L863" s="42"/>
      <c r="M863" s="197"/>
      <c r="N863" s="198"/>
      <c r="O863" s="67"/>
      <c r="P863" s="67"/>
      <c r="Q863" s="67"/>
      <c r="R863" s="67"/>
      <c r="S863" s="67"/>
      <c r="T863" s="68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T863" s="20" t="s">
        <v>199</v>
      </c>
      <c r="AU863" s="20" t="s">
        <v>82</v>
      </c>
    </row>
    <row r="864" spans="1:65" s="2" customFormat="1" ht="11.25">
      <c r="A864" s="37"/>
      <c r="B864" s="38"/>
      <c r="C864" s="39"/>
      <c r="D864" s="199" t="s">
        <v>206</v>
      </c>
      <c r="E864" s="39"/>
      <c r="F864" s="200" t="s">
        <v>1169</v>
      </c>
      <c r="G864" s="39"/>
      <c r="H864" s="39"/>
      <c r="I864" s="196"/>
      <c r="J864" s="39"/>
      <c r="K864" s="39"/>
      <c r="L864" s="42"/>
      <c r="M864" s="197"/>
      <c r="N864" s="198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206</v>
      </c>
      <c r="AU864" s="20" t="s">
        <v>82</v>
      </c>
    </row>
    <row r="865" spans="1:65" s="13" customFormat="1" ht="11.25">
      <c r="B865" s="201"/>
      <c r="C865" s="202"/>
      <c r="D865" s="194" t="s">
        <v>208</v>
      </c>
      <c r="E865" s="203" t="s">
        <v>19</v>
      </c>
      <c r="F865" s="204" t="s">
        <v>1170</v>
      </c>
      <c r="G865" s="202"/>
      <c r="H865" s="205">
        <v>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208</v>
      </c>
      <c r="AU865" s="211" t="s">
        <v>82</v>
      </c>
      <c r="AV865" s="13" t="s">
        <v>82</v>
      </c>
      <c r="AW865" s="13" t="s">
        <v>34</v>
      </c>
      <c r="AX865" s="13" t="s">
        <v>73</v>
      </c>
      <c r="AY865" s="211" t="s">
        <v>191</v>
      </c>
    </row>
    <row r="866" spans="1:65" s="13" customFormat="1" ht="11.25">
      <c r="B866" s="201"/>
      <c r="C866" s="202"/>
      <c r="D866" s="194" t="s">
        <v>208</v>
      </c>
      <c r="E866" s="203" t="s">
        <v>19</v>
      </c>
      <c r="F866" s="204" t="s">
        <v>1171</v>
      </c>
      <c r="G866" s="202"/>
      <c r="H866" s="205">
        <v>3.706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208</v>
      </c>
      <c r="AU866" s="211" t="s">
        <v>82</v>
      </c>
      <c r="AV866" s="13" t="s">
        <v>82</v>
      </c>
      <c r="AW866" s="13" t="s">
        <v>34</v>
      </c>
      <c r="AX866" s="13" t="s">
        <v>73</v>
      </c>
      <c r="AY866" s="211" t="s">
        <v>191</v>
      </c>
    </row>
    <row r="867" spans="1:65" s="14" customFormat="1" ht="11.25">
      <c r="B867" s="212"/>
      <c r="C867" s="213"/>
      <c r="D867" s="194" t="s">
        <v>208</v>
      </c>
      <c r="E867" s="214" t="s">
        <v>19</v>
      </c>
      <c r="F867" s="215" t="s">
        <v>238</v>
      </c>
      <c r="G867" s="213"/>
      <c r="H867" s="216">
        <v>4.7060000000000004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208</v>
      </c>
      <c r="AU867" s="222" t="s">
        <v>82</v>
      </c>
      <c r="AV867" s="14" t="s">
        <v>197</v>
      </c>
      <c r="AW867" s="14" t="s">
        <v>34</v>
      </c>
      <c r="AX867" s="14" t="s">
        <v>80</v>
      </c>
      <c r="AY867" s="222" t="s">
        <v>191</v>
      </c>
    </row>
    <row r="868" spans="1:65" s="2" customFormat="1" ht="16.5" customHeight="1">
      <c r="A868" s="37"/>
      <c r="B868" s="38"/>
      <c r="C868" s="181" t="s">
        <v>1172</v>
      </c>
      <c r="D868" s="181" t="s">
        <v>193</v>
      </c>
      <c r="E868" s="182" t="s">
        <v>1173</v>
      </c>
      <c r="F868" s="183" t="s">
        <v>1174</v>
      </c>
      <c r="G868" s="184" t="s">
        <v>196</v>
      </c>
      <c r="H868" s="185">
        <v>6</v>
      </c>
      <c r="I868" s="186"/>
      <c r="J868" s="187">
        <f>ROUND(I868*H868,2)</f>
        <v>0</v>
      </c>
      <c r="K868" s="183" t="s">
        <v>203</v>
      </c>
      <c r="L868" s="42"/>
      <c r="M868" s="188" t="s">
        <v>19</v>
      </c>
      <c r="N868" s="189" t="s">
        <v>44</v>
      </c>
      <c r="O868" s="67"/>
      <c r="P868" s="190">
        <f>O868*H868</f>
        <v>0</v>
      </c>
      <c r="Q868" s="190">
        <v>0</v>
      </c>
      <c r="R868" s="190">
        <f>Q868*H868</f>
        <v>0</v>
      </c>
      <c r="S868" s="190">
        <v>2.5000000000000001E-2</v>
      </c>
      <c r="T868" s="191">
        <f>S868*H868</f>
        <v>0.15000000000000002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92" t="s">
        <v>197</v>
      </c>
      <c r="AT868" s="192" t="s">
        <v>193</v>
      </c>
      <c r="AU868" s="192" t="s">
        <v>82</v>
      </c>
      <c r="AY868" s="20" t="s">
        <v>191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20" t="s">
        <v>80</v>
      </c>
      <c r="BK868" s="193">
        <f>ROUND(I868*H868,2)</f>
        <v>0</v>
      </c>
      <c r="BL868" s="20" t="s">
        <v>197</v>
      </c>
      <c r="BM868" s="192" t="s">
        <v>1175</v>
      </c>
    </row>
    <row r="869" spans="1:65" s="2" customFormat="1" ht="11.25">
      <c r="A869" s="37"/>
      <c r="B869" s="38"/>
      <c r="C869" s="39"/>
      <c r="D869" s="194" t="s">
        <v>199</v>
      </c>
      <c r="E869" s="39"/>
      <c r="F869" s="195" t="s">
        <v>1176</v>
      </c>
      <c r="G869" s="39"/>
      <c r="H869" s="39"/>
      <c r="I869" s="196"/>
      <c r="J869" s="39"/>
      <c r="K869" s="39"/>
      <c r="L869" s="42"/>
      <c r="M869" s="197"/>
      <c r="N869" s="198"/>
      <c r="O869" s="67"/>
      <c r="P869" s="67"/>
      <c r="Q869" s="67"/>
      <c r="R869" s="67"/>
      <c r="S869" s="67"/>
      <c r="T869" s="68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20" t="s">
        <v>199</v>
      </c>
      <c r="AU869" s="20" t="s">
        <v>82</v>
      </c>
    </row>
    <row r="870" spans="1:65" s="2" customFormat="1" ht="11.25">
      <c r="A870" s="37"/>
      <c r="B870" s="38"/>
      <c r="C870" s="39"/>
      <c r="D870" s="199" t="s">
        <v>206</v>
      </c>
      <c r="E870" s="39"/>
      <c r="F870" s="200" t="s">
        <v>1177</v>
      </c>
      <c r="G870" s="39"/>
      <c r="H870" s="39"/>
      <c r="I870" s="196"/>
      <c r="J870" s="39"/>
      <c r="K870" s="39"/>
      <c r="L870" s="42"/>
      <c r="M870" s="197"/>
      <c r="N870" s="198"/>
      <c r="O870" s="67"/>
      <c r="P870" s="67"/>
      <c r="Q870" s="67"/>
      <c r="R870" s="67"/>
      <c r="S870" s="67"/>
      <c r="T870" s="68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T870" s="20" t="s">
        <v>206</v>
      </c>
      <c r="AU870" s="20" t="s">
        <v>82</v>
      </c>
    </row>
    <row r="871" spans="1:65" s="13" customFormat="1" ht="11.25">
      <c r="B871" s="201"/>
      <c r="C871" s="202"/>
      <c r="D871" s="194" t="s">
        <v>208</v>
      </c>
      <c r="E871" s="203" t="s">
        <v>19</v>
      </c>
      <c r="F871" s="204" t="s">
        <v>1155</v>
      </c>
      <c r="G871" s="202"/>
      <c r="H871" s="205">
        <v>6</v>
      </c>
      <c r="I871" s="206"/>
      <c r="J871" s="202"/>
      <c r="K871" s="202"/>
      <c r="L871" s="207"/>
      <c r="M871" s="208"/>
      <c r="N871" s="209"/>
      <c r="O871" s="209"/>
      <c r="P871" s="209"/>
      <c r="Q871" s="209"/>
      <c r="R871" s="209"/>
      <c r="S871" s="209"/>
      <c r="T871" s="210"/>
      <c r="AT871" s="211" t="s">
        <v>208</v>
      </c>
      <c r="AU871" s="211" t="s">
        <v>82</v>
      </c>
      <c r="AV871" s="13" t="s">
        <v>82</v>
      </c>
      <c r="AW871" s="13" t="s">
        <v>34</v>
      </c>
      <c r="AX871" s="13" t="s">
        <v>80</v>
      </c>
      <c r="AY871" s="211" t="s">
        <v>191</v>
      </c>
    </row>
    <row r="872" spans="1:65" s="2" customFormat="1" ht="16.5" customHeight="1">
      <c r="A872" s="37"/>
      <c r="B872" s="38"/>
      <c r="C872" s="181" t="s">
        <v>1178</v>
      </c>
      <c r="D872" s="181" t="s">
        <v>193</v>
      </c>
      <c r="E872" s="182" t="s">
        <v>1179</v>
      </c>
      <c r="F872" s="183" t="s">
        <v>1180</v>
      </c>
      <c r="G872" s="184" t="s">
        <v>301</v>
      </c>
      <c r="H872" s="185">
        <v>11.5</v>
      </c>
      <c r="I872" s="186"/>
      <c r="J872" s="187">
        <f>ROUND(I872*H872,2)</f>
        <v>0</v>
      </c>
      <c r="K872" s="183" t="s">
        <v>203</v>
      </c>
      <c r="L872" s="42"/>
      <c r="M872" s="188" t="s">
        <v>19</v>
      </c>
      <c r="N872" s="189" t="s">
        <v>44</v>
      </c>
      <c r="O872" s="67"/>
      <c r="P872" s="190">
        <f>O872*H872</f>
        <v>0</v>
      </c>
      <c r="Q872" s="190">
        <v>7.6000000000000004E-4</v>
      </c>
      <c r="R872" s="190">
        <f>Q872*H872</f>
        <v>8.7400000000000012E-3</v>
      </c>
      <c r="S872" s="190">
        <v>2.0999999999999999E-3</v>
      </c>
      <c r="T872" s="191">
        <f>S872*H872</f>
        <v>2.4149999999999998E-2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92" t="s">
        <v>197</v>
      </c>
      <c r="AT872" s="192" t="s">
        <v>193</v>
      </c>
      <c r="AU872" s="192" t="s">
        <v>82</v>
      </c>
      <c r="AY872" s="20" t="s">
        <v>191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20" t="s">
        <v>80</v>
      </c>
      <c r="BK872" s="193">
        <f>ROUND(I872*H872,2)</f>
        <v>0</v>
      </c>
      <c r="BL872" s="20" t="s">
        <v>197</v>
      </c>
      <c r="BM872" s="192" t="s">
        <v>1181</v>
      </c>
    </row>
    <row r="873" spans="1:65" s="2" customFormat="1" ht="19.5">
      <c r="A873" s="37"/>
      <c r="B873" s="38"/>
      <c r="C873" s="39"/>
      <c r="D873" s="194" t="s">
        <v>199</v>
      </c>
      <c r="E873" s="39"/>
      <c r="F873" s="195" t="s">
        <v>1182</v>
      </c>
      <c r="G873" s="39"/>
      <c r="H873" s="39"/>
      <c r="I873" s="196"/>
      <c r="J873" s="39"/>
      <c r="K873" s="39"/>
      <c r="L873" s="42"/>
      <c r="M873" s="197"/>
      <c r="N873" s="198"/>
      <c r="O873" s="67"/>
      <c r="P873" s="67"/>
      <c r="Q873" s="67"/>
      <c r="R873" s="67"/>
      <c r="S873" s="67"/>
      <c r="T873" s="68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T873" s="20" t="s">
        <v>199</v>
      </c>
      <c r="AU873" s="20" t="s">
        <v>82</v>
      </c>
    </row>
    <row r="874" spans="1:65" s="2" customFormat="1" ht="11.25">
      <c r="A874" s="37"/>
      <c r="B874" s="38"/>
      <c r="C874" s="39"/>
      <c r="D874" s="199" t="s">
        <v>206</v>
      </c>
      <c r="E874" s="39"/>
      <c r="F874" s="200" t="s">
        <v>1183</v>
      </c>
      <c r="G874" s="39"/>
      <c r="H874" s="39"/>
      <c r="I874" s="196"/>
      <c r="J874" s="39"/>
      <c r="K874" s="39"/>
      <c r="L874" s="42"/>
      <c r="M874" s="197"/>
      <c r="N874" s="198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206</v>
      </c>
      <c r="AU874" s="20" t="s">
        <v>82</v>
      </c>
    </row>
    <row r="875" spans="1:65" s="13" customFormat="1" ht="11.25">
      <c r="B875" s="201"/>
      <c r="C875" s="202"/>
      <c r="D875" s="194" t="s">
        <v>208</v>
      </c>
      <c r="E875" s="203" t="s">
        <v>19</v>
      </c>
      <c r="F875" s="204" t="s">
        <v>1184</v>
      </c>
      <c r="G875" s="202"/>
      <c r="H875" s="205">
        <v>1.5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208</v>
      </c>
      <c r="AU875" s="211" t="s">
        <v>82</v>
      </c>
      <c r="AV875" s="13" t="s">
        <v>82</v>
      </c>
      <c r="AW875" s="13" t="s">
        <v>34</v>
      </c>
      <c r="AX875" s="13" t="s">
        <v>73</v>
      </c>
      <c r="AY875" s="211" t="s">
        <v>191</v>
      </c>
    </row>
    <row r="876" spans="1:65" s="13" customFormat="1" ht="11.25">
      <c r="B876" s="201"/>
      <c r="C876" s="202"/>
      <c r="D876" s="194" t="s">
        <v>208</v>
      </c>
      <c r="E876" s="203" t="s">
        <v>19</v>
      </c>
      <c r="F876" s="204" t="s">
        <v>1185</v>
      </c>
      <c r="G876" s="202"/>
      <c r="H876" s="205">
        <v>10</v>
      </c>
      <c r="I876" s="206"/>
      <c r="J876" s="202"/>
      <c r="K876" s="202"/>
      <c r="L876" s="207"/>
      <c r="M876" s="208"/>
      <c r="N876" s="209"/>
      <c r="O876" s="209"/>
      <c r="P876" s="209"/>
      <c r="Q876" s="209"/>
      <c r="R876" s="209"/>
      <c r="S876" s="209"/>
      <c r="T876" s="210"/>
      <c r="AT876" s="211" t="s">
        <v>208</v>
      </c>
      <c r="AU876" s="211" t="s">
        <v>82</v>
      </c>
      <c r="AV876" s="13" t="s">
        <v>82</v>
      </c>
      <c r="AW876" s="13" t="s">
        <v>34</v>
      </c>
      <c r="AX876" s="13" t="s">
        <v>73</v>
      </c>
      <c r="AY876" s="211" t="s">
        <v>191</v>
      </c>
    </row>
    <row r="877" spans="1:65" s="14" customFormat="1" ht="11.25">
      <c r="B877" s="212"/>
      <c r="C877" s="213"/>
      <c r="D877" s="194" t="s">
        <v>208</v>
      </c>
      <c r="E877" s="214" t="s">
        <v>19</v>
      </c>
      <c r="F877" s="215" t="s">
        <v>238</v>
      </c>
      <c r="G877" s="213"/>
      <c r="H877" s="216">
        <v>11.5</v>
      </c>
      <c r="I877" s="217"/>
      <c r="J877" s="213"/>
      <c r="K877" s="213"/>
      <c r="L877" s="218"/>
      <c r="M877" s="219"/>
      <c r="N877" s="220"/>
      <c r="O877" s="220"/>
      <c r="P877" s="220"/>
      <c r="Q877" s="220"/>
      <c r="R877" s="220"/>
      <c r="S877" s="220"/>
      <c r="T877" s="221"/>
      <c r="AT877" s="222" t="s">
        <v>208</v>
      </c>
      <c r="AU877" s="222" t="s">
        <v>82</v>
      </c>
      <c r="AV877" s="14" t="s">
        <v>197</v>
      </c>
      <c r="AW877" s="14" t="s">
        <v>34</v>
      </c>
      <c r="AX877" s="14" t="s">
        <v>80</v>
      </c>
      <c r="AY877" s="222" t="s">
        <v>191</v>
      </c>
    </row>
    <row r="878" spans="1:65" s="2" customFormat="1" ht="16.5" customHeight="1">
      <c r="A878" s="37"/>
      <c r="B878" s="38"/>
      <c r="C878" s="181" t="s">
        <v>1186</v>
      </c>
      <c r="D878" s="181" t="s">
        <v>193</v>
      </c>
      <c r="E878" s="182" t="s">
        <v>1187</v>
      </c>
      <c r="F878" s="183" t="s">
        <v>1188</v>
      </c>
      <c r="G878" s="184" t="s">
        <v>301</v>
      </c>
      <c r="H878" s="185">
        <v>1</v>
      </c>
      <c r="I878" s="186"/>
      <c r="J878" s="187">
        <f>ROUND(I878*H878,2)</f>
        <v>0</v>
      </c>
      <c r="K878" s="183" t="s">
        <v>203</v>
      </c>
      <c r="L878" s="42"/>
      <c r="M878" s="188" t="s">
        <v>19</v>
      </c>
      <c r="N878" s="189" t="s">
        <v>44</v>
      </c>
      <c r="O878" s="67"/>
      <c r="P878" s="190">
        <f>O878*H878</f>
        <v>0</v>
      </c>
      <c r="Q878" s="190">
        <v>9.1E-4</v>
      </c>
      <c r="R878" s="190">
        <f>Q878*H878</f>
        <v>9.1E-4</v>
      </c>
      <c r="S878" s="190">
        <v>2.8E-3</v>
      </c>
      <c r="T878" s="191">
        <f>S878*H878</f>
        <v>2.8E-3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92" t="s">
        <v>197</v>
      </c>
      <c r="AT878" s="192" t="s">
        <v>193</v>
      </c>
      <c r="AU878" s="192" t="s">
        <v>82</v>
      </c>
      <c r="AY878" s="20" t="s">
        <v>191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20" t="s">
        <v>80</v>
      </c>
      <c r="BK878" s="193">
        <f>ROUND(I878*H878,2)</f>
        <v>0</v>
      </c>
      <c r="BL878" s="20" t="s">
        <v>197</v>
      </c>
      <c r="BM878" s="192" t="s">
        <v>1189</v>
      </c>
    </row>
    <row r="879" spans="1:65" s="2" customFormat="1" ht="19.5">
      <c r="A879" s="37"/>
      <c r="B879" s="38"/>
      <c r="C879" s="39"/>
      <c r="D879" s="194" t="s">
        <v>199</v>
      </c>
      <c r="E879" s="39"/>
      <c r="F879" s="195" t="s">
        <v>1190</v>
      </c>
      <c r="G879" s="39"/>
      <c r="H879" s="39"/>
      <c r="I879" s="196"/>
      <c r="J879" s="39"/>
      <c r="K879" s="39"/>
      <c r="L879" s="42"/>
      <c r="M879" s="197"/>
      <c r="N879" s="198"/>
      <c r="O879" s="67"/>
      <c r="P879" s="67"/>
      <c r="Q879" s="67"/>
      <c r="R879" s="67"/>
      <c r="S879" s="67"/>
      <c r="T879" s="68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T879" s="20" t="s">
        <v>199</v>
      </c>
      <c r="AU879" s="20" t="s">
        <v>82</v>
      </c>
    </row>
    <row r="880" spans="1:65" s="2" customFormat="1" ht="11.25">
      <c r="A880" s="37"/>
      <c r="B880" s="38"/>
      <c r="C880" s="39"/>
      <c r="D880" s="199" t="s">
        <v>206</v>
      </c>
      <c r="E880" s="39"/>
      <c r="F880" s="200" t="s">
        <v>1191</v>
      </c>
      <c r="G880" s="39"/>
      <c r="H880" s="39"/>
      <c r="I880" s="196"/>
      <c r="J880" s="39"/>
      <c r="K880" s="39"/>
      <c r="L880" s="42"/>
      <c r="M880" s="197"/>
      <c r="N880" s="198"/>
      <c r="O880" s="67"/>
      <c r="P880" s="67"/>
      <c r="Q880" s="67"/>
      <c r="R880" s="67"/>
      <c r="S880" s="67"/>
      <c r="T880" s="68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20" t="s">
        <v>206</v>
      </c>
      <c r="AU880" s="20" t="s">
        <v>82</v>
      </c>
    </row>
    <row r="881" spans="1:65" s="13" customFormat="1" ht="11.25">
      <c r="B881" s="201"/>
      <c r="C881" s="202"/>
      <c r="D881" s="194" t="s">
        <v>208</v>
      </c>
      <c r="E881" s="203" t="s">
        <v>19</v>
      </c>
      <c r="F881" s="204" t="s">
        <v>1192</v>
      </c>
      <c r="G881" s="202"/>
      <c r="H881" s="205">
        <v>1</v>
      </c>
      <c r="I881" s="206"/>
      <c r="J881" s="202"/>
      <c r="K881" s="202"/>
      <c r="L881" s="207"/>
      <c r="M881" s="208"/>
      <c r="N881" s="209"/>
      <c r="O881" s="209"/>
      <c r="P881" s="209"/>
      <c r="Q881" s="209"/>
      <c r="R881" s="209"/>
      <c r="S881" s="209"/>
      <c r="T881" s="210"/>
      <c r="AT881" s="211" t="s">
        <v>208</v>
      </c>
      <c r="AU881" s="211" t="s">
        <v>82</v>
      </c>
      <c r="AV881" s="13" t="s">
        <v>82</v>
      </c>
      <c r="AW881" s="13" t="s">
        <v>34</v>
      </c>
      <c r="AX881" s="13" t="s">
        <v>80</v>
      </c>
      <c r="AY881" s="211" t="s">
        <v>191</v>
      </c>
    </row>
    <row r="882" spans="1:65" s="2" customFormat="1" ht="16.5" customHeight="1">
      <c r="A882" s="37"/>
      <c r="B882" s="38"/>
      <c r="C882" s="181" t="s">
        <v>1193</v>
      </c>
      <c r="D882" s="181" t="s">
        <v>193</v>
      </c>
      <c r="E882" s="182" t="s">
        <v>1194</v>
      </c>
      <c r="F882" s="183" t="s">
        <v>1195</v>
      </c>
      <c r="G882" s="184" t="s">
        <v>301</v>
      </c>
      <c r="H882" s="185">
        <v>1</v>
      </c>
      <c r="I882" s="186"/>
      <c r="J882" s="187">
        <f>ROUND(I882*H882,2)</f>
        <v>0</v>
      </c>
      <c r="K882" s="183" t="s">
        <v>203</v>
      </c>
      <c r="L882" s="42"/>
      <c r="M882" s="188" t="s">
        <v>19</v>
      </c>
      <c r="N882" s="189" t="s">
        <v>44</v>
      </c>
      <c r="O882" s="67"/>
      <c r="P882" s="190">
        <f>O882*H882</f>
        <v>0</v>
      </c>
      <c r="Q882" s="190">
        <v>9.7000000000000005E-4</v>
      </c>
      <c r="R882" s="190">
        <f>Q882*H882</f>
        <v>9.7000000000000005E-4</v>
      </c>
      <c r="S882" s="190">
        <v>4.3E-3</v>
      </c>
      <c r="T882" s="191">
        <f>S882*H882</f>
        <v>4.3E-3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2" t="s">
        <v>197</v>
      </c>
      <c r="AT882" s="192" t="s">
        <v>193</v>
      </c>
      <c r="AU882" s="192" t="s">
        <v>82</v>
      </c>
      <c r="AY882" s="20" t="s">
        <v>191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20" t="s">
        <v>80</v>
      </c>
      <c r="BK882" s="193">
        <f>ROUND(I882*H882,2)</f>
        <v>0</v>
      </c>
      <c r="BL882" s="20" t="s">
        <v>197</v>
      </c>
      <c r="BM882" s="192" t="s">
        <v>1196</v>
      </c>
    </row>
    <row r="883" spans="1:65" s="2" customFormat="1" ht="19.5">
      <c r="A883" s="37"/>
      <c r="B883" s="38"/>
      <c r="C883" s="39"/>
      <c r="D883" s="194" t="s">
        <v>199</v>
      </c>
      <c r="E883" s="39"/>
      <c r="F883" s="195" t="s">
        <v>1197</v>
      </c>
      <c r="G883" s="39"/>
      <c r="H883" s="39"/>
      <c r="I883" s="196"/>
      <c r="J883" s="39"/>
      <c r="K883" s="39"/>
      <c r="L883" s="42"/>
      <c r="M883" s="197"/>
      <c r="N883" s="198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199</v>
      </c>
      <c r="AU883" s="20" t="s">
        <v>82</v>
      </c>
    </row>
    <row r="884" spans="1:65" s="2" customFormat="1" ht="11.25">
      <c r="A884" s="37"/>
      <c r="B884" s="38"/>
      <c r="C884" s="39"/>
      <c r="D884" s="199" t="s">
        <v>206</v>
      </c>
      <c r="E884" s="39"/>
      <c r="F884" s="200" t="s">
        <v>1198</v>
      </c>
      <c r="G884" s="39"/>
      <c r="H884" s="39"/>
      <c r="I884" s="196"/>
      <c r="J884" s="39"/>
      <c r="K884" s="39"/>
      <c r="L884" s="42"/>
      <c r="M884" s="197"/>
      <c r="N884" s="198"/>
      <c r="O884" s="67"/>
      <c r="P884" s="67"/>
      <c r="Q884" s="67"/>
      <c r="R884" s="67"/>
      <c r="S884" s="67"/>
      <c r="T884" s="68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T884" s="20" t="s">
        <v>206</v>
      </c>
      <c r="AU884" s="20" t="s">
        <v>82</v>
      </c>
    </row>
    <row r="885" spans="1:65" s="13" customFormat="1" ht="11.25">
      <c r="B885" s="201"/>
      <c r="C885" s="202"/>
      <c r="D885" s="194" t="s">
        <v>208</v>
      </c>
      <c r="E885" s="203" t="s">
        <v>19</v>
      </c>
      <c r="F885" s="204" t="s">
        <v>1199</v>
      </c>
      <c r="G885" s="202"/>
      <c r="H885" s="205">
        <v>0.5</v>
      </c>
      <c r="I885" s="206"/>
      <c r="J885" s="202"/>
      <c r="K885" s="202"/>
      <c r="L885" s="207"/>
      <c r="M885" s="208"/>
      <c r="N885" s="209"/>
      <c r="O885" s="209"/>
      <c r="P885" s="209"/>
      <c r="Q885" s="209"/>
      <c r="R885" s="209"/>
      <c r="S885" s="209"/>
      <c r="T885" s="210"/>
      <c r="AT885" s="211" t="s">
        <v>208</v>
      </c>
      <c r="AU885" s="211" t="s">
        <v>82</v>
      </c>
      <c r="AV885" s="13" t="s">
        <v>82</v>
      </c>
      <c r="AW885" s="13" t="s">
        <v>34</v>
      </c>
      <c r="AX885" s="13" t="s">
        <v>73</v>
      </c>
      <c r="AY885" s="211" t="s">
        <v>191</v>
      </c>
    </row>
    <row r="886" spans="1:65" s="13" customFormat="1" ht="11.25">
      <c r="B886" s="201"/>
      <c r="C886" s="202"/>
      <c r="D886" s="194" t="s">
        <v>208</v>
      </c>
      <c r="E886" s="203" t="s">
        <v>19</v>
      </c>
      <c r="F886" s="204" t="s">
        <v>1200</v>
      </c>
      <c r="G886" s="202"/>
      <c r="H886" s="205">
        <v>0.5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208</v>
      </c>
      <c r="AU886" s="211" t="s">
        <v>82</v>
      </c>
      <c r="AV886" s="13" t="s">
        <v>82</v>
      </c>
      <c r="AW886" s="13" t="s">
        <v>34</v>
      </c>
      <c r="AX886" s="13" t="s">
        <v>73</v>
      </c>
      <c r="AY886" s="211" t="s">
        <v>191</v>
      </c>
    </row>
    <row r="887" spans="1:65" s="14" customFormat="1" ht="11.25">
      <c r="B887" s="212"/>
      <c r="C887" s="213"/>
      <c r="D887" s="194" t="s">
        <v>208</v>
      </c>
      <c r="E887" s="214" t="s">
        <v>19</v>
      </c>
      <c r="F887" s="215" t="s">
        <v>238</v>
      </c>
      <c r="G887" s="213"/>
      <c r="H887" s="216">
        <v>1</v>
      </c>
      <c r="I887" s="217"/>
      <c r="J887" s="213"/>
      <c r="K887" s="213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208</v>
      </c>
      <c r="AU887" s="222" t="s">
        <v>82</v>
      </c>
      <c r="AV887" s="14" t="s">
        <v>197</v>
      </c>
      <c r="AW887" s="14" t="s">
        <v>34</v>
      </c>
      <c r="AX887" s="14" t="s">
        <v>80</v>
      </c>
      <c r="AY887" s="222" t="s">
        <v>191</v>
      </c>
    </row>
    <row r="888" spans="1:65" s="2" customFormat="1" ht="16.5" customHeight="1">
      <c r="A888" s="37"/>
      <c r="B888" s="38"/>
      <c r="C888" s="181" t="s">
        <v>1201</v>
      </c>
      <c r="D888" s="181" t="s">
        <v>193</v>
      </c>
      <c r="E888" s="182" t="s">
        <v>1202</v>
      </c>
      <c r="F888" s="183" t="s">
        <v>1203</v>
      </c>
      <c r="G888" s="184" t="s">
        <v>301</v>
      </c>
      <c r="H888" s="185">
        <v>1.5</v>
      </c>
      <c r="I888" s="186"/>
      <c r="J888" s="187">
        <f>ROUND(I888*H888,2)</f>
        <v>0</v>
      </c>
      <c r="K888" s="183" t="s">
        <v>203</v>
      </c>
      <c r="L888" s="42"/>
      <c r="M888" s="188" t="s">
        <v>19</v>
      </c>
      <c r="N888" s="189" t="s">
        <v>44</v>
      </c>
      <c r="O888" s="67"/>
      <c r="P888" s="190">
        <f>O888*H888</f>
        <v>0</v>
      </c>
      <c r="Q888" s="190">
        <v>1.1299999999999999E-3</v>
      </c>
      <c r="R888" s="190">
        <f>Q888*H888</f>
        <v>1.6949999999999999E-3</v>
      </c>
      <c r="S888" s="190">
        <v>1.0999999999999999E-2</v>
      </c>
      <c r="T888" s="191">
        <f>S888*H888</f>
        <v>1.6500000000000001E-2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192" t="s">
        <v>197</v>
      </c>
      <c r="AT888" s="192" t="s">
        <v>193</v>
      </c>
      <c r="AU888" s="192" t="s">
        <v>82</v>
      </c>
      <c r="AY888" s="20" t="s">
        <v>191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20" t="s">
        <v>80</v>
      </c>
      <c r="BK888" s="193">
        <f>ROUND(I888*H888,2)</f>
        <v>0</v>
      </c>
      <c r="BL888" s="20" t="s">
        <v>197</v>
      </c>
      <c r="BM888" s="192" t="s">
        <v>1204</v>
      </c>
    </row>
    <row r="889" spans="1:65" s="2" customFormat="1" ht="19.5">
      <c r="A889" s="37"/>
      <c r="B889" s="38"/>
      <c r="C889" s="39"/>
      <c r="D889" s="194" t="s">
        <v>199</v>
      </c>
      <c r="E889" s="39"/>
      <c r="F889" s="195" t="s">
        <v>1205</v>
      </c>
      <c r="G889" s="39"/>
      <c r="H889" s="39"/>
      <c r="I889" s="196"/>
      <c r="J889" s="39"/>
      <c r="K889" s="39"/>
      <c r="L889" s="42"/>
      <c r="M889" s="197"/>
      <c r="N889" s="198"/>
      <c r="O889" s="67"/>
      <c r="P889" s="67"/>
      <c r="Q889" s="67"/>
      <c r="R889" s="67"/>
      <c r="S889" s="67"/>
      <c r="T889" s="68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20" t="s">
        <v>199</v>
      </c>
      <c r="AU889" s="20" t="s">
        <v>82</v>
      </c>
    </row>
    <row r="890" spans="1:65" s="2" customFormat="1" ht="11.25">
      <c r="A890" s="37"/>
      <c r="B890" s="38"/>
      <c r="C890" s="39"/>
      <c r="D890" s="199" t="s">
        <v>206</v>
      </c>
      <c r="E890" s="39"/>
      <c r="F890" s="200" t="s">
        <v>1206</v>
      </c>
      <c r="G890" s="39"/>
      <c r="H890" s="39"/>
      <c r="I890" s="196"/>
      <c r="J890" s="39"/>
      <c r="K890" s="39"/>
      <c r="L890" s="42"/>
      <c r="M890" s="197"/>
      <c r="N890" s="198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206</v>
      </c>
      <c r="AU890" s="20" t="s">
        <v>82</v>
      </c>
    </row>
    <row r="891" spans="1:65" s="13" customFormat="1" ht="11.25">
      <c r="B891" s="201"/>
      <c r="C891" s="202"/>
      <c r="D891" s="194" t="s">
        <v>208</v>
      </c>
      <c r="E891" s="203" t="s">
        <v>19</v>
      </c>
      <c r="F891" s="204" t="s">
        <v>1207</v>
      </c>
      <c r="G891" s="202"/>
      <c r="H891" s="205">
        <v>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208</v>
      </c>
      <c r="AU891" s="211" t="s">
        <v>82</v>
      </c>
      <c r="AV891" s="13" t="s">
        <v>82</v>
      </c>
      <c r="AW891" s="13" t="s">
        <v>34</v>
      </c>
      <c r="AX891" s="13" t="s">
        <v>73</v>
      </c>
      <c r="AY891" s="211" t="s">
        <v>191</v>
      </c>
    </row>
    <row r="892" spans="1:65" s="13" customFormat="1" ht="11.25">
      <c r="B892" s="201"/>
      <c r="C892" s="202"/>
      <c r="D892" s="194" t="s">
        <v>208</v>
      </c>
      <c r="E892" s="203" t="s">
        <v>19</v>
      </c>
      <c r="F892" s="204" t="s">
        <v>1208</v>
      </c>
      <c r="G892" s="202"/>
      <c r="H892" s="205">
        <v>0.5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208</v>
      </c>
      <c r="AU892" s="211" t="s">
        <v>82</v>
      </c>
      <c r="AV892" s="13" t="s">
        <v>82</v>
      </c>
      <c r="AW892" s="13" t="s">
        <v>34</v>
      </c>
      <c r="AX892" s="13" t="s">
        <v>73</v>
      </c>
      <c r="AY892" s="211" t="s">
        <v>191</v>
      </c>
    </row>
    <row r="893" spans="1:65" s="14" customFormat="1" ht="11.25">
      <c r="B893" s="212"/>
      <c r="C893" s="213"/>
      <c r="D893" s="194" t="s">
        <v>208</v>
      </c>
      <c r="E893" s="214" t="s">
        <v>19</v>
      </c>
      <c r="F893" s="215" t="s">
        <v>238</v>
      </c>
      <c r="G893" s="213"/>
      <c r="H893" s="216">
        <v>1.5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208</v>
      </c>
      <c r="AU893" s="222" t="s">
        <v>82</v>
      </c>
      <c r="AV893" s="14" t="s">
        <v>197</v>
      </c>
      <c r="AW893" s="14" t="s">
        <v>34</v>
      </c>
      <c r="AX893" s="14" t="s">
        <v>80</v>
      </c>
      <c r="AY893" s="222" t="s">
        <v>191</v>
      </c>
    </row>
    <row r="894" spans="1:65" s="2" customFormat="1" ht="16.5" customHeight="1">
      <c r="A894" s="37"/>
      <c r="B894" s="38"/>
      <c r="C894" s="181" t="s">
        <v>1209</v>
      </c>
      <c r="D894" s="181" t="s">
        <v>193</v>
      </c>
      <c r="E894" s="182" t="s">
        <v>1210</v>
      </c>
      <c r="F894" s="183" t="s">
        <v>1211</v>
      </c>
      <c r="G894" s="184" t="s">
        <v>301</v>
      </c>
      <c r="H894" s="185">
        <v>1</v>
      </c>
      <c r="I894" s="186"/>
      <c r="J894" s="187">
        <f>ROUND(I894*H894,2)</f>
        <v>0</v>
      </c>
      <c r="K894" s="183" t="s">
        <v>203</v>
      </c>
      <c r="L894" s="42"/>
      <c r="M894" s="188" t="s">
        <v>19</v>
      </c>
      <c r="N894" s="189" t="s">
        <v>44</v>
      </c>
      <c r="O894" s="67"/>
      <c r="P894" s="190">
        <f>O894*H894</f>
        <v>0</v>
      </c>
      <c r="Q894" s="190">
        <v>1.23E-3</v>
      </c>
      <c r="R894" s="190">
        <f>Q894*H894</f>
        <v>1.23E-3</v>
      </c>
      <c r="S894" s="190">
        <v>1.7000000000000001E-2</v>
      </c>
      <c r="T894" s="191">
        <f>S894*H894</f>
        <v>1.7000000000000001E-2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192" t="s">
        <v>197</v>
      </c>
      <c r="AT894" s="192" t="s">
        <v>193</v>
      </c>
      <c r="AU894" s="192" t="s">
        <v>82</v>
      </c>
      <c r="AY894" s="20" t="s">
        <v>191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0" t="s">
        <v>80</v>
      </c>
      <c r="BK894" s="193">
        <f>ROUND(I894*H894,2)</f>
        <v>0</v>
      </c>
      <c r="BL894" s="20" t="s">
        <v>197</v>
      </c>
      <c r="BM894" s="192" t="s">
        <v>1212</v>
      </c>
    </row>
    <row r="895" spans="1:65" s="2" customFormat="1" ht="19.5">
      <c r="A895" s="37"/>
      <c r="B895" s="38"/>
      <c r="C895" s="39"/>
      <c r="D895" s="194" t="s">
        <v>199</v>
      </c>
      <c r="E895" s="39"/>
      <c r="F895" s="195" t="s">
        <v>1213</v>
      </c>
      <c r="G895" s="39"/>
      <c r="H895" s="39"/>
      <c r="I895" s="196"/>
      <c r="J895" s="39"/>
      <c r="K895" s="39"/>
      <c r="L895" s="42"/>
      <c r="M895" s="197"/>
      <c r="N895" s="198"/>
      <c r="O895" s="67"/>
      <c r="P895" s="67"/>
      <c r="Q895" s="67"/>
      <c r="R895" s="67"/>
      <c r="S895" s="67"/>
      <c r="T895" s="68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20" t="s">
        <v>199</v>
      </c>
      <c r="AU895" s="20" t="s">
        <v>82</v>
      </c>
    </row>
    <row r="896" spans="1:65" s="2" customFormat="1" ht="11.25">
      <c r="A896" s="37"/>
      <c r="B896" s="38"/>
      <c r="C896" s="39"/>
      <c r="D896" s="199" t="s">
        <v>206</v>
      </c>
      <c r="E896" s="39"/>
      <c r="F896" s="200" t="s">
        <v>1214</v>
      </c>
      <c r="G896" s="39"/>
      <c r="H896" s="39"/>
      <c r="I896" s="196"/>
      <c r="J896" s="39"/>
      <c r="K896" s="39"/>
      <c r="L896" s="42"/>
      <c r="M896" s="197"/>
      <c r="N896" s="198"/>
      <c r="O896" s="67"/>
      <c r="P896" s="67"/>
      <c r="Q896" s="67"/>
      <c r="R896" s="67"/>
      <c r="S896" s="67"/>
      <c r="T896" s="68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T896" s="20" t="s">
        <v>206</v>
      </c>
      <c r="AU896" s="20" t="s">
        <v>82</v>
      </c>
    </row>
    <row r="897" spans="1:65" s="13" customFormat="1" ht="11.25">
      <c r="B897" s="201"/>
      <c r="C897" s="202"/>
      <c r="D897" s="194" t="s">
        <v>208</v>
      </c>
      <c r="E897" s="203" t="s">
        <v>19</v>
      </c>
      <c r="F897" s="204" t="s">
        <v>1215</v>
      </c>
      <c r="G897" s="202"/>
      <c r="H897" s="205">
        <v>1</v>
      </c>
      <c r="I897" s="206"/>
      <c r="J897" s="202"/>
      <c r="K897" s="202"/>
      <c r="L897" s="207"/>
      <c r="M897" s="208"/>
      <c r="N897" s="209"/>
      <c r="O897" s="209"/>
      <c r="P897" s="209"/>
      <c r="Q897" s="209"/>
      <c r="R897" s="209"/>
      <c r="S897" s="209"/>
      <c r="T897" s="210"/>
      <c r="AT897" s="211" t="s">
        <v>208</v>
      </c>
      <c r="AU897" s="211" t="s">
        <v>82</v>
      </c>
      <c r="AV897" s="13" t="s">
        <v>82</v>
      </c>
      <c r="AW897" s="13" t="s">
        <v>34</v>
      </c>
      <c r="AX897" s="13" t="s">
        <v>80</v>
      </c>
      <c r="AY897" s="211" t="s">
        <v>191</v>
      </c>
    </row>
    <row r="898" spans="1:65" s="2" customFormat="1" ht="16.5" customHeight="1">
      <c r="A898" s="37"/>
      <c r="B898" s="38"/>
      <c r="C898" s="181" t="s">
        <v>1216</v>
      </c>
      <c r="D898" s="181" t="s">
        <v>193</v>
      </c>
      <c r="E898" s="182" t="s">
        <v>1217</v>
      </c>
      <c r="F898" s="183" t="s">
        <v>1218</v>
      </c>
      <c r="G898" s="184" t="s">
        <v>301</v>
      </c>
      <c r="H898" s="185">
        <v>2</v>
      </c>
      <c r="I898" s="186"/>
      <c r="J898" s="187">
        <f>ROUND(I898*H898,2)</f>
        <v>0</v>
      </c>
      <c r="K898" s="183" t="s">
        <v>203</v>
      </c>
      <c r="L898" s="42"/>
      <c r="M898" s="188" t="s">
        <v>19</v>
      </c>
      <c r="N898" s="189" t="s">
        <v>44</v>
      </c>
      <c r="O898" s="67"/>
      <c r="P898" s="190">
        <f>O898*H898</f>
        <v>0</v>
      </c>
      <c r="Q898" s="190">
        <v>1.47E-3</v>
      </c>
      <c r="R898" s="190">
        <f>Q898*H898</f>
        <v>2.9399999999999999E-3</v>
      </c>
      <c r="S898" s="190">
        <v>3.9E-2</v>
      </c>
      <c r="T898" s="191">
        <f>S898*H898</f>
        <v>7.8E-2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192" t="s">
        <v>197</v>
      </c>
      <c r="AT898" s="192" t="s">
        <v>193</v>
      </c>
      <c r="AU898" s="192" t="s">
        <v>82</v>
      </c>
      <c r="AY898" s="20" t="s">
        <v>191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20" t="s">
        <v>80</v>
      </c>
      <c r="BK898" s="193">
        <f>ROUND(I898*H898,2)</f>
        <v>0</v>
      </c>
      <c r="BL898" s="20" t="s">
        <v>197</v>
      </c>
      <c r="BM898" s="192" t="s">
        <v>1219</v>
      </c>
    </row>
    <row r="899" spans="1:65" s="2" customFormat="1" ht="19.5">
      <c r="A899" s="37"/>
      <c r="B899" s="38"/>
      <c r="C899" s="39"/>
      <c r="D899" s="194" t="s">
        <v>199</v>
      </c>
      <c r="E899" s="39"/>
      <c r="F899" s="195" t="s">
        <v>1220</v>
      </c>
      <c r="G899" s="39"/>
      <c r="H899" s="39"/>
      <c r="I899" s="196"/>
      <c r="J899" s="39"/>
      <c r="K899" s="39"/>
      <c r="L899" s="42"/>
      <c r="M899" s="197"/>
      <c r="N899" s="198"/>
      <c r="O899" s="67"/>
      <c r="P899" s="67"/>
      <c r="Q899" s="67"/>
      <c r="R899" s="67"/>
      <c r="S899" s="67"/>
      <c r="T899" s="68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20" t="s">
        <v>199</v>
      </c>
      <c r="AU899" s="20" t="s">
        <v>82</v>
      </c>
    </row>
    <row r="900" spans="1:65" s="2" customFormat="1" ht="11.25">
      <c r="A900" s="37"/>
      <c r="B900" s="38"/>
      <c r="C900" s="39"/>
      <c r="D900" s="199" t="s">
        <v>206</v>
      </c>
      <c r="E900" s="39"/>
      <c r="F900" s="200" t="s">
        <v>1221</v>
      </c>
      <c r="G900" s="39"/>
      <c r="H900" s="39"/>
      <c r="I900" s="196"/>
      <c r="J900" s="39"/>
      <c r="K900" s="39"/>
      <c r="L900" s="42"/>
      <c r="M900" s="197"/>
      <c r="N900" s="198"/>
      <c r="O900" s="67"/>
      <c r="P900" s="67"/>
      <c r="Q900" s="67"/>
      <c r="R900" s="67"/>
      <c r="S900" s="67"/>
      <c r="T900" s="68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T900" s="20" t="s">
        <v>206</v>
      </c>
      <c r="AU900" s="20" t="s">
        <v>82</v>
      </c>
    </row>
    <row r="901" spans="1:65" s="13" customFormat="1" ht="11.25">
      <c r="B901" s="201"/>
      <c r="C901" s="202"/>
      <c r="D901" s="194" t="s">
        <v>208</v>
      </c>
      <c r="E901" s="203" t="s">
        <v>19</v>
      </c>
      <c r="F901" s="204" t="s">
        <v>1222</v>
      </c>
      <c r="G901" s="202"/>
      <c r="H901" s="205">
        <v>0.5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208</v>
      </c>
      <c r="AU901" s="211" t="s">
        <v>82</v>
      </c>
      <c r="AV901" s="13" t="s">
        <v>82</v>
      </c>
      <c r="AW901" s="13" t="s">
        <v>34</v>
      </c>
      <c r="AX901" s="13" t="s">
        <v>73</v>
      </c>
      <c r="AY901" s="211" t="s">
        <v>191</v>
      </c>
    </row>
    <row r="902" spans="1:65" s="13" customFormat="1" ht="11.25">
      <c r="B902" s="201"/>
      <c r="C902" s="202"/>
      <c r="D902" s="194" t="s">
        <v>208</v>
      </c>
      <c r="E902" s="203" t="s">
        <v>19</v>
      </c>
      <c r="F902" s="204" t="s">
        <v>1223</v>
      </c>
      <c r="G902" s="202"/>
      <c r="H902" s="205">
        <v>0.5</v>
      </c>
      <c r="I902" s="206"/>
      <c r="J902" s="202"/>
      <c r="K902" s="202"/>
      <c r="L902" s="207"/>
      <c r="M902" s="208"/>
      <c r="N902" s="209"/>
      <c r="O902" s="209"/>
      <c r="P902" s="209"/>
      <c r="Q902" s="209"/>
      <c r="R902" s="209"/>
      <c r="S902" s="209"/>
      <c r="T902" s="210"/>
      <c r="AT902" s="211" t="s">
        <v>208</v>
      </c>
      <c r="AU902" s="211" t="s">
        <v>82</v>
      </c>
      <c r="AV902" s="13" t="s">
        <v>82</v>
      </c>
      <c r="AW902" s="13" t="s">
        <v>34</v>
      </c>
      <c r="AX902" s="13" t="s">
        <v>73</v>
      </c>
      <c r="AY902" s="211" t="s">
        <v>191</v>
      </c>
    </row>
    <row r="903" spans="1:65" s="13" customFormat="1" ht="11.25">
      <c r="B903" s="201"/>
      <c r="C903" s="202"/>
      <c r="D903" s="194" t="s">
        <v>208</v>
      </c>
      <c r="E903" s="203" t="s">
        <v>19</v>
      </c>
      <c r="F903" s="204" t="s">
        <v>1224</v>
      </c>
      <c r="G903" s="202"/>
      <c r="H903" s="205">
        <v>0.5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208</v>
      </c>
      <c r="AU903" s="211" t="s">
        <v>82</v>
      </c>
      <c r="AV903" s="13" t="s">
        <v>82</v>
      </c>
      <c r="AW903" s="13" t="s">
        <v>34</v>
      </c>
      <c r="AX903" s="13" t="s">
        <v>73</v>
      </c>
      <c r="AY903" s="211" t="s">
        <v>191</v>
      </c>
    </row>
    <row r="904" spans="1:65" s="13" customFormat="1" ht="11.25">
      <c r="B904" s="201"/>
      <c r="C904" s="202"/>
      <c r="D904" s="194" t="s">
        <v>208</v>
      </c>
      <c r="E904" s="203" t="s">
        <v>19</v>
      </c>
      <c r="F904" s="204" t="s">
        <v>1225</v>
      </c>
      <c r="G904" s="202"/>
      <c r="H904" s="205">
        <v>0.5</v>
      </c>
      <c r="I904" s="206"/>
      <c r="J904" s="202"/>
      <c r="K904" s="202"/>
      <c r="L904" s="207"/>
      <c r="M904" s="208"/>
      <c r="N904" s="209"/>
      <c r="O904" s="209"/>
      <c r="P904" s="209"/>
      <c r="Q904" s="209"/>
      <c r="R904" s="209"/>
      <c r="S904" s="209"/>
      <c r="T904" s="210"/>
      <c r="AT904" s="211" t="s">
        <v>208</v>
      </c>
      <c r="AU904" s="211" t="s">
        <v>82</v>
      </c>
      <c r="AV904" s="13" t="s">
        <v>82</v>
      </c>
      <c r="AW904" s="13" t="s">
        <v>34</v>
      </c>
      <c r="AX904" s="13" t="s">
        <v>73</v>
      </c>
      <c r="AY904" s="211" t="s">
        <v>191</v>
      </c>
    </row>
    <row r="905" spans="1:65" s="14" customFormat="1" ht="11.25">
      <c r="B905" s="212"/>
      <c r="C905" s="213"/>
      <c r="D905" s="194" t="s">
        <v>208</v>
      </c>
      <c r="E905" s="214" t="s">
        <v>19</v>
      </c>
      <c r="F905" s="215" t="s">
        <v>238</v>
      </c>
      <c r="G905" s="213"/>
      <c r="H905" s="216">
        <v>2</v>
      </c>
      <c r="I905" s="217"/>
      <c r="J905" s="213"/>
      <c r="K905" s="213"/>
      <c r="L905" s="218"/>
      <c r="M905" s="219"/>
      <c r="N905" s="220"/>
      <c r="O905" s="220"/>
      <c r="P905" s="220"/>
      <c r="Q905" s="220"/>
      <c r="R905" s="220"/>
      <c r="S905" s="220"/>
      <c r="T905" s="221"/>
      <c r="AT905" s="222" t="s">
        <v>208</v>
      </c>
      <c r="AU905" s="222" t="s">
        <v>82</v>
      </c>
      <c r="AV905" s="14" t="s">
        <v>197</v>
      </c>
      <c r="AW905" s="14" t="s">
        <v>34</v>
      </c>
      <c r="AX905" s="14" t="s">
        <v>80</v>
      </c>
      <c r="AY905" s="222" t="s">
        <v>191</v>
      </c>
    </row>
    <row r="906" spans="1:65" s="2" customFormat="1" ht="16.5" customHeight="1">
      <c r="A906" s="37"/>
      <c r="B906" s="38"/>
      <c r="C906" s="181" t="s">
        <v>1226</v>
      </c>
      <c r="D906" s="181" t="s">
        <v>193</v>
      </c>
      <c r="E906" s="182" t="s">
        <v>1227</v>
      </c>
      <c r="F906" s="183" t="s">
        <v>1228</v>
      </c>
      <c r="G906" s="184" t="s">
        <v>301</v>
      </c>
      <c r="H906" s="185">
        <v>2.5</v>
      </c>
      <c r="I906" s="186"/>
      <c r="J906" s="187">
        <f>ROUND(I906*H906,2)</f>
        <v>0</v>
      </c>
      <c r="K906" s="183" t="s">
        <v>203</v>
      </c>
      <c r="L906" s="42"/>
      <c r="M906" s="188" t="s">
        <v>19</v>
      </c>
      <c r="N906" s="189" t="s">
        <v>44</v>
      </c>
      <c r="O906" s="67"/>
      <c r="P906" s="190">
        <f>O906*H906</f>
        <v>0</v>
      </c>
      <c r="Q906" s="190">
        <v>3.16E-3</v>
      </c>
      <c r="R906" s="190">
        <f>Q906*H906</f>
        <v>7.9000000000000008E-3</v>
      </c>
      <c r="S906" s="190">
        <v>6.9000000000000006E-2</v>
      </c>
      <c r="T906" s="191">
        <f>S906*H906</f>
        <v>0.17250000000000001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92" t="s">
        <v>197</v>
      </c>
      <c r="AT906" s="192" t="s">
        <v>193</v>
      </c>
      <c r="AU906" s="192" t="s">
        <v>82</v>
      </c>
      <c r="AY906" s="20" t="s">
        <v>191</v>
      </c>
      <c r="BE906" s="193">
        <f>IF(N906="základní",J906,0)</f>
        <v>0</v>
      </c>
      <c r="BF906" s="193">
        <f>IF(N906="snížená",J906,0)</f>
        <v>0</v>
      </c>
      <c r="BG906" s="193">
        <f>IF(N906="zákl. přenesená",J906,0)</f>
        <v>0</v>
      </c>
      <c r="BH906" s="193">
        <f>IF(N906="sníž. přenesená",J906,0)</f>
        <v>0</v>
      </c>
      <c r="BI906" s="193">
        <f>IF(N906="nulová",J906,0)</f>
        <v>0</v>
      </c>
      <c r="BJ906" s="20" t="s">
        <v>80</v>
      </c>
      <c r="BK906" s="193">
        <f>ROUND(I906*H906,2)</f>
        <v>0</v>
      </c>
      <c r="BL906" s="20" t="s">
        <v>197</v>
      </c>
      <c r="BM906" s="192" t="s">
        <v>1229</v>
      </c>
    </row>
    <row r="907" spans="1:65" s="2" customFormat="1" ht="19.5">
      <c r="A907" s="37"/>
      <c r="B907" s="38"/>
      <c r="C907" s="39"/>
      <c r="D907" s="194" t="s">
        <v>199</v>
      </c>
      <c r="E907" s="39"/>
      <c r="F907" s="195" t="s">
        <v>1230</v>
      </c>
      <c r="G907" s="39"/>
      <c r="H907" s="39"/>
      <c r="I907" s="196"/>
      <c r="J907" s="39"/>
      <c r="K907" s="39"/>
      <c r="L907" s="42"/>
      <c r="M907" s="197"/>
      <c r="N907" s="198"/>
      <c r="O907" s="67"/>
      <c r="P907" s="67"/>
      <c r="Q907" s="67"/>
      <c r="R907" s="67"/>
      <c r="S907" s="67"/>
      <c r="T907" s="68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20" t="s">
        <v>199</v>
      </c>
      <c r="AU907" s="20" t="s">
        <v>82</v>
      </c>
    </row>
    <row r="908" spans="1:65" s="2" customFormat="1" ht="11.25">
      <c r="A908" s="37"/>
      <c r="B908" s="38"/>
      <c r="C908" s="39"/>
      <c r="D908" s="199" t="s">
        <v>206</v>
      </c>
      <c r="E908" s="39"/>
      <c r="F908" s="200" t="s">
        <v>1231</v>
      </c>
      <c r="G908" s="39"/>
      <c r="H908" s="39"/>
      <c r="I908" s="196"/>
      <c r="J908" s="39"/>
      <c r="K908" s="39"/>
      <c r="L908" s="42"/>
      <c r="M908" s="197"/>
      <c r="N908" s="198"/>
      <c r="O908" s="67"/>
      <c r="P908" s="67"/>
      <c r="Q908" s="67"/>
      <c r="R908" s="67"/>
      <c r="S908" s="67"/>
      <c r="T908" s="68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T908" s="20" t="s">
        <v>206</v>
      </c>
      <c r="AU908" s="20" t="s">
        <v>82</v>
      </c>
    </row>
    <row r="909" spans="1:65" s="13" customFormat="1" ht="11.25">
      <c r="B909" s="201"/>
      <c r="C909" s="202"/>
      <c r="D909" s="194" t="s">
        <v>208</v>
      </c>
      <c r="E909" s="203" t="s">
        <v>19</v>
      </c>
      <c r="F909" s="204" t="s">
        <v>1232</v>
      </c>
      <c r="G909" s="202"/>
      <c r="H909" s="205">
        <v>0.5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208</v>
      </c>
      <c r="AU909" s="211" t="s">
        <v>82</v>
      </c>
      <c r="AV909" s="13" t="s">
        <v>82</v>
      </c>
      <c r="AW909" s="13" t="s">
        <v>34</v>
      </c>
      <c r="AX909" s="13" t="s">
        <v>73</v>
      </c>
      <c r="AY909" s="211" t="s">
        <v>191</v>
      </c>
    </row>
    <row r="910" spans="1:65" s="13" customFormat="1" ht="11.25">
      <c r="B910" s="201"/>
      <c r="C910" s="202"/>
      <c r="D910" s="194" t="s">
        <v>208</v>
      </c>
      <c r="E910" s="203" t="s">
        <v>19</v>
      </c>
      <c r="F910" s="204" t="s">
        <v>1233</v>
      </c>
      <c r="G910" s="202"/>
      <c r="H910" s="205">
        <v>1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208</v>
      </c>
      <c r="AU910" s="211" t="s">
        <v>82</v>
      </c>
      <c r="AV910" s="13" t="s">
        <v>82</v>
      </c>
      <c r="AW910" s="13" t="s">
        <v>34</v>
      </c>
      <c r="AX910" s="13" t="s">
        <v>73</v>
      </c>
      <c r="AY910" s="211" t="s">
        <v>191</v>
      </c>
    </row>
    <row r="911" spans="1:65" s="13" customFormat="1" ht="11.25">
      <c r="B911" s="201"/>
      <c r="C911" s="202"/>
      <c r="D911" s="194" t="s">
        <v>208</v>
      </c>
      <c r="E911" s="203" t="s">
        <v>19</v>
      </c>
      <c r="F911" s="204" t="s">
        <v>1234</v>
      </c>
      <c r="G911" s="202"/>
      <c r="H911" s="205">
        <v>1</v>
      </c>
      <c r="I911" s="206"/>
      <c r="J911" s="202"/>
      <c r="K911" s="202"/>
      <c r="L911" s="207"/>
      <c r="M911" s="208"/>
      <c r="N911" s="209"/>
      <c r="O911" s="209"/>
      <c r="P911" s="209"/>
      <c r="Q911" s="209"/>
      <c r="R911" s="209"/>
      <c r="S911" s="209"/>
      <c r="T911" s="210"/>
      <c r="AT911" s="211" t="s">
        <v>208</v>
      </c>
      <c r="AU911" s="211" t="s">
        <v>82</v>
      </c>
      <c r="AV911" s="13" t="s">
        <v>82</v>
      </c>
      <c r="AW911" s="13" t="s">
        <v>34</v>
      </c>
      <c r="AX911" s="13" t="s">
        <v>73</v>
      </c>
      <c r="AY911" s="211" t="s">
        <v>191</v>
      </c>
    </row>
    <row r="912" spans="1:65" s="14" customFormat="1" ht="11.25">
      <c r="B912" s="212"/>
      <c r="C912" s="213"/>
      <c r="D912" s="194" t="s">
        <v>208</v>
      </c>
      <c r="E912" s="214" t="s">
        <v>19</v>
      </c>
      <c r="F912" s="215" t="s">
        <v>238</v>
      </c>
      <c r="G912" s="213"/>
      <c r="H912" s="216">
        <v>2.5</v>
      </c>
      <c r="I912" s="217"/>
      <c r="J912" s="213"/>
      <c r="K912" s="213"/>
      <c r="L912" s="218"/>
      <c r="M912" s="219"/>
      <c r="N912" s="220"/>
      <c r="O912" s="220"/>
      <c r="P912" s="220"/>
      <c r="Q912" s="220"/>
      <c r="R912" s="220"/>
      <c r="S912" s="220"/>
      <c r="T912" s="221"/>
      <c r="AT912" s="222" t="s">
        <v>208</v>
      </c>
      <c r="AU912" s="222" t="s">
        <v>82</v>
      </c>
      <c r="AV912" s="14" t="s">
        <v>197</v>
      </c>
      <c r="AW912" s="14" t="s">
        <v>34</v>
      </c>
      <c r="AX912" s="14" t="s">
        <v>80</v>
      </c>
      <c r="AY912" s="222" t="s">
        <v>191</v>
      </c>
    </row>
    <row r="913" spans="1:65" s="2" customFormat="1" ht="16.5" customHeight="1">
      <c r="A913" s="37"/>
      <c r="B913" s="38"/>
      <c r="C913" s="181" t="s">
        <v>1235</v>
      </c>
      <c r="D913" s="181" t="s">
        <v>193</v>
      </c>
      <c r="E913" s="182" t="s">
        <v>1236</v>
      </c>
      <c r="F913" s="183" t="s">
        <v>1237</v>
      </c>
      <c r="G913" s="184" t="s">
        <v>301</v>
      </c>
      <c r="H913" s="185">
        <v>4.5</v>
      </c>
      <c r="I913" s="186"/>
      <c r="J913" s="187">
        <f>ROUND(I913*H913,2)</f>
        <v>0</v>
      </c>
      <c r="K913" s="183" t="s">
        <v>203</v>
      </c>
      <c r="L913" s="42"/>
      <c r="M913" s="188" t="s">
        <v>19</v>
      </c>
      <c r="N913" s="189" t="s">
        <v>44</v>
      </c>
      <c r="O913" s="67"/>
      <c r="P913" s="190">
        <f>O913*H913</f>
        <v>0</v>
      </c>
      <c r="Q913" s="190">
        <v>3.9500000000000004E-3</v>
      </c>
      <c r="R913" s="190">
        <f>Q913*H913</f>
        <v>1.7775000000000003E-2</v>
      </c>
      <c r="S913" s="190">
        <v>0.16</v>
      </c>
      <c r="T913" s="191">
        <f>S913*H913</f>
        <v>0.72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92" t="s">
        <v>197</v>
      </c>
      <c r="AT913" s="192" t="s">
        <v>193</v>
      </c>
      <c r="AU913" s="192" t="s">
        <v>82</v>
      </c>
      <c r="AY913" s="20" t="s">
        <v>191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0" t="s">
        <v>80</v>
      </c>
      <c r="BK913" s="193">
        <f>ROUND(I913*H913,2)</f>
        <v>0</v>
      </c>
      <c r="BL913" s="20" t="s">
        <v>197</v>
      </c>
      <c r="BM913" s="192" t="s">
        <v>1238</v>
      </c>
    </row>
    <row r="914" spans="1:65" s="2" customFormat="1" ht="19.5">
      <c r="A914" s="37"/>
      <c r="B914" s="38"/>
      <c r="C914" s="39"/>
      <c r="D914" s="194" t="s">
        <v>199</v>
      </c>
      <c r="E914" s="39"/>
      <c r="F914" s="195" t="s">
        <v>1239</v>
      </c>
      <c r="G914" s="39"/>
      <c r="H914" s="39"/>
      <c r="I914" s="196"/>
      <c r="J914" s="39"/>
      <c r="K914" s="39"/>
      <c r="L914" s="42"/>
      <c r="M914" s="197"/>
      <c r="N914" s="198"/>
      <c r="O914" s="67"/>
      <c r="P914" s="67"/>
      <c r="Q914" s="67"/>
      <c r="R914" s="67"/>
      <c r="S914" s="67"/>
      <c r="T914" s="68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20" t="s">
        <v>199</v>
      </c>
      <c r="AU914" s="20" t="s">
        <v>82</v>
      </c>
    </row>
    <row r="915" spans="1:65" s="2" customFormat="1" ht="11.25">
      <c r="A915" s="37"/>
      <c r="B915" s="38"/>
      <c r="C915" s="39"/>
      <c r="D915" s="199" t="s">
        <v>206</v>
      </c>
      <c r="E915" s="39"/>
      <c r="F915" s="200" t="s">
        <v>1240</v>
      </c>
      <c r="G915" s="39"/>
      <c r="H915" s="39"/>
      <c r="I915" s="196"/>
      <c r="J915" s="39"/>
      <c r="K915" s="39"/>
      <c r="L915" s="42"/>
      <c r="M915" s="197"/>
      <c r="N915" s="198"/>
      <c r="O915" s="67"/>
      <c r="P915" s="67"/>
      <c r="Q915" s="67"/>
      <c r="R915" s="67"/>
      <c r="S915" s="67"/>
      <c r="T915" s="68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T915" s="20" t="s">
        <v>206</v>
      </c>
      <c r="AU915" s="20" t="s">
        <v>82</v>
      </c>
    </row>
    <row r="916" spans="1:65" s="13" customFormat="1" ht="11.25">
      <c r="B916" s="201"/>
      <c r="C916" s="202"/>
      <c r="D916" s="194" t="s">
        <v>208</v>
      </c>
      <c r="E916" s="203" t="s">
        <v>19</v>
      </c>
      <c r="F916" s="204" t="s">
        <v>1241</v>
      </c>
      <c r="G916" s="202"/>
      <c r="H916" s="205">
        <v>1.5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208</v>
      </c>
      <c r="AU916" s="211" t="s">
        <v>82</v>
      </c>
      <c r="AV916" s="13" t="s">
        <v>82</v>
      </c>
      <c r="AW916" s="13" t="s">
        <v>34</v>
      </c>
      <c r="AX916" s="13" t="s">
        <v>73</v>
      </c>
      <c r="AY916" s="211" t="s">
        <v>191</v>
      </c>
    </row>
    <row r="917" spans="1:65" s="13" customFormat="1" ht="11.25">
      <c r="B917" s="201"/>
      <c r="C917" s="202"/>
      <c r="D917" s="194" t="s">
        <v>208</v>
      </c>
      <c r="E917" s="203" t="s">
        <v>19</v>
      </c>
      <c r="F917" s="204" t="s">
        <v>1242</v>
      </c>
      <c r="G917" s="202"/>
      <c r="H917" s="205">
        <v>1.5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208</v>
      </c>
      <c r="AU917" s="211" t="s">
        <v>82</v>
      </c>
      <c r="AV917" s="13" t="s">
        <v>82</v>
      </c>
      <c r="AW917" s="13" t="s">
        <v>34</v>
      </c>
      <c r="AX917" s="13" t="s">
        <v>73</v>
      </c>
      <c r="AY917" s="211" t="s">
        <v>191</v>
      </c>
    </row>
    <row r="918" spans="1:65" s="13" customFormat="1" ht="11.25">
      <c r="B918" s="201"/>
      <c r="C918" s="202"/>
      <c r="D918" s="194" t="s">
        <v>208</v>
      </c>
      <c r="E918" s="203" t="s">
        <v>19</v>
      </c>
      <c r="F918" s="204" t="s">
        <v>1243</v>
      </c>
      <c r="G918" s="202"/>
      <c r="H918" s="205">
        <v>1.5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208</v>
      </c>
      <c r="AU918" s="211" t="s">
        <v>82</v>
      </c>
      <c r="AV918" s="13" t="s">
        <v>82</v>
      </c>
      <c r="AW918" s="13" t="s">
        <v>34</v>
      </c>
      <c r="AX918" s="13" t="s">
        <v>73</v>
      </c>
      <c r="AY918" s="211" t="s">
        <v>191</v>
      </c>
    </row>
    <row r="919" spans="1:65" s="14" customFormat="1" ht="11.25">
      <c r="B919" s="212"/>
      <c r="C919" s="213"/>
      <c r="D919" s="194" t="s">
        <v>208</v>
      </c>
      <c r="E919" s="214" t="s">
        <v>19</v>
      </c>
      <c r="F919" s="215" t="s">
        <v>238</v>
      </c>
      <c r="G919" s="213"/>
      <c r="H919" s="216">
        <v>4.5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208</v>
      </c>
      <c r="AU919" s="222" t="s">
        <v>82</v>
      </c>
      <c r="AV919" s="14" t="s">
        <v>197</v>
      </c>
      <c r="AW919" s="14" t="s">
        <v>34</v>
      </c>
      <c r="AX919" s="14" t="s">
        <v>80</v>
      </c>
      <c r="AY919" s="222" t="s">
        <v>191</v>
      </c>
    </row>
    <row r="920" spans="1:65" s="2" customFormat="1" ht="16.5" customHeight="1">
      <c r="A920" s="37"/>
      <c r="B920" s="38"/>
      <c r="C920" s="181" t="s">
        <v>1244</v>
      </c>
      <c r="D920" s="181" t="s">
        <v>193</v>
      </c>
      <c r="E920" s="182" t="s">
        <v>1245</v>
      </c>
      <c r="F920" s="183" t="s">
        <v>1246</v>
      </c>
      <c r="G920" s="184" t="s">
        <v>301</v>
      </c>
      <c r="H920" s="185">
        <v>8</v>
      </c>
      <c r="I920" s="186"/>
      <c r="J920" s="187">
        <f>ROUND(I920*H920,2)</f>
        <v>0</v>
      </c>
      <c r="K920" s="183" t="s">
        <v>19</v>
      </c>
      <c r="L920" s="42"/>
      <c r="M920" s="188" t="s">
        <v>19</v>
      </c>
      <c r="N920" s="189" t="s">
        <v>44</v>
      </c>
      <c r="O920" s="67"/>
      <c r="P920" s="190">
        <f>O920*H920</f>
        <v>0</v>
      </c>
      <c r="Q920" s="190">
        <v>1.0000000000000001E-5</v>
      </c>
      <c r="R920" s="190">
        <f>Q920*H920</f>
        <v>8.0000000000000007E-5</v>
      </c>
      <c r="S920" s="190">
        <v>0</v>
      </c>
      <c r="T920" s="191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192" t="s">
        <v>197</v>
      </c>
      <c r="AT920" s="192" t="s">
        <v>193</v>
      </c>
      <c r="AU920" s="192" t="s">
        <v>82</v>
      </c>
      <c r="AY920" s="20" t="s">
        <v>191</v>
      </c>
      <c r="BE920" s="193">
        <f>IF(N920="základní",J920,0)</f>
        <v>0</v>
      </c>
      <c r="BF920" s="193">
        <f>IF(N920="snížená",J920,0)</f>
        <v>0</v>
      </c>
      <c r="BG920" s="193">
        <f>IF(N920="zákl. přenesená",J920,0)</f>
        <v>0</v>
      </c>
      <c r="BH920" s="193">
        <f>IF(N920="sníž. přenesená",J920,0)</f>
        <v>0</v>
      </c>
      <c r="BI920" s="193">
        <f>IF(N920="nulová",J920,0)</f>
        <v>0</v>
      </c>
      <c r="BJ920" s="20" t="s">
        <v>80</v>
      </c>
      <c r="BK920" s="193">
        <f>ROUND(I920*H920,2)</f>
        <v>0</v>
      </c>
      <c r="BL920" s="20" t="s">
        <v>197</v>
      </c>
      <c r="BM920" s="192" t="s">
        <v>1247</v>
      </c>
    </row>
    <row r="921" spans="1:65" s="2" customFormat="1" ht="11.25">
      <c r="A921" s="37"/>
      <c r="B921" s="38"/>
      <c r="C921" s="39"/>
      <c r="D921" s="194" t="s">
        <v>199</v>
      </c>
      <c r="E921" s="39"/>
      <c r="F921" s="195" t="s">
        <v>1248</v>
      </c>
      <c r="G921" s="39"/>
      <c r="H921" s="39"/>
      <c r="I921" s="196"/>
      <c r="J921" s="39"/>
      <c r="K921" s="39"/>
      <c r="L921" s="42"/>
      <c r="M921" s="197"/>
      <c r="N921" s="198"/>
      <c r="O921" s="67"/>
      <c r="P921" s="67"/>
      <c r="Q921" s="67"/>
      <c r="R921" s="67"/>
      <c r="S921" s="67"/>
      <c r="T921" s="68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T921" s="20" t="s">
        <v>199</v>
      </c>
      <c r="AU921" s="20" t="s">
        <v>82</v>
      </c>
    </row>
    <row r="922" spans="1:65" s="13" customFormat="1" ht="11.25">
      <c r="B922" s="201"/>
      <c r="C922" s="202"/>
      <c r="D922" s="194" t="s">
        <v>208</v>
      </c>
      <c r="E922" s="203" t="s">
        <v>19</v>
      </c>
      <c r="F922" s="204" t="s">
        <v>1249</v>
      </c>
      <c r="G922" s="202"/>
      <c r="H922" s="205">
        <v>3.2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208</v>
      </c>
      <c r="AU922" s="211" t="s">
        <v>82</v>
      </c>
      <c r="AV922" s="13" t="s">
        <v>82</v>
      </c>
      <c r="AW922" s="13" t="s">
        <v>34</v>
      </c>
      <c r="AX922" s="13" t="s">
        <v>73</v>
      </c>
      <c r="AY922" s="211" t="s">
        <v>191</v>
      </c>
    </row>
    <row r="923" spans="1:65" s="13" customFormat="1" ht="11.25">
      <c r="B923" s="201"/>
      <c r="C923" s="202"/>
      <c r="D923" s="194" t="s">
        <v>208</v>
      </c>
      <c r="E923" s="203" t="s">
        <v>19</v>
      </c>
      <c r="F923" s="204" t="s">
        <v>1250</v>
      </c>
      <c r="G923" s="202"/>
      <c r="H923" s="205">
        <v>4.8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208</v>
      </c>
      <c r="AU923" s="211" t="s">
        <v>82</v>
      </c>
      <c r="AV923" s="13" t="s">
        <v>82</v>
      </c>
      <c r="AW923" s="13" t="s">
        <v>34</v>
      </c>
      <c r="AX923" s="13" t="s">
        <v>73</v>
      </c>
      <c r="AY923" s="211" t="s">
        <v>191</v>
      </c>
    </row>
    <row r="924" spans="1:65" s="14" customFormat="1" ht="11.25">
      <c r="B924" s="212"/>
      <c r="C924" s="213"/>
      <c r="D924" s="194" t="s">
        <v>208</v>
      </c>
      <c r="E924" s="214" t="s">
        <v>19</v>
      </c>
      <c r="F924" s="215" t="s">
        <v>238</v>
      </c>
      <c r="G924" s="213"/>
      <c r="H924" s="216">
        <v>8</v>
      </c>
      <c r="I924" s="217"/>
      <c r="J924" s="213"/>
      <c r="K924" s="213"/>
      <c r="L924" s="218"/>
      <c r="M924" s="219"/>
      <c r="N924" s="220"/>
      <c r="O924" s="220"/>
      <c r="P924" s="220"/>
      <c r="Q924" s="220"/>
      <c r="R924" s="220"/>
      <c r="S924" s="220"/>
      <c r="T924" s="221"/>
      <c r="AT924" s="222" t="s">
        <v>208</v>
      </c>
      <c r="AU924" s="222" t="s">
        <v>82</v>
      </c>
      <c r="AV924" s="14" t="s">
        <v>197</v>
      </c>
      <c r="AW924" s="14" t="s">
        <v>34</v>
      </c>
      <c r="AX924" s="14" t="s">
        <v>80</v>
      </c>
      <c r="AY924" s="222" t="s">
        <v>191</v>
      </c>
    </row>
    <row r="925" spans="1:65" s="2" customFormat="1" ht="16.5" customHeight="1">
      <c r="A925" s="37"/>
      <c r="B925" s="38"/>
      <c r="C925" s="181" t="s">
        <v>1251</v>
      </c>
      <c r="D925" s="181" t="s">
        <v>193</v>
      </c>
      <c r="E925" s="182" t="s">
        <v>1252</v>
      </c>
      <c r="F925" s="183" t="s">
        <v>1253</v>
      </c>
      <c r="G925" s="184" t="s">
        <v>282</v>
      </c>
      <c r="H925" s="185">
        <v>1835.742</v>
      </c>
      <c r="I925" s="186"/>
      <c r="J925" s="187">
        <f>ROUND(I925*H925,2)</f>
        <v>0</v>
      </c>
      <c r="K925" s="183" t="s">
        <v>203</v>
      </c>
      <c r="L925" s="42"/>
      <c r="M925" s="188" t="s">
        <v>19</v>
      </c>
      <c r="N925" s="189" t="s">
        <v>44</v>
      </c>
      <c r="O925" s="67"/>
      <c r="P925" s="190">
        <f>O925*H925</f>
        <v>0</v>
      </c>
      <c r="Q925" s="190">
        <v>0</v>
      </c>
      <c r="R925" s="190">
        <f>Q925*H925</f>
        <v>0</v>
      </c>
      <c r="S925" s="190">
        <v>7.0000000000000007E-2</v>
      </c>
      <c r="T925" s="191">
        <f>S925*H925</f>
        <v>128.50194000000002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92" t="s">
        <v>197</v>
      </c>
      <c r="AT925" s="192" t="s">
        <v>193</v>
      </c>
      <c r="AU925" s="192" t="s">
        <v>82</v>
      </c>
      <c r="AY925" s="20" t="s">
        <v>191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0" t="s">
        <v>80</v>
      </c>
      <c r="BK925" s="193">
        <f>ROUND(I925*H925,2)</f>
        <v>0</v>
      </c>
      <c r="BL925" s="20" t="s">
        <v>197</v>
      </c>
      <c r="BM925" s="192" t="s">
        <v>1254</v>
      </c>
    </row>
    <row r="926" spans="1:65" s="2" customFormat="1" ht="11.25">
      <c r="A926" s="37"/>
      <c r="B926" s="38"/>
      <c r="C926" s="39"/>
      <c r="D926" s="194" t="s">
        <v>199</v>
      </c>
      <c r="E926" s="39"/>
      <c r="F926" s="195" t="s">
        <v>1255</v>
      </c>
      <c r="G926" s="39"/>
      <c r="H926" s="39"/>
      <c r="I926" s="196"/>
      <c r="J926" s="39"/>
      <c r="K926" s="39"/>
      <c r="L926" s="42"/>
      <c r="M926" s="197"/>
      <c r="N926" s="198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20" t="s">
        <v>199</v>
      </c>
      <c r="AU926" s="20" t="s">
        <v>82</v>
      </c>
    </row>
    <row r="927" spans="1:65" s="2" customFormat="1" ht="11.25">
      <c r="A927" s="37"/>
      <c r="B927" s="38"/>
      <c r="C927" s="39"/>
      <c r="D927" s="199" t="s">
        <v>206</v>
      </c>
      <c r="E927" s="39"/>
      <c r="F927" s="200" t="s">
        <v>1256</v>
      </c>
      <c r="G927" s="39"/>
      <c r="H927" s="39"/>
      <c r="I927" s="196"/>
      <c r="J927" s="39"/>
      <c r="K927" s="39"/>
      <c r="L927" s="42"/>
      <c r="M927" s="197"/>
      <c r="N927" s="198"/>
      <c r="O927" s="67"/>
      <c r="P927" s="67"/>
      <c r="Q927" s="67"/>
      <c r="R927" s="67"/>
      <c r="S927" s="67"/>
      <c r="T927" s="68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T927" s="20" t="s">
        <v>206</v>
      </c>
      <c r="AU927" s="20" t="s">
        <v>82</v>
      </c>
    </row>
    <row r="928" spans="1:65" s="13" customFormat="1" ht="11.25">
      <c r="B928" s="201"/>
      <c r="C928" s="202"/>
      <c r="D928" s="194" t="s">
        <v>208</v>
      </c>
      <c r="E928" s="203" t="s">
        <v>19</v>
      </c>
      <c r="F928" s="204" t="s">
        <v>551</v>
      </c>
      <c r="G928" s="202"/>
      <c r="H928" s="205">
        <v>386.95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208</v>
      </c>
      <c r="AU928" s="211" t="s">
        <v>82</v>
      </c>
      <c r="AV928" s="13" t="s">
        <v>82</v>
      </c>
      <c r="AW928" s="13" t="s">
        <v>34</v>
      </c>
      <c r="AX928" s="13" t="s">
        <v>73</v>
      </c>
      <c r="AY928" s="211" t="s">
        <v>191</v>
      </c>
    </row>
    <row r="929" spans="2:51" s="13" customFormat="1" ht="11.25">
      <c r="B929" s="201"/>
      <c r="C929" s="202"/>
      <c r="D929" s="194" t="s">
        <v>208</v>
      </c>
      <c r="E929" s="203" t="s">
        <v>19</v>
      </c>
      <c r="F929" s="204" t="s">
        <v>1257</v>
      </c>
      <c r="G929" s="202"/>
      <c r="H929" s="205">
        <v>-129.57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208</v>
      </c>
      <c r="AU929" s="211" t="s">
        <v>82</v>
      </c>
      <c r="AV929" s="13" t="s">
        <v>82</v>
      </c>
      <c r="AW929" s="13" t="s">
        <v>34</v>
      </c>
      <c r="AX929" s="13" t="s">
        <v>73</v>
      </c>
      <c r="AY929" s="211" t="s">
        <v>191</v>
      </c>
    </row>
    <row r="930" spans="2:51" s="13" customFormat="1" ht="11.25">
      <c r="B930" s="201"/>
      <c r="C930" s="202"/>
      <c r="D930" s="194" t="s">
        <v>208</v>
      </c>
      <c r="E930" s="203" t="s">
        <v>19</v>
      </c>
      <c r="F930" s="204" t="s">
        <v>1258</v>
      </c>
      <c r="G930" s="202"/>
      <c r="H930" s="205">
        <v>190.31399999999999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208</v>
      </c>
      <c r="AU930" s="211" t="s">
        <v>82</v>
      </c>
      <c r="AV930" s="13" t="s">
        <v>82</v>
      </c>
      <c r="AW930" s="13" t="s">
        <v>34</v>
      </c>
      <c r="AX930" s="13" t="s">
        <v>73</v>
      </c>
      <c r="AY930" s="211" t="s">
        <v>191</v>
      </c>
    </row>
    <row r="931" spans="2:51" s="15" customFormat="1" ht="11.25">
      <c r="B931" s="233"/>
      <c r="C931" s="234"/>
      <c r="D931" s="194" t="s">
        <v>208</v>
      </c>
      <c r="E931" s="235" t="s">
        <v>19</v>
      </c>
      <c r="F931" s="236" t="s">
        <v>1259</v>
      </c>
      <c r="G931" s="234"/>
      <c r="H931" s="235" t="s">
        <v>19</v>
      </c>
      <c r="I931" s="237"/>
      <c r="J931" s="234"/>
      <c r="K931" s="234"/>
      <c r="L931" s="238"/>
      <c r="M931" s="239"/>
      <c r="N931" s="240"/>
      <c r="O931" s="240"/>
      <c r="P931" s="240"/>
      <c r="Q931" s="240"/>
      <c r="R931" s="240"/>
      <c r="S931" s="240"/>
      <c r="T931" s="241"/>
      <c r="AT931" s="242" t="s">
        <v>208</v>
      </c>
      <c r="AU931" s="242" t="s">
        <v>82</v>
      </c>
      <c r="AV931" s="15" t="s">
        <v>80</v>
      </c>
      <c r="AW931" s="15" t="s">
        <v>34</v>
      </c>
      <c r="AX931" s="15" t="s">
        <v>73</v>
      </c>
      <c r="AY931" s="242" t="s">
        <v>191</v>
      </c>
    </row>
    <row r="932" spans="2:51" s="13" customFormat="1" ht="11.25">
      <c r="B932" s="201"/>
      <c r="C932" s="202"/>
      <c r="D932" s="194" t="s">
        <v>208</v>
      </c>
      <c r="E932" s="203" t="s">
        <v>19</v>
      </c>
      <c r="F932" s="204" t="s">
        <v>1260</v>
      </c>
      <c r="G932" s="202"/>
      <c r="H932" s="205">
        <v>53.375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208</v>
      </c>
      <c r="AU932" s="211" t="s">
        <v>82</v>
      </c>
      <c r="AV932" s="13" t="s">
        <v>82</v>
      </c>
      <c r="AW932" s="13" t="s">
        <v>34</v>
      </c>
      <c r="AX932" s="13" t="s">
        <v>73</v>
      </c>
      <c r="AY932" s="211" t="s">
        <v>191</v>
      </c>
    </row>
    <row r="933" spans="2:51" s="13" customFormat="1" ht="11.25">
      <c r="B933" s="201"/>
      <c r="C933" s="202"/>
      <c r="D933" s="194" t="s">
        <v>208</v>
      </c>
      <c r="E933" s="203" t="s">
        <v>19</v>
      </c>
      <c r="F933" s="204" t="s">
        <v>1261</v>
      </c>
      <c r="G933" s="202"/>
      <c r="H933" s="205">
        <v>73.2</v>
      </c>
      <c r="I933" s="206"/>
      <c r="J933" s="202"/>
      <c r="K933" s="202"/>
      <c r="L933" s="207"/>
      <c r="M933" s="208"/>
      <c r="N933" s="209"/>
      <c r="O933" s="209"/>
      <c r="P933" s="209"/>
      <c r="Q933" s="209"/>
      <c r="R933" s="209"/>
      <c r="S933" s="209"/>
      <c r="T933" s="210"/>
      <c r="AT933" s="211" t="s">
        <v>208</v>
      </c>
      <c r="AU933" s="211" t="s">
        <v>82</v>
      </c>
      <c r="AV933" s="13" t="s">
        <v>82</v>
      </c>
      <c r="AW933" s="13" t="s">
        <v>34</v>
      </c>
      <c r="AX933" s="13" t="s">
        <v>73</v>
      </c>
      <c r="AY933" s="211" t="s">
        <v>191</v>
      </c>
    </row>
    <row r="934" spans="2:51" s="13" customFormat="1" ht="11.25">
      <c r="B934" s="201"/>
      <c r="C934" s="202"/>
      <c r="D934" s="194" t="s">
        <v>208</v>
      </c>
      <c r="E934" s="203" t="s">
        <v>19</v>
      </c>
      <c r="F934" s="204" t="s">
        <v>559</v>
      </c>
      <c r="G934" s="202"/>
      <c r="H934" s="205">
        <v>76.015000000000001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208</v>
      </c>
      <c r="AU934" s="211" t="s">
        <v>82</v>
      </c>
      <c r="AV934" s="13" t="s">
        <v>82</v>
      </c>
      <c r="AW934" s="13" t="s">
        <v>34</v>
      </c>
      <c r="AX934" s="13" t="s">
        <v>73</v>
      </c>
      <c r="AY934" s="211" t="s">
        <v>191</v>
      </c>
    </row>
    <row r="935" spans="2:51" s="13" customFormat="1" ht="11.25">
      <c r="B935" s="201"/>
      <c r="C935" s="202"/>
      <c r="D935" s="194" t="s">
        <v>208</v>
      </c>
      <c r="E935" s="203" t="s">
        <v>19</v>
      </c>
      <c r="F935" s="204" t="s">
        <v>560</v>
      </c>
      <c r="G935" s="202"/>
      <c r="H935" s="205">
        <v>61.523000000000003</v>
      </c>
      <c r="I935" s="206"/>
      <c r="J935" s="202"/>
      <c r="K935" s="202"/>
      <c r="L935" s="207"/>
      <c r="M935" s="208"/>
      <c r="N935" s="209"/>
      <c r="O935" s="209"/>
      <c r="P935" s="209"/>
      <c r="Q935" s="209"/>
      <c r="R935" s="209"/>
      <c r="S935" s="209"/>
      <c r="T935" s="210"/>
      <c r="AT935" s="211" t="s">
        <v>208</v>
      </c>
      <c r="AU935" s="211" t="s">
        <v>82</v>
      </c>
      <c r="AV935" s="13" t="s">
        <v>82</v>
      </c>
      <c r="AW935" s="13" t="s">
        <v>34</v>
      </c>
      <c r="AX935" s="13" t="s">
        <v>73</v>
      </c>
      <c r="AY935" s="211" t="s">
        <v>191</v>
      </c>
    </row>
    <row r="936" spans="2:51" s="13" customFormat="1" ht="11.25">
      <c r="B936" s="201"/>
      <c r="C936" s="202"/>
      <c r="D936" s="194" t="s">
        <v>208</v>
      </c>
      <c r="E936" s="203" t="s">
        <v>19</v>
      </c>
      <c r="F936" s="204" t="s">
        <v>1262</v>
      </c>
      <c r="G936" s="202"/>
      <c r="H936" s="205">
        <v>231.012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208</v>
      </c>
      <c r="AU936" s="211" t="s">
        <v>82</v>
      </c>
      <c r="AV936" s="13" t="s">
        <v>82</v>
      </c>
      <c r="AW936" s="13" t="s">
        <v>34</v>
      </c>
      <c r="AX936" s="13" t="s">
        <v>73</v>
      </c>
      <c r="AY936" s="211" t="s">
        <v>191</v>
      </c>
    </row>
    <row r="937" spans="2:51" s="13" customFormat="1" ht="11.25">
      <c r="B937" s="201"/>
      <c r="C937" s="202"/>
      <c r="D937" s="194" t="s">
        <v>208</v>
      </c>
      <c r="E937" s="203" t="s">
        <v>19</v>
      </c>
      <c r="F937" s="204" t="s">
        <v>1263</v>
      </c>
      <c r="G937" s="202"/>
      <c r="H937" s="205">
        <v>87.113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208</v>
      </c>
      <c r="AU937" s="211" t="s">
        <v>82</v>
      </c>
      <c r="AV937" s="13" t="s">
        <v>82</v>
      </c>
      <c r="AW937" s="13" t="s">
        <v>34</v>
      </c>
      <c r="AX937" s="13" t="s">
        <v>73</v>
      </c>
      <c r="AY937" s="211" t="s">
        <v>191</v>
      </c>
    </row>
    <row r="938" spans="2:51" s="13" customFormat="1" ht="11.25">
      <c r="B938" s="201"/>
      <c r="C938" s="202"/>
      <c r="D938" s="194" t="s">
        <v>208</v>
      </c>
      <c r="E938" s="203" t="s">
        <v>19</v>
      </c>
      <c r="F938" s="204" t="s">
        <v>1264</v>
      </c>
      <c r="G938" s="202"/>
      <c r="H938" s="205">
        <v>14.835000000000001</v>
      </c>
      <c r="I938" s="206"/>
      <c r="J938" s="202"/>
      <c r="K938" s="202"/>
      <c r="L938" s="207"/>
      <c r="M938" s="208"/>
      <c r="N938" s="209"/>
      <c r="O938" s="209"/>
      <c r="P938" s="209"/>
      <c r="Q938" s="209"/>
      <c r="R938" s="209"/>
      <c r="S938" s="209"/>
      <c r="T938" s="210"/>
      <c r="AT938" s="211" t="s">
        <v>208</v>
      </c>
      <c r="AU938" s="211" t="s">
        <v>82</v>
      </c>
      <c r="AV938" s="13" t="s">
        <v>82</v>
      </c>
      <c r="AW938" s="13" t="s">
        <v>34</v>
      </c>
      <c r="AX938" s="13" t="s">
        <v>73</v>
      </c>
      <c r="AY938" s="211" t="s">
        <v>191</v>
      </c>
    </row>
    <row r="939" spans="2:51" s="13" customFormat="1" ht="11.25">
      <c r="B939" s="201"/>
      <c r="C939" s="202"/>
      <c r="D939" s="194" t="s">
        <v>208</v>
      </c>
      <c r="E939" s="203" t="s">
        <v>19</v>
      </c>
      <c r="F939" s="204" t="s">
        <v>1265</v>
      </c>
      <c r="G939" s="202"/>
      <c r="H939" s="205">
        <v>4.423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208</v>
      </c>
      <c r="AU939" s="211" t="s">
        <v>82</v>
      </c>
      <c r="AV939" s="13" t="s">
        <v>82</v>
      </c>
      <c r="AW939" s="13" t="s">
        <v>34</v>
      </c>
      <c r="AX939" s="13" t="s">
        <v>73</v>
      </c>
      <c r="AY939" s="211" t="s">
        <v>191</v>
      </c>
    </row>
    <row r="940" spans="2:51" s="13" customFormat="1" ht="11.25">
      <c r="B940" s="201"/>
      <c r="C940" s="202"/>
      <c r="D940" s="194" t="s">
        <v>208</v>
      </c>
      <c r="E940" s="203" t="s">
        <v>19</v>
      </c>
      <c r="F940" s="204" t="s">
        <v>1266</v>
      </c>
      <c r="G940" s="202"/>
      <c r="H940" s="205">
        <v>11.164999999999999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208</v>
      </c>
      <c r="AU940" s="211" t="s">
        <v>82</v>
      </c>
      <c r="AV940" s="13" t="s">
        <v>82</v>
      </c>
      <c r="AW940" s="13" t="s">
        <v>34</v>
      </c>
      <c r="AX940" s="13" t="s">
        <v>73</v>
      </c>
      <c r="AY940" s="211" t="s">
        <v>191</v>
      </c>
    </row>
    <row r="941" spans="2:51" s="13" customFormat="1" ht="11.25">
      <c r="B941" s="201"/>
      <c r="C941" s="202"/>
      <c r="D941" s="194" t="s">
        <v>208</v>
      </c>
      <c r="E941" s="203" t="s">
        <v>19</v>
      </c>
      <c r="F941" s="204" t="s">
        <v>1267</v>
      </c>
      <c r="G941" s="202"/>
      <c r="H941" s="205">
        <v>12.765000000000001</v>
      </c>
      <c r="I941" s="206"/>
      <c r="J941" s="202"/>
      <c r="K941" s="202"/>
      <c r="L941" s="207"/>
      <c r="M941" s="208"/>
      <c r="N941" s="209"/>
      <c r="O941" s="209"/>
      <c r="P941" s="209"/>
      <c r="Q941" s="209"/>
      <c r="R941" s="209"/>
      <c r="S941" s="209"/>
      <c r="T941" s="210"/>
      <c r="AT941" s="211" t="s">
        <v>208</v>
      </c>
      <c r="AU941" s="211" t="s">
        <v>82</v>
      </c>
      <c r="AV941" s="13" t="s">
        <v>82</v>
      </c>
      <c r="AW941" s="13" t="s">
        <v>34</v>
      </c>
      <c r="AX941" s="13" t="s">
        <v>73</v>
      </c>
      <c r="AY941" s="211" t="s">
        <v>191</v>
      </c>
    </row>
    <row r="942" spans="2:51" s="13" customFormat="1" ht="11.25">
      <c r="B942" s="201"/>
      <c r="C942" s="202"/>
      <c r="D942" s="194" t="s">
        <v>208</v>
      </c>
      <c r="E942" s="203" t="s">
        <v>19</v>
      </c>
      <c r="F942" s="204" t="s">
        <v>1268</v>
      </c>
      <c r="G942" s="202"/>
      <c r="H942" s="205">
        <v>2.61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208</v>
      </c>
      <c r="AU942" s="211" t="s">
        <v>82</v>
      </c>
      <c r="AV942" s="13" t="s">
        <v>82</v>
      </c>
      <c r="AW942" s="13" t="s">
        <v>34</v>
      </c>
      <c r="AX942" s="13" t="s">
        <v>73</v>
      </c>
      <c r="AY942" s="211" t="s">
        <v>191</v>
      </c>
    </row>
    <row r="943" spans="2:51" s="13" customFormat="1" ht="11.25">
      <c r="B943" s="201"/>
      <c r="C943" s="202"/>
      <c r="D943" s="194" t="s">
        <v>208</v>
      </c>
      <c r="E943" s="203" t="s">
        <v>19</v>
      </c>
      <c r="F943" s="204" t="s">
        <v>1269</v>
      </c>
      <c r="G943" s="202"/>
      <c r="H943" s="205">
        <v>123.902</v>
      </c>
      <c r="I943" s="206"/>
      <c r="J943" s="202"/>
      <c r="K943" s="202"/>
      <c r="L943" s="207"/>
      <c r="M943" s="208"/>
      <c r="N943" s="209"/>
      <c r="O943" s="209"/>
      <c r="P943" s="209"/>
      <c r="Q943" s="209"/>
      <c r="R943" s="209"/>
      <c r="S943" s="209"/>
      <c r="T943" s="210"/>
      <c r="AT943" s="211" t="s">
        <v>208</v>
      </c>
      <c r="AU943" s="211" t="s">
        <v>82</v>
      </c>
      <c r="AV943" s="13" t="s">
        <v>82</v>
      </c>
      <c r="AW943" s="13" t="s">
        <v>34</v>
      </c>
      <c r="AX943" s="13" t="s">
        <v>73</v>
      </c>
      <c r="AY943" s="211" t="s">
        <v>191</v>
      </c>
    </row>
    <row r="944" spans="2:51" s="13" customFormat="1" ht="11.25">
      <c r="B944" s="201"/>
      <c r="C944" s="202"/>
      <c r="D944" s="194" t="s">
        <v>208</v>
      </c>
      <c r="E944" s="203" t="s">
        <v>19</v>
      </c>
      <c r="F944" s="204" t="s">
        <v>569</v>
      </c>
      <c r="G944" s="202"/>
      <c r="H944" s="205">
        <v>18.3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208</v>
      </c>
      <c r="AU944" s="211" t="s">
        <v>82</v>
      </c>
      <c r="AV944" s="13" t="s">
        <v>82</v>
      </c>
      <c r="AW944" s="13" t="s">
        <v>34</v>
      </c>
      <c r="AX944" s="13" t="s">
        <v>73</v>
      </c>
      <c r="AY944" s="211" t="s">
        <v>191</v>
      </c>
    </row>
    <row r="945" spans="1:65" s="13" customFormat="1" ht="11.25">
      <c r="B945" s="201"/>
      <c r="C945" s="202"/>
      <c r="D945" s="194" t="s">
        <v>208</v>
      </c>
      <c r="E945" s="203" t="s">
        <v>19</v>
      </c>
      <c r="F945" s="204" t="s">
        <v>1270</v>
      </c>
      <c r="G945" s="202"/>
      <c r="H945" s="205">
        <v>230.86</v>
      </c>
      <c r="I945" s="206"/>
      <c r="J945" s="202"/>
      <c r="K945" s="202"/>
      <c r="L945" s="207"/>
      <c r="M945" s="208"/>
      <c r="N945" s="209"/>
      <c r="O945" s="209"/>
      <c r="P945" s="209"/>
      <c r="Q945" s="209"/>
      <c r="R945" s="209"/>
      <c r="S945" s="209"/>
      <c r="T945" s="210"/>
      <c r="AT945" s="211" t="s">
        <v>208</v>
      </c>
      <c r="AU945" s="211" t="s">
        <v>82</v>
      </c>
      <c r="AV945" s="13" t="s">
        <v>82</v>
      </c>
      <c r="AW945" s="13" t="s">
        <v>34</v>
      </c>
      <c r="AX945" s="13" t="s">
        <v>73</v>
      </c>
      <c r="AY945" s="211" t="s">
        <v>191</v>
      </c>
    </row>
    <row r="946" spans="1:65" s="13" customFormat="1" ht="11.25">
      <c r="B946" s="201"/>
      <c r="C946" s="202"/>
      <c r="D946" s="194" t="s">
        <v>208</v>
      </c>
      <c r="E946" s="203" t="s">
        <v>19</v>
      </c>
      <c r="F946" s="204" t="s">
        <v>1271</v>
      </c>
      <c r="G946" s="202"/>
      <c r="H946" s="205">
        <v>386.95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208</v>
      </c>
      <c r="AU946" s="211" t="s">
        <v>82</v>
      </c>
      <c r="AV946" s="13" t="s">
        <v>82</v>
      </c>
      <c r="AW946" s="13" t="s">
        <v>34</v>
      </c>
      <c r="AX946" s="13" t="s">
        <v>73</v>
      </c>
      <c r="AY946" s="211" t="s">
        <v>191</v>
      </c>
    </row>
    <row r="947" spans="1:65" s="14" customFormat="1" ht="11.25">
      <c r="B947" s="212"/>
      <c r="C947" s="213"/>
      <c r="D947" s="194" t="s">
        <v>208</v>
      </c>
      <c r="E947" s="214" t="s">
        <v>19</v>
      </c>
      <c r="F947" s="215" t="s">
        <v>238</v>
      </c>
      <c r="G947" s="213"/>
      <c r="H947" s="216">
        <v>1835.742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208</v>
      </c>
      <c r="AU947" s="222" t="s">
        <v>82</v>
      </c>
      <c r="AV947" s="14" t="s">
        <v>197</v>
      </c>
      <c r="AW947" s="14" t="s">
        <v>34</v>
      </c>
      <c r="AX947" s="14" t="s">
        <v>80</v>
      </c>
      <c r="AY947" s="222" t="s">
        <v>191</v>
      </c>
    </row>
    <row r="948" spans="1:65" s="2" customFormat="1" ht="16.5" customHeight="1">
      <c r="A948" s="37"/>
      <c r="B948" s="38"/>
      <c r="C948" s="181" t="s">
        <v>1272</v>
      </c>
      <c r="D948" s="181" t="s">
        <v>193</v>
      </c>
      <c r="E948" s="182" t="s">
        <v>1273</v>
      </c>
      <c r="F948" s="183" t="s">
        <v>1274</v>
      </c>
      <c r="G948" s="184" t="s">
        <v>282</v>
      </c>
      <c r="H948" s="185">
        <v>21.030999999999999</v>
      </c>
      <c r="I948" s="186"/>
      <c r="J948" s="187">
        <f>ROUND(I948*H948,2)</f>
        <v>0</v>
      </c>
      <c r="K948" s="183" t="s">
        <v>19</v>
      </c>
      <c r="L948" s="42"/>
      <c r="M948" s="188" t="s">
        <v>19</v>
      </c>
      <c r="N948" s="189" t="s">
        <v>44</v>
      </c>
      <c r="O948" s="67"/>
      <c r="P948" s="190">
        <f>O948*H948</f>
        <v>0</v>
      </c>
      <c r="Q948" s="190">
        <v>0.10007000000000001</v>
      </c>
      <c r="R948" s="190">
        <f>Q948*H948</f>
        <v>2.10457217</v>
      </c>
      <c r="S948" s="190">
        <v>0</v>
      </c>
      <c r="T948" s="191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92" t="s">
        <v>197</v>
      </c>
      <c r="AT948" s="192" t="s">
        <v>193</v>
      </c>
      <c r="AU948" s="192" t="s">
        <v>82</v>
      </c>
      <c r="AY948" s="20" t="s">
        <v>191</v>
      </c>
      <c r="BE948" s="193">
        <f>IF(N948="základní",J948,0)</f>
        <v>0</v>
      </c>
      <c r="BF948" s="193">
        <f>IF(N948="snížená",J948,0)</f>
        <v>0</v>
      </c>
      <c r="BG948" s="193">
        <f>IF(N948="zákl. přenesená",J948,0)</f>
        <v>0</v>
      </c>
      <c r="BH948" s="193">
        <f>IF(N948="sníž. přenesená",J948,0)</f>
        <v>0</v>
      </c>
      <c r="BI948" s="193">
        <f>IF(N948="nulová",J948,0)</f>
        <v>0</v>
      </c>
      <c r="BJ948" s="20" t="s">
        <v>80</v>
      </c>
      <c r="BK948" s="193">
        <f>ROUND(I948*H948,2)</f>
        <v>0</v>
      </c>
      <c r="BL948" s="20" t="s">
        <v>197</v>
      </c>
      <c r="BM948" s="192" t="s">
        <v>1275</v>
      </c>
    </row>
    <row r="949" spans="1:65" s="2" customFormat="1" ht="11.25">
      <c r="A949" s="37"/>
      <c r="B949" s="38"/>
      <c r="C949" s="39"/>
      <c r="D949" s="194" t="s">
        <v>199</v>
      </c>
      <c r="E949" s="39"/>
      <c r="F949" s="195" t="s">
        <v>1274</v>
      </c>
      <c r="G949" s="39"/>
      <c r="H949" s="39"/>
      <c r="I949" s="196"/>
      <c r="J949" s="39"/>
      <c r="K949" s="39"/>
      <c r="L949" s="42"/>
      <c r="M949" s="197"/>
      <c r="N949" s="198"/>
      <c r="O949" s="67"/>
      <c r="P949" s="67"/>
      <c r="Q949" s="67"/>
      <c r="R949" s="67"/>
      <c r="S949" s="67"/>
      <c r="T949" s="68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T949" s="20" t="s">
        <v>199</v>
      </c>
      <c r="AU949" s="20" t="s">
        <v>82</v>
      </c>
    </row>
    <row r="950" spans="1:65" s="13" customFormat="1" ht="11.25">
      <c r="B950" s="201"/>
      <c r="C950" s="202"/>
      <c r="D950" s="194" t="s">
        <v>208</v>
      </c>
      <c r="E950" s="203" t="s">
        <v>19</v>
      </c>
      <c r="F950" s="204" t="s">
        <v>1276</v>
      </c>
      <c r="G950" s="202"/>
      <c r="H950" s="205">
        <v>20</v>
      </c>
      <c r="I950" s="206"/>
      <c r="J950" s="202"/>
      <c r="K950" s="202"/>
      <c r="L950" s="207"/>
      <c r="M950" s="208"/>
      <c r="N950" s="209"/>
      <c r="O950" s="209"/>
      <c r="P950" s="209"/>
      <c r="Q950" s="209"/>
      <c r="R950" s="209"/>
      <c r="S950" s="209"/>
      <c r="T950" s="210"/>
      <c r="AT950" s="211" t="s">
        <v>208</v>
      </c>
      <c r="AU950" s="211" t="s">
        <v>82</v>
      </c>
      <c r="AV950" s="13" t="s">
        <v>82</v>
      </c>
      <c r="AW950" s="13" t="s">
        <v>34</v>
      </c>
      <c r="AX950" s="13" t="s">
        <v>73</v>
      </c>
      <c r="AY950" s="211" t="s">
        <v>191</v>
      </c>
    </row>
    <row r="951" spans="1:65" s="13" customFormat="1" ht="11.25">
      <c r="B951" s="201"/>
      <c r="C951" s="202"/>
      <c r="D951" s="194" t="s">
        <v>208</v>
      </c>
      <c r="E951" s="203" t="s">
        <v>19</v>
      </c>
      <c r="F951" s="204" t="s">
        <v>1258</v>
      </c>
      <c r="G951" s="202"/>
      <c r="H951" s="205">
        <v>190.31399999999999</v>
      </c>
      <c r="I951" s="206"/>
      <c r="J951" s="202"/>
      <c r="K951" s="202"/>
      <c r="L951" s="207"/>
      <c r="M951" s="208"/>
      <c r="N951" s="209"/>
      <c r="O951" s="209"/>
      <c r="P951" s="209"/>
      <c r="Q951" s="209"/>
      <c r="R951" s="209"/>
      <c r="S951" s="209"/>
      <c r="T951" s="210"/>
      <c r="AT951" s="211" t="s">
        <v>208</v>
      </c>
      <c r="AU951" s="211" t="s">
        <v>82</v>
      </c>
      <c r="AV951" s="13" t="s">
        <v>82</v>
      </c>
      <c r="AW951" s="13" t="s">
        <v>34</v>
      </c>
      <c r="AX951" s="13" t="s">
        <v>73</v>
      </c>
      <c r="AY951" s="211" t="s">
        <v>191</v>
      </c>
    </row>
    <row r="952" spans="1:65" s="14" customFormat="1" ht="11.25">
      <c r="B952" s="212"/>
      <c r="C952" s="213"/>
      <c r="D952" s="194" t="s">
        <v>208</v>
      </c>
      <c r="E952" s="214" t="s">
        <v>19</v>
      </c>
      <c r="F952" s="215" t="s">
        <v>238</v>
      </c>
      <c r="G952" s="213"/>
      <c r="H952" s="216">
        <v>210.31399999999999</v>
      </c>
      <c r="I952" s="217"/>
      <c r="J952" s="213"/>
      <c r="K952" s="213"/>
      <c r="L952" s="218"/>
      <c r="M952" s="219"/>
      <c r="N952" s="220"/>
      <c r="O952" s="220"/>
      <c r="P952" s="220"/>
      <c r="Q952" s="220"/>
      <c r="R952" s="220"/>
      <c r="S952" s="220"/>
      <c r="T952" s="221"/>
      <c r="AT952" s="222" t="s">
        <v>208</v>
      </c>
      <c r="AU952" s="222" t="s">
        <v>82</v>
      </c>
      <c r="AV952" s="14" t="s">
        <v>197</v>
      </c>
      <c r="AW952" s="14" t="s">
        <v>34</v>
      </c>
      <c r="AX952" s="14" t="s">
        <v>80</v>
      </c>
      <c r="AY952" s="222" t="s">
        <v>191</v>
      </c>
    </row>
    <row r="953" spans="1:65" s="13" customFormat="1" ht="11.25">
      <c r="B953" s="201"/>
      <c r="C953" s="202"/>
      <c r="D953" s="194" t="s">
        <v>208</v>
      </c>
      <c r="E953" s="202"/>
      <c r="F953" s="204" t="s">
        <v>1277</v>
      </c>
      <c r="G953" s="202"/>
      <c r="H953" s="205">
        <v>21.030999999999999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208</v>
      </c>
      <c r="AU953" s="211" t="s">
        <v>82</v>
      </c>
      <c r="AV953" s="13" t="s">
        <v>82</v>
      </c>
      <c r="AW953" s="13" t="s">
        <v>4</v>
      </c>
      <c r="AX953" s="13" t="s">
        <v>80</v>
      </c>
      <c r="AY953" s="211" t="s">
        <v>191</v>
      </c>
    </row>
    <row r="954" spans="1:65" s="2" customFormat="1" ht="16.5" customHeight="1">
      <c r="A954" s="37"/>
      <c r="B954" s="38"/>
      <c r="C954" s="181" t="s">
        <v>1278</v>
      </c>
      <c r="D954" s="181" t="s">
        <v>193</v>
      </c>
      <c r="E954" s="182" t="s">
        <v>1279</v>
      </c>
      <c r="F954" s="183" t="s">
        <v>1280</v>
      </c>
      <c r="G954" s="184" t="s">
        <v>282</v>
      </c>
      <c r="H954" s="185">
        <v>42.063000000000002</v>
      </c>
      <c r="I954" s="186"/>
      <c r="J954" s="187">
        <f>ROUND(I954*H954,2)</f>
        <v>0</v>
      </c>
      <c r="K954" s="183" t="s">
        <v>203</v>
      </c>
      <c r="L954" s="42"/>
      <c r="M954" s="188" t="s">
        <v>19</v>
      </c>
      <c r="N954" s="189" t="s">
        <v>44</v>
      </c>
      <c r="O954" s="67"/>
      <c r="P954" s="190">
        <f>O954*H954</f>
        <v>0</v>
      </c>
      <c r="Q954" s="190">
        <v>6.0429999999999998E-2</v>
      </c>
      <c r="R954" s="190">
        <f>Q954*H954</f>
        <v>2.5418670900000002</v>
      </c>
      <c r="S954" s="190">
        <v>0</v>
      </c>
      <c r="T954" s="191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2" t="s">
        <v>197</v>
      </c>
      <c r="AT954" s="192" t="s">
        <v>193</v>
      </c>
      <c r="AU954" s="192" t="s">
        <v>82</v>
      </c>
      <c r="AY954" s="20" t="s">
        <v>191</v>
      </c>
      <c r="BE954" s="193">
        <f>IF(N954="základní",J954,0)</f>
        <v>0</v>
      </c>
      <c r="BF954" s="193">
        <f>IF(N954="snížená",J954,0)</f>
        <v>0</v>
      </c>
      <c r="BG954" s="193">
        <f>IF(N954="zákl. přenesená",J954,0)</f>
        <v>0</v>
      </c>
      <c r="BH954" s="193">
        <f>IF(N954="sníž. přenesená",J954,0)</f>
        <v>0</v>
      </c>
      <c r="BI954" s="193">
        <f>IF(N954="nulová",J954,0)</f>
        <v>0</v>
      </c>
      <c r="BJ954" s="20" t="s">
        <v>80</v>
      </c>
      <c r="BK954" s="193">
        <f>ROUND(I954*H954,2)</f>
        <v>0</v>
      </c>
      <c r="BL954" s="20" t="s">
        <v>197</v>
      </c>
      <c r="BM954" s="192" t="s">
        <v>1281</v>
      </c>
    </row>
    <row r="955" spans="1:65" s="2" customFormat="1" ht="11.25">
      <c r="A955" s="37"/>
      <c r="B955" s="38"/>
      <c r="C955" s="39"/>
      <c r="D955" s="194" t="s">
        <v>199</v>
      </c>
      <c r="E955" s="39"/>
      <c r="F955" s="195" t="s">
        <v>1282</v>
      </c>
      <c r="G955" s="39"/>
      <c r="H955" s="39"/>
      <c r="I955" s="196"/>
      <c r="J955" s="39"/>
      <c r="K955" s="39"/>
      <c r="L955" s="42"/>
      <c r="M955" s="197"/>
      <c r="N955" s="198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199</v>
      </c>
      <c r="AU955" s="20" t="s">
        <v>82</v>
      </c>
    </row>
    <row r="956" spans="1:65" s="2" customFormat="1" ht="11.25">
      <c r="A956" s="37"/>
      <c r="B956" s="38"/>
      <c r="C956" s="39"/>
      <c r="D956" s="199" t="s">
        <v>206</v>
      </c>
      <c r="E956" s="39"/>
      <c r="F956" s="200" t="s">
        <v>1283</v>
      </c>
      <c r="G956" s="39"/>
      <c r="H956" s="39"/>
      <c r="I956" s="196"/>
      <c r="J956" s="39"/>
      <c r="K956" s="39"/>
      <c r="L956" s="42"/>
      <c r="M956" s="197"/>
      <c r="N956" s="198"/>
      <c r="O956" s="67"/>
      <c r="P956" s="67"/>
      <c r="Q956" s="67"/>
      <c r="R956" s="67"/>
      <c r="S956" s="67"/>
      <c r="T956" s="68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T956" s="20" t="s">
        <v>206</v>
      </c>
      <c r="AU956" s="20" t="s">
        <v>82</v>
      </c>
    </row>
    <row r="957" spans="1:65" s="13" customFormat="1" ht="11.25">
      <c r="B957" s="201"/>
      <c r="C957" s="202"/>
      <c r="D957" s="194" t="s">
        <v>208</v>
      </c>
      <c r="E957" s="203" t="s">
        <v>19</v>
      </c>
      <c r="F957" s="204" t="s">
        <v>1276</v>
      </c>
      <c r="G957" s="202"/>
      <c r="H957" s="205">
        <v>20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208</v>
      </c>
      <c r="AU957" s="211" t="s">
        <v>82</v>
      </c>
      <c r="AV957" s="13" t="s">
        <v>82</v>
      </c>
      <c r="AW957" s="13" t="s">
        <v>34</v>
      </c>
      <c r="AX957" s="13" t="s">
        <v>73</v>
      </c>
      <c r="AY957" s="211" t="s">
        <v>191</v>
      </c>
    </row>
    <row r="958" spans="1:65" s="13" customFormat="1" ht="11.25">
      <c r="B958" s="201"/>
      <c r="C958" s="202"/>
      <c r="D958" s="194" t="s">
        <v>208</v>
      </c>
      <c r="E958" s="203" t="s">
        <v>19</v>
      </c>
      <c r="F958" s="204" t="s">
        <v>1258</v>
      </c>
      <c r="G958" s="202"/>
      <c r="H958" s="205">
        <v>190.31399999999999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208</v>
      </c>
      <c r="AU958" s="211" t="s">
        <v>82</v>
      </c>
      <c r="AV958" s="13" t="s">
        <v>82</v>
      </c>
      <c r="AW958" s="13" t="s">
        <v>34</v>
      </c>
      <c r="AX958" s="13" t="s">
        <v>73</v>
      </c>
      <c r="AY958" s="211" t="s">
        <v>191</v>
      </c>
    </row>
    <row r="959" spans="1:65" s="14" customFormat="1" ht="11.25">
      <c r="B959" s="212"/>
      <c r="C959" s="213"/>
      <c r="D959" s="194" t="s">
        <v>208</v>
      </c>
      <c r="E959" s="214" t="s">
        <v>19</v>
      </c>
      <c r="F959" s="215" t="s">
        <v>238</v>
      </c>
      <c r="G959" s="213"/>
      <c r="H959" s="216">
        <v>210.31399999999999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208</v>
      </c>
      <c r="AU959" s="222" t="s">
        <v>82</v>
      </c>
      <c r="AV959" s="14" t="s">
        <v>197</v>
      </c>
      <c r="AW959" s="14" t="s">
        <v>34</v>
      </c>
      <c r="AX959" s="14" t="s">
        <v>80</v>
      </c>
      <c r="AY959" s="222" t="s">
        <v>191</v>
      </c>
    </row>
    <row r="960" spans="1:65" s="13" customFormat="1" ht="11.25">
      <c r="B960" s="201"/>
      <c r="C960" s="202"/>
      <c r="D960" s="194" t="s">
        <v>208</v>
      </c>
      <c r="E960" s="202"/>
      <c r="F960" s="204" t="s">
        <v>1284</v>
      </c>
      <c r="G960" s="202"/>
      <c r="H960" s="205">
        <v>42.063000000000002</v>
      </c>
      <c r="I960" s="206"/>
      <c r="J960" s="202"/>
      <c r="K960" s="202"/>
      <c r="L960" s="207"/>
      <c r="M960" s="208"/>
      <c r="N960" s="209"/>
      <c r="O960" s="209"/>
      <c r="P960" s="209"/>
      <c r="Q960" s="209"/>
      <c r="R960" s="209"/>
      <c r="S960" s="209"/>
      <c r="T960" s="210"/>
      <c r="AT960" s="211" t="s">
        <v>208</v>
      </c>
      <c r="AU960" s="211" t="s">
        <v>82</v>
      </c>
      <c r="AV960" s="13" t="s">
        <v>82</v>
      </c>
      <c r="AW960" s="13" t="s">
        <v>4</v>
      </c>
      <c r="AX960" s="13" t="s">
        <v>80</v>
      </c>
      <c r="AY960" s="211" t="s">
        <v>191</v>
      </c>
    </row>
    <row r="961" spans="1:65" s="2" customFormat="1" ht="16.5" customHeight="1">
      <c r="A961" s="37"/>
      <c r="B961" s="38"/>
      <c r="C961" s="181" t="s">
        <v>1285</v>
      </c>
      <c r="D961" s="181" t="s">
        <v>193</v>
      </c>
      <c r="E961" s="182" t="s">
        <v>1286</v>
      </c>
      <c r="F961" s="183" t="s">
        <v>1287</v>
      </c>
      <c r="G961" s="184" t="s">
        <v>282</v>
      </c>
      <c r="H961" s="185">
        <v>1835.742</v>
      </c>
      <c r="I961" s="186"/>
      <c r="J961" s="187">
        <f>ROUND(I961*H961,2)</f>
        <v>0</v>
      </c>
      <c r="K961" s="183" t="s">
        <v>19</v>
      </c>
      <c r="L961" s="42"/>
      <c r="M961" s="188" t="s">
        <v>19</v>
      </c>
      <c r="N961" s="189" t="s">
        <v>44</v>
      </c>
      <c r="O961" s="67"/>
      <c r="P961" s="190">
        <f>O961*H961</f>
        <v>0</v>
      </c>
      <c r="Q961" s="190">
        <v>8.2000000000000007E-3</v>
      </c>
      <c r="R961" s="190">
        <f>Q961*H961</f>
        <v>15.053084400000001</v>
      </c>
      <c r="S961" s="190">
        <v>0</v>
      </c>
      <c r="T961" s="191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2" t="s">
        <v>197</v>
      </c>
      <c r="AT961" s="192" t="s">
        <v>193</v>
      </c>
      <c r="AU961" s="192" t="s">
        <v>82</v>
      </c>
      <c r="AY961" s="20" t="s">
        <v>191</v>
      </c>
      <c r="BE961" s="193">
        <f>IF(N961="základní",J961,0)</f>
        <v>0</v>
      </c>
      <c r="BF961" s="193">
        <f>IF(N961="snížená",J961,0)</f>
        <v>0</v>
      </c>
      <c r="BG961" s="193">
        <f>IF(N961="zákl. přenesená",J961,0)</f>
        <v>0</v>
      </c>
      <c r="BH961" s="193">
        <f>IF(N961="sníž. přenesená",J961,0)</f>
        <v>0</v>
      </c>
      <c r="BI961" s="193">
        <f>IF(N961="nulová",J961,0)</f>
        <v>0</v>
      </c>
      <c r="BJ961" s="20" t="s">
        <v>80</v>
      </c>
      <c r="BK961" s="193">
        <f>ROUND(I961*H961,2)</f>
        <v>0</v>
      </c>
      <c r="BL961" s="20" t="s">
        <v>197</v>
      </c>
      <c r="BM961" s="192" t="s">
        <v>1288</v>
      </c>
    </row>
    <row r="962" spans="1:65" s="2" customFormat="1" ht="11.25">
      <c r="A962" s="37"/>
      <c r="B962" s="38"/>
      <c r="C962" s="39"/>
      <c r="D962" s="194" t="s">
        <v>199</v>
      </c>
      <c r="E962" s="39"/>
      <c r="F962" s="195" t="s">
        <v>1287</v>
      </c>
      <c r="G962" s="39"/>
      <c r="H962" s="39"/>
      <c r="I962" s="196"/>
      <c r="J962" s="39"/>
      <c r="K962" s="39"/>
      <c r="L962" s="42"/>
      <c r="M962" s="197"/>
      <c r="N962" s="198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199</v>
      </c>
      <c r="AU962" s="20" t="s">
        <v>82</v>
      </c>
    </row>
    <row r="963" spans="1:65" s="13" customFormat="1" ht="11.25">
      <c r="B963" s="201"/>
      <c r="C963" s="202"/>
      <c r="D963" s="194" t="s">
        <v>208</v>
      </c>
      <c r="E963" s="203" t="s">
        <v>19</v>
      </c>
      <c r="F963" s="204" t="s">
        <v>551</v>
      </c>
      <c r="G963" s="202"/>
      <c r="H963" s="205">
        <v>386.95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208</v>
      </c>
      <c r="AU963" s="211" t="s">
        <v>82</v>
      </c>
      <c r="AV963" s="13" t="s">
        <v>82</v>
      </c>
      <c r="AW963" s="13" t="s">
        <v>34</v>
      </c>
      <c r="AX963" s="13" t="s">
        <v>73</v>
      </c>
      <c r="AY963" s="211" t="s">
        <v>191</v>
      </c>
    </row>
    <row r="964" spans="1:65" s="13" customFormat="1" ht="11.25">
      <c r="B964" s="201"/>
      <c r="C964" s="202"/>
      <c r="D964" s="194" t="s">
        <v>208</v>
      </c>
      <c r="E964" s="203" t="s">
        <v>19</v>
      </c>
      <c r="F964" s="204" t="s">
        <v>1257</v>
      </c>
      <c r="G964" s="202"/>
      <c r="H964" s="205">
        <v>-129.57</v>
      </c>
      <c r="I964" s="206"/>
      <c r="J964" s="202"/>
      <c r="K964" s="202"/>
      <c r="L964" s="207"/>
      <c r="M964" s="208"/>
      <c r="N964" s="209"/>
      <c r="O964" s="209"/>
      <c r="P964" s="209"/>
      <c r="Q964" s="209"/>
      <c r="R964" s="209"/>
      <c r="S964" s="209"/>
      <c r="T964" s="210"/>
      <c r="AT964" s="211" t="s">
        <v>208</v>
      </c>
      <c r="AU964" s="211" t="s">
        <v>82</v>
      </c>
      <c r="AV964" s="13" t="s">
        <v>82</v>
      </c>
      <c r="AW964" s="13" t="s">
        <v>34</v>
      </c>
      <c r="AX964" s="13" t="s">
        <v>73</v>
      </c>
      <c r="AY964" s="211" t="s">
        <v>191</v>
      </c>
    </row>
    <row r="965" spans="1:65" s="13" customFormat="1" ht="11.25">
      <c r="B965" s="201"/>
      <c r="C965" s="202"/>
      <c r="D965" s="194" t="s">
        <v>208</v>
      </c>
      <c r="E965" s="203" t="s">
        <v>19</v>
      </c>
      <c r="F965" s="204" t="s">
        <v>1258</v>
      </c>
      <c r="G965" s="202"/>
      <c r="H965" s="205">
        <v>190.31399999999999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208</v>
      </c>
      <c r="AU965" s="211" t="s">
        <v>82</v>
      </c>
      <c r="AV965" s="13" t="s">
        <v>82</v>
      </c>
      <c r="AW965" s="13" t="s">
        <v>34</v>
      </c>
      <c r="AX965" s="13" t="s">
        <v>73</v>
      </c>
      <c r="AY965" s="211" t="s">
        <v>191</v>
      </c>
    </row>
    <row r="966" spans="1:65" s="15" customFormat="1" ht="11.25">
      <c r="B966" s="233"/>
      <c r="C966" s="234"/>
      <c r="D966" s="194" t="s">
        <v>208</v>
      </c>
      <c r="E966" s="235" t="s">
        <v>19</v>
      </c>
      <c r="F966" s="236" t="s">
        <v>1259</v>
      </c>
      <c r="G966" s="234"/>
      <c r="H966" s="235" t="s">
        <v>19</v>
      </c>
      <c r="I966" s="237"/>
      <c r="J966" s="234"/>
      <c r="K966" s="234"/>
      <c r="L966" s="238"/>
      <c r="M966" s="239"/>
      <c r="N966" s="240"/>
      <c r="O966" s="240"/>
      <c r="P966" s="240"/>
      <c r="Q966" s="240"/>
      <c r="R966" s="240"/>
      <c r="S966" s="240"/>
      <c r="T966" s="241"/>
      <c r="AT966" s="242" t="s">
        <v>208</v>
      </c>
      <c r="AU966" s="242" t="s">
        <v>82</v>
      </c>
      <c r="AV966" s="15" t="s">
        <v>80</v>
      </c>
      <c r="AW966" s="15" t="s">
        <v>34</v>
      </c>
      <c r="AX966" s="15" t="s">
        <v>73</v>
      </c>
      <c r="AY966" s="242" t="s">
        <v>191</v>
      </c>
    </row>
    <row r="967" spans="1:65" s="13" customFormat="1" ht="11.25">
      <c r="B967" s="201"/>
      <c r="C967" s="202"/>
      <c r="D967" s="194" t="s">
        <v>208</v>
      </c>
      <c r="E967" s="203" t="s">
        <v>19</v>
      </c>
      <c r="F967" s="204" t="s">
        <v>1260</v>
      </c>
      <c r="G967" s="202"/>
      <c r="H967" s="205">
        <v>53.375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208</v>
      </c>
      <c r="AU967" s="211" t="s">
        <v>82</v>
      </c>
      <c r="AV967" s="13" t="s">
        <v>82</v>
      </c>
      <c r="AW967" s="13" t="s">
        <v>34</v>
      </c>
      <c r="AX967" s="13" t="s">
        <v>73</v>
      </c>
      <c r="AY967" s="211" t="s">
        <v>191</v>
      </c>
    </row>
    <row r="968" spans="1:65" s="13" customFormat="1" ht="11.25">
      <c r="B968" s="201"/>
      <c r="C968" s="202"/>
      <c r="D968" s="194" t="s">
        <v>208</v>
      </c>
      <c r="E968" s="203" t="s">
        <v>19</v>
      </c>
      <c r="F968" s="204" t="s">
        <v>1261</v>
      </c>
      <c r="G968" s="202"/>
      <c r="H968" s="205">
        <v>73.2</v>
      </c>
      <c r="I968" s="206"/>
      <c r="J968" s="202"/>
      <c r="K968" s="202"/>
      <c r="L968" s="207"/>
      <c r="M968" s="208"/>
      <c r="N968" s="209"/>
      <c r="O968" s="209"/>
      <c r="P968" s="209"/>
      <c r="Q968" s="209"/>
      <c r="R968" s="209"/>
      <c r="S968" s="209"/>
      <c r="T968" s="210"/>
      <c r="AT968" s="211" t="s">
        <v>208</v>
      </c>
      <c r="AU968" s="211" t="s">
        <v>82</v>
      </c>
      <c r="AV968" s="13" t="s">
        <v>82</v>
      </c>
      <c r="AW968" s="13" t="s">
        <v>34</v>
      </c>
      <c r="AX968" s="13" t="s">
        <v>73</v>
      </c>
      <c r="AY968" s="211" t="s">
        <v>191</v>
      </c>
    </row>
    <row r="969" spans="1:65" s="13" customFormat="1" ht="11.25">
      <c r="B969" s="201"/>
      <c r="C969" s="202"/>
      <c r="D969" s="194" t="s">
        <v>208</v>
      </c>
      <c r="E969" s="203" t="s">
        <v>19</v>
      </c>
      <c r="F969" s="204" t="s">
        <v>559</v>
      </c>
      <c r="G969" s="202"/>
      <c r="H969" s="205">
        <v>76.015000000000001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208</v>
      </c>
      <c r="AU969" s="211" t="s">
        <v>82</v>
      </c>
      <c r="AV969" s="13" t="s">
        <v>82</v>
      </c>
      <c r="AW969" s="13" t="s">
        <v>34</v>
      </c>
      <c r="AX969" s="13" t="s">
        <v>73</v>
      </c>
      <c r="AY969" s="211" t="s">
        <v>191</v>
      </c>
    </row>
    <row r="970" spans="1:65" s="13" customFormat="1" ht="11.25">
      <c r="B970" s="201"/>
      <c r="C970" s="202"/>
      <c r="D970" s="194" t="s">
        <v>208</v>
      </c>
      <c r="E970" s="203" t="s">
        <v>19</v>
      </c>
      <c r="F970" s="204" t="s">
        <v>560</v>
      </c>
      <c r="G970" s="202"/>
      <c r="H970" s="205">
        <v>61.523000000000003</v>
      </c>
      <c r="I970" s="206"/>
      <c r="J970" s="202"/>
      <c r="K970" s="202"/>
      <c r="L970" s="207"/>
      <c r="M970" s="208"/>
      <c r="N970" s="209"/>
      <c r="O970" s="209"/>
      <c r="P970" s="209"/>
      <c r="Q970" s="209"/>
      <c r="R970" s="209"/>
      <c r="S970" s="209"/>
      <c r="T970" s="210"/>
      <c r="AT970" s="211" t="s">
        <v>208</v>
      </c>
      <c r="AU970" s="211" t="s">
        <v>82</v>
      </c>
      <c r="AV970" s="13" t="s">
        <v>82</v>
      </c>
      <c r="AW970" s="13" t="s">
        <v>34</v>
      </c>
      <c r="AX970" s="13" t="s">
        <v>73</v>
      </c>
      <c r="AY970" s="211" t="s">
        <v>191</v>
      </c>
    </row>
    <row r="971" spans="1:65" s="13" customFormat="1" ht="11.25">
      <c r="B971" s="201"/>
      <c r="C971" s="202"/>
      <c r="D971" s="194" t="s">
        <v>208</v>
      </c>
      <c r="E971" s="203" t="s">
        <v>19</v>
      </c>
      <c r="F971" s="204" t="s">
        <v>1262</v>
      </c>
      <c r="G971" s="202"/>
      <c r="H971" s="205">
        <v>231.012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208</v>
      </c>
      <c r="AU971" s="211" t="s">
        <v>82</v>
      </c>
      <c r="AV971" s="13" t="s">
        <v>82</v>
      </c>
      <c r="AW971" s="13" t="s">
        <v>34</v>
      </c>
      <c r="AX971" s="13" t="s">
        <v>73</v>
      </c>
      <c r="AY971" s="211" t="s">
        <v>191</v>
      </c>
    </row>
    <row r="972" spans="1:65" s="13" customFormat="1" ht="11.25">
      <c r="B972" s="201"/>
      <c r="C972" s="202"/>
      <c r="D972" s="194" t="s">
        <v>208</v>
      </c>
      <c r="E972" s="203" t="s">
        <v>19</v>
      </c>
      <c r="F972" s="204" t="s">
        <v>1263</v>
      </c>
      <c r="G972" s="202"/>
      <c r="H972" s="205">
        <v>87.113</v>
      </c>
      <c r="I972" s="206"/>
      <c r="J972" s="202"/>
      <c r="K972" s="202"/>
      <c r="L972" s="207"/>
      <c r="M972" s="208"/>
      <c r="N972" s="209"/>
      <c r="O972" s="209"/>
      <c r="P972" s="209"/>
      <c r="Q972" s="209"/>
      <c r="R972" s="209"/>
      <c r="S972" s="209"/>
      <c r="T972" s="210"/>
      <c r="AT972" s="211" t="s">
        <v>208</v>
      </c>
      <c r="AU972" s="211" t="s">
        <v>82</v>
      </c>
      <c r="AV972" s="13" t="s">
        <v>82</v>
      </c>
      <c r="AW972" s="13" t="s">
        <v>34</v>
      </c>
      <c r="AX972" s="13" t="s">
        <v>73</v>
      </c>
      <c r="AY972" s="211" t="s">
        <v>191</v>
      </c>
    </row>
    <row r="973" spans="1:65" s="13" customFormat="1" ht="11.25">
      <c r="B973" s="201"/>
      <c r="C973" s="202"/>
      <c r="D973" s="194" t="s">
        <v>208</v>
      </c>
      <c r="E973" s="203" t="s">
        <v>19</v>
      </c>
      <c r="F973" s="204" t="s">
        <v>1264</v>
      </c>
      <c r="G973" s="202"/>
      <c r="H973" s="205">
        <v>14.835000000000001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208</v>
      </c>
      <c r="AU973" s="211" t="s">
        <v>82</v>
      </c>
      <c r="AV973" s="13" t="s">
        <v>82</v>
      </c>
      <c r="AW973" s="13" t="s">
        <v>34</v>
      </c>
      <c r="AX973" s="13" t="s">
        <v>73</v>
      </c>
      <c r="AY973" s="211" t="s">
        <v>191</v>
      </c>
    </row>
    <row r="974" spans="1:65" s="13" customFormat="1" ht="11.25">
      <c r="B974" s="201"/>
      <c r="C974" s="202"/>
      <c r="D974" s="194" t="s">
        <v>208</v>
      </c>
      <c r="E974" s="203" t="s">
        <v>19</v>
      </c>
      <c r="F974" s="204" t="s">
        <v>1265</v>
      </c>
      <c r="G974" s="202"/>
      <c r="H974" s="205">
        <v>4.423</v>
      </c>
      <c r="I974" s="206"/>
      <c r="J974" s="202"/>
      <c r="K974" s="202"/>
      <c r="L974" s="207"/>
      <c r="M974" s="208"/>
      <c r="N974" s="209"/>
      <c r="O974" s="209"/>
      <c r="P974" s="209"/>
      <c r="Q974" s="209"/>
      <c r="R974" s="209"/>
      <c r="S974" s="209"/>
      <c r="T974" s="210"/>
      <c r="AT974" s="211" t="s">
        <v>208</v>
      </c>
      <c r="AU974" s="211" t="s">
        <v>82</v>
      </c>
      <c r="AV974" s="13" t="s">
        <v>82</v>
      </c>
      <c r="AW974" s="13" t="s">
        <v>34</v>
      </c>
      <c r="AX974" s="13" t="s">
        <v>73</v>
      </c>
      <c r="AY974" s="211" t="s">
        <v>191</v>
      </c>
    </row>
    <row r="975" spans="1:65" s="13" customFormat="1" ht="11.25">
      <c r="B975" s="201"/>
      <c r="C975" s="202"/>
      <c r="D975" s="194" t="s">
        <v>208</v>
      </c>
      <c r="E975" s="203" t="s">
        <v>19</v>
      </c>
      <c r="F975" s="204" t="s">
        <v>1266</v>
      </c>
      <c r="G975" s="202"/>
      <c r="H975" s="205">
        <v>11.164999999999999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208</v>
      </c>
      <c r="AU975" s="211" t="s">
        <v>82</v>
      </c>
      <c r="AV975" s="13" t="s">
        <v>82</v>
      </c>
      <c r="AW975" s="13" t="s">
        <v>34</v>
      </c>
      <c r="AX975" s="13" t="s">
        <v>73</v>
      </c>
      <c r="AY975" s="211" t="s">
        <v>191</v>
      </c>
    </row>
    <row r="976" spans="1:65" s="13" customFormat="1" ht="11.25">
      <c r="B976" s="201"/>
      <c r="C976" s="202"/>
      <c r="D976" s="194" t="s">
        <v>208</v>
      </c>
      <c r="E976" s="203" t="s">
        <v>19</v>
      </c>
      <c r="F976" s="204" t="s">
        <v>1267</v>
      </c>
      <c r="G976" s="202"/>
      <c r="H976" s="205">
        <v>12.765000000000001</v>
      </c>
      <c r="I976" s="206"/>
      <c r="J976" s="202"/>
      <c r="K976" s="202"/>
      <c r="L976" s="207"/>
      <c r="M976" s="208"/>
      <c r="N976" s="209"/>
      <c r="O976" s="209"/>
      <c r="P976" s="209"/>
      <c r="Q976" s="209"/>
      <c r="R976" s="209"/>
      <c r="S976" s="209"/>
      <c r="T976" s="210"/>
      <c r="AT976" s="211" t="s">
        <v>208</v>
      </c>
      <c r="AU976" s="211" t="s">
        <v>82</v>
      </c>
      <c r="AV976" s="13" t="s">
        <v>82</v>
      </c>
      <c r="AW976" s="13" t="s">
        <v>34</v>
      </c>
      <c r="AX976" s="13" t="s">
        <v>73</v>
      </c>
      <c r="AY976" s="211" t="s">
        <v>191</v>
      </c>
    </row>
    <row r="977" spans="1:65" s="13" customFormat="1" ht="11.25">
      <c r="B977" s="201"/>
      <c r="C977" s="202"/>
      <c r="D977" s="194" t="s">
        <v>208</v>
      </c>
      <c r="E977" s="203" t="s">
        <v>19</v>
      </c>
      <c r="F977" s="204" t="s">
        <v>1268</v>
      </c>
      <c r="G977" s="202"/>
      <c r="H977" s="205">
        <v>2.61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208</v>
      </c>
      <c r="AU977" s="211" t="s">
        <v>82</v>
      </c>
      <c r="AV977" s="13" t="s">
        <v>82</v>
      </c>
      <c r="AW977" s="13" t="s">
        <v>34</v>
      </c>
      <c r="AX977" s="13" t="s">
        <v>73</v>
      </c>
      <c r="AY977" s="211" t="s">
        <v>191</v>
      </c>
    </row>
    <row r="978" spans="1:65" s="13" customFormat="1" ht="11.25">
      <c r="B978" s="201"/>
      <c r="C978" s="202"/>
      <c r="D978" s="194" t="s">
        <v>208</v>
      </c>
      <c r="E978" s="203" t="s">
        <v>19</v>
      </c>
      <c r="F978" s="204" t="s">
        <v>1269</v>
      </c>
      <c r="G978" s="202"/>
      <c r="H978" s="205">
        <v>123.902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208</v>
      </c>
      <c r="AU978" s="211" t="s">
        <v>82</v>
      </c>
      <c r="AV978" s="13" t="s">
        <v>82</v>
      </c>
      <c r="AW978" s="13" t="s">
        <v>34</v>
      </c>
      <c r="AX978" s="13" t="s">
        <v>73</v>
      </c>
      <c r="AY978" s="211" t="s">
        <v>191</v>
      </c>
    </row>
    <row r="979" spans="1:65" s="13" customFormat="1" ht="11.25">
      <c r="B979" s="201"/>
      <c r="C979" s="202"/>
      <c r="D979" s="194" t="s">
        <v>208</v>
      </c>
      <c r="E979" s="203" t="s">
        <v>19</v>
      </c>
      <c r="F979" s="204" t="s">
        <v>569</v>
      </c>
      <c r="G979" s="202"/>
      <c r="H979" s="205">
        <v>18.3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208</v>
      </c>
      <c r="AU979" s="211" t="s">
        <v>82</v>
      </c>
      <c r="AV979" s="13" t="s">
        <v>82</v>
      </c>
      <c r="AW979" s="13" t="s">
        <v>34</v>
      </c>
      <c r="AX979" s="13" t="s">
        <v>73</v>
      </c>
      <c r="AY979" s="211" t="s">
        <v>191</v>
      </c>
    </row>
    <row r="980" spans="1:65" s="13" customFormat="1" ht="11.25">
      <c r="B980" s="201"/>
      <c r="C980" s="202"/>
      <c r="D980" s="194" t="s">
        <v>208</v>
      </c>
      <c r="E980" s="203" t="s">
        <v>19</v>
      </c>
      <c r="F980" s="204" t="s">
        <v>1270</v>
      </c>
      <c r="G980" s="202"/>
      <c r="H980" s="205">
        <v>230.86</v>
      </c>
      <c r="I980" s="206"/>
      <c r="J980" s="202"/>
      <c r="K980" s="202"/>
      <c r="L980" s="207"/>
      <c r="M980" s="208"/>
      <c r="N980" s="209"/>
      <c r="O980" s="209"/>
      <c r="P980" s="209"/>
      <c r="Q980" s="209"/>
      <c r="R980" s="209"/>
      <c r="S980" s="209"/>
      <c r="T980" s="210"/>
      <c r="AT980" s="211" t="s">
        <v>208</v>
      </c>
      <c r="AU980" s="211" t="s">
        <v>82</v>
      </c>
      <c r="AV980" s="13" t="s">
        <v>82</v>
      </c>
      <c r="AW980" s="13" t="s">
        <v>34</v>
      </c>
      <c r="AX980" s="13" t="s">
        <v>73</v>
      </c>
      <c r="AY980" s="211" t="s">
        <v>191</v>
      </c>
    </row>
    <row r="981" spans="1:65" s="13" customFormat="1" ht="11.25">
      <c r="B981" s="201"/>
      <c r="C981" s="202"/>
      <c r="D981" s="194" t="s">
        <v>208</v>
      </c>
      <c r="E981" s="203" t="s">
        <v>19</v>
      </c>
      <c r="F981" s="204" t="s">
        <v>1271</v>
      </c>
      <c r="G981" s="202"/>
      <c r="H981" s="205">
        <v>386.95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208</v>
      </c>
      <c r="AU981" s="211" t="s">
        <v>82</v>
      </c>
      <c r="AV981" s="13" t="s">
        <v>82</v>
      </c>
      <c r="AW981" s="13" t="s">
        <v>34</v>
      </c>
      <c r="AX981" s="13" t="s">
        <v>73</v>
      </c>
      <c r="AY981" s="211" t="s">
        <v>191</v>
      </c>
    </row>
    <row r="982" spans="1:65" s="14" customFormat="1" ht="11.25">
      <c r="B982" s="212"/>
      <c r="C982" s="213"/>
      <c r="D982" s="194" t="s">
        <v>208</v>
      </c>
      <c r="E982" s="214" t="s">
        <v>19</v>
      </c>
      <c r="F982" s="215" t="s">
        <v>238</v>
      </c>
      <c r="G982" s="213"/>
      <c r="H982" s="216">
        <v>1835.742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208</v>
      </c>
      <c r="AU982" s="222" t="s">
        <v>82</v>
      </c>
      <c r="AV982" s="14" t="s">
        <v>197</v>
      </c>
      <c r="AW982" s="14" t="s">
        <v>34</v>
      </c>
      <c r="AX982" s="14" t="s">
        <v>80</v>
      </c>
      <c r="AY982" s="222" t="s">
        <v>191</v>
      </c>
    </row>
    <row r="983" spans="1:65" s="2" customFormat="1" ht="16.5" customHeight="1">
      <c r="A983" s="37"/>
      <c r="B983" s="38"/>
      <c r="C983" s="181" t="s">
        <v>1289</v>
      </c>
      <c r="D983" s="181" t="s">
        <v>193</v>
      </c>
      <c r="E983" s="182" t="s">
        <v>1290</v>
      </c>
      <c r="F983" s="183" t="s">
        <v>1291</v>
      </c>
      <c r="G983" s="184" t="s">
        <v>282</v>
      </c>
      <c r="H983" s="185">
        <v>492.25099999999998</v>
      </c>
      <c r="I983" s="186"/>
      <c r="J983" s="187">
        <f>ROUND(I983*H983,2)</f>
        <v>0</v>
      </c>
      <c r="K983" s="183" t="s">
        <v>19</v>
      </c>
      <c r="L983" s="42"/>
      <c r="M983" s="188" t="s">
        <v>19</v>
      </c>
      <c r="N983" s="189" t="s">
        <v>44</v>
      </c>
      <c r="O983" s="67"/>
      <c r="P983" s="190">
        <f>O983*H983</f>
        <v>0</v>
      </c>
      <c r="Q983" s="190">
        <v>8.9099999999999995E-3</v>
      </c>
      <c r="R983" s="190">
        <f>Q983*H983</f>
        <v>4.3859564099999995</v>
      </c>
      <c r="S983" s="190">
        <v>0</v>
      </c>
      <c r="T983" s="191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192" t="s">
        <v>197</v>
      </c>
      <c r="AT983" s="192" t="s">
        <v>193</v>
      </c>
      <c r="AU983" s="192" t="s">
        <v>82</v>
      </c>
      <c r="AY983" s="20" t="s">
        <v>191</v>
      </c>
      <c r="BE983" s="193">
        <f>IF(N983="základní",J983,0)</f>
        <v>0</v>
      </c>
      <c r="BF983" s="193">
        <f>IF(N983="snížená",J983,0)</f>
        <v>0</v>
      </c>
      <c r="BG983" s="193">
        <f>IF(N983="zákl. přenesená",J983,0)</f>
        <v>0</v>
      </c>
      <c r="BH983" s="193">
        <f>IF(N983="sníž. přenesená",J983,0)</f>
        <v>0</v>
      </c>
      <c r="BI983" s="193">
        <f>IF(N983="nulová",J983,0)</f>
        <v>0</v>
      </c>
      <c r="BJ983" s="20" t="s">
        <v>80</v>
      </c>
      <c r="BK983" s="193">
        <f>ROUND(I983*H983,2)</f>
        <v>0</v>
      </c>
      <c r="BL983" s="20" t="s">
        <v>197</v>
      </c>
      <c r="BM983" s="192" t="s">
        <v>1292</v>
      </c>
    </row>
    <row r="984" spans="1:65" s="2" customFormat="1" ht="11.25">
      <c r="A984" s="37"/>
      <c r="B984" s="38"/>
      <c r="C984" s="39"/>
      <c r="D984" s="194" t="s">
        <v>199</v>
      </c>
      <c r="E984" s="39"/>
      <c r="F984" s="195" t="s">
        <v>1291</v>
      </c>
      <c r="G984" s="39"/>
      <c r="H984" s="39"/>
      <c r="I984" s="196"/>
      <c r="J984" s="39"/>
      <c r="K984" s="39"/>
      <c r="L984" s="42"/>
      <c r="M984" s="197"/>
      <c r="N984" s="198"/>
      <c r="O984" s="67"/>
      <c r="P984" s="67"/>
      <c r="Q984" s="67"/>
      <c r="R984" s="67"/>
      <c r="S984" s="67"/>
      <c r="T984" s="68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T984" s="20" t="s">
        <v>199</v>
      </c>
      <c r="AU984" s="20" t="s">
        <v>82</v>
      </c>
    </row>
    <row r="985" spans="1:65" s="13" customFormat="1" ht="11.25">
      <c r="B985" s="201"/>
      <c r="C985" s="202"/>
      <c r="D985" s="194" t="s">
        <v>208</v>
      </c>
      <c r="E985" s="203" t="s">
        <v>19</v>
      </c>
      <c r="F985" s="204" t="s">
        <v>807</v>
      </c>
      <c r="G985" s="202"/>
      <c r="H985" s="205">
        <v>181.6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208</v>
      </c>
      <c r="AU985" s="211" t="s">
        <v>82</v>
      </c>
      <c r="AV985" s="13" t="s">
        <v>82</v>
      </c>
      <c r="AW985" s="13" t="s">
        <v>34</v>
      </c>
      <c r="AX985" s="13" t="s">
        <v>73</v>
      </c>
      <c r="AY985" s="211" t="s">
        <v>191</v>
      </c>
    </row>
    <row r="986" spans="1:65" s="13" customFormat="1" ht="11.25">
      <c r="B986" s="201"/>
      <c r="C986" s="202"/>
      <c r="D986" s="194" t="s">
        <v>208</v>
      </c>
      <c r="E986" s="203" t="s">
        <v>19</v>
      </c>
      <c r="F986" s="204" t="s">
        <v>831</v>
      </c>
      <c r="G986" s="202"/>
      <c r="H986" s="205">
        <v>56.88</v>
      </c>
      <c r="I986" s="206"/>
      <c r="J986" s="202"/>
      <c r="K986" s="202"/>
      <c r="L986" s="207"/>
      <c r="M986" s="208"/>
      <c r="N986" s="209"/>
      <c r="O986" s="209"/>
      <c r="P986" s="209"/>
      <c r="Q986" s="209"/>
      <c r="R986" s="209"/>
      <c r="S986" s="209"/>
      <c r="T986" s="210"/>
      <c r="AT986" s="211" t="s">
        <v>208</v>
      </c>
      <c r="AU986" s="211" t="s">
        <v>82</v>
      </c>
      <c r="AV986" s="13" t="s">
        <v>82</v>
      </c>
      <c r="AW986" s="13" t="s">
        <v>34</v>
      </c>
      <c r="AX986" s="13" t="s">
        <v>73</v>
      </c>
      <c r="AY986" s="211" t="s">
        <v>191</v>
      </c>
    </row>
    <row r="987" spans="1:65" s="13" customFormat="1" ht="11.25">
      <c r="B987" s="201"/>
      <c r="C987" s="202"/>
      <c r="D987" s="194" t="s">
        <v>208</v>
      </c>
      <c r="E987" s="203" t="s">
        <v>19</v>
      </c>
      <c r="F987" s="204" t="s">
        <v>832</v>
      </c>
      <c r="G987" s="202"/>
      <c r="H987" s="205">
        <v>26.24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208</v>
      </c>
      <c r="AU987" s="211" t="s">
        <v>82</v>
      </c>
      <c r="AV987" s="13" t="s">
        <v>82</v>
      </c>
      <c r="AW987" s="13" t="s">
        <v>34</v>
      </c>
      <c r="AX987" s="13" t="s">
        <v>73</v>
      </c>
      <c r="AY987" s="211" t="s">
        <v>191</v>
      </c>
    </row>
    <row r="988" spans="1:65" s="13" customFormat="1" ht="11.25">
      <c r="B988" s="201"/>
      <c r="C988" s="202"/>
      <c r="D988" s="194" t="s">
        <v>208</v>
      </c>
      <c r="E988" s="203" t="s">
        <v>19</v>
      </c>
      <c r="F988" s="204" t="s">
        <v>833</v>
      </c>
      <c r="G988" s="202"/>
      <c r="H988" s="205">
        <v>19.399999999999999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208</v>
      </c>
      <c r="AU988" s="211" t="s">
        <v>82</v>
      </c>
      <c r="AV988" s="13" t="s">
        <v>82</v>
      </c>
      <c r="AW988" s="13" t="s">
        <v>34</v>
      </c>
      <c r="AX988" s="13" t="s">
        <v>73</v>
      </c>
      <c r="AY988" s="211" t="s">
        <v>191</v>
      </c>
    </row>
    <row r="989" spans="1:65" s="13" customFormat="1" ht="11.25">
      <c r="B989" s="201"/>
      <c r="C989" s="202"/>
      <c r="D989" s="194" t="s">
        <v>208</v>
      </c>
      <c r="E989" s="203" t="s">
        <v>19</v>
      </c>
      <c r="F989" s="204" t="s">
        <v>834</v>
      </c>
      <c r="G989" s="202"/>
      <c r="H989" s="205">
        <v>59.36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208</v>
      </c>
      <c r="AU989" s="211" t="s">
        <v>82</v>
      </c>
      <c r="AV989" s="13" t="s">
        <v>82</v>
      </c>
      <c r="AW989" s="13" t="s">
        <v>34</v>
      </c>
      <c r="AX989" s="13" t="s">
        <v>73</v>
      </c>
      <c r="AY989" s="211" t="s">
        <v>191</v>
      </c>
    </row>
    <row r="990" spans="1:65" s="13" customFormat="1" ht="11.25">
      <c r="B990" s="201"/>
      <c r="C990" s="202"/>
      <c r="D990" s="194" t="s">
        <v>208</v>
      </c>
      <c r="E990" s="203" t="s">
        <v>19</v>
      </c>
      <c r="F990" s="204" t="s">
        <v>781</v>
      </c>
      <c r="G990" s="202"/>
      <c r="H990" s="205">
        <v>9.91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208</v>
      </c>
      <c r="AU990" s="211" t="s">
        <v>82</v>
      </c>
      <c r="AV990" s="13" t="s">
        <v>82</v>
      </c>
      <c r="AW990" s="13" t="s">
        <v>34</v>
      </c>
      <c r="AX990" s="13" t="s">
        <v>73</v>
      </c>
      <c r="AY990" s="211" t="s">
        <v>191</v>
      </c>
    </row>
    <row r="991" spans="1:65" s="13" customFormat="1" ht="11.25">
      <c r="B991" s="201"/>
      <c r="C991" s="202"/>
      <c r="D991" s="194" t="s">
        <v>208</v>
      </c>
      <c r="E991" s="203" t="s">
        <v>19</v>
      </c>
      <c r="F991" s="204" t="s">
        <v>1293</v>
      </c>
      <c r="G991" s="202"/>
      <c r="H991" s="205">
        <v>138.86099999999999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208</v>
      </c>
      <c r="AU991" s="211" t="s">
        <v>82</v>
      </c>
      <c r="AV991" s="13" t="s">
        <v>82</v>
      </c>
      <c r="AW991" s="13" t="s">
        <v>34</v>
      </c>
      <c r="AX991" s="13" t="s">
        <v>73</v>
      </c>
      <c r="AY991" s="211" t="s">
        <v>191</v>
      </c>
    </row>
    <row r="992" spans="1:65" s="14" customFormat="1" ht="11.25">
      <c r="B992" s="212"/>
      <c r="C992" s="213"/>
      <c r="D992" s="194" t="s">
        <v>208</v>
      </c>
      <c r="E992" s="214" t="s">
        <v>19</v>
      </c>
      <c r="F992" s="215" t="s">
        <v>238</v>
      </c>
      <c r="G992" s="213"/>
      <c r="H992" s="216">
        <v>492.25099999999998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208</v>
      </c>
      <c r="AU992" s="222" t="s">
        <v>82</v>
      </c>
      <c r="AV992" s="14" t="s">
        <v>197</v>
      </c>
      <c r="AW992" s="14" t="s">
        <v>34</v>
      </c>
      <c r="AX992" s="14" t="s">
        <v>80</v>
      </c>
      <c r="AY992" s="222" t="s">
        <v>191</v>
      </c>
    </row>
    <row r="993" spans="1:65" s="2" customFormat="1" ht="16.5" customHeight="1">
      <c r="A993" s="37"/>
      <c r="B993" s="38"/>
      <c r="C993" s="181" t="s">
        <v>1294</v>
      </c>
      <c r="D993" s="181" t="s">
        <v>193</v>
      </c>
      <c r="E993" s="182" t="s">
        <v>1295</v>
      </c>
      <c r="F993" s="183" t="s">
        <v>1296</v>
      </c>
      <c r="G993" s="184" t="s">
        <v>282</v>
      </c>
      <c r="H993" s="185">
        <v>2327.9929999999999</v>
      </c>
      <c r="I993" s="186"/>
      <c r="J993" s="187">
        <f>ROUND(I993*H993,2)</f>
        <v>0</v>
      </c>
      <c r="K993" s="183" t="s">
        <v>19</v>
      </c>
      <c r="L993" s="42"/>
      <c r="M993" s="188" t="s">
        <v>19</v>
      </c>
      <c r="N993" s="189" t="s">
        <v>44</v>
      </c>
      <c r="O993" s="67"/>
      <c r="P993" s="190">
        <f>O993*H993</f>
        <v>0</v>
      </c>
      <c r="Q993" s="190">
        <v>1.5299999999999999E-3</v>
      </c>
      <c r="R993" s="190">
        <f>Q993*H993</f>
        <v>3.5618292899999995</v>
      </c>
      <c r="S993" s="190">
        <v>0</v>
      </c>
      <c r="T993" s="191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92" t="s">
        <v>197</v>
      </c>
      <c r="AT993" s="192" t="s">
        <v>193</v>
      </c>
      <c r="AU993" s="192" t="s">
        <v>82</v>
      </c>
      <c r="AY993" s="20" t="s">
        <v>191</v>
      </c>
      <c r="BE993" s="193">
        <f>IF(N993="základní",J993,0)</f>
        <v>0</v>
      </c>
      <c r="BF993" s="193">
        <f>IF(N993="snížená",J993,0)</f>
        <v>0</v>
      </c>
      <c r="BG993" s="193">
        <f>IF(N993="zákl. přenesená",J993,0)</f>
        <v>0</v>
      </c>
      <c r="BH993" s="193">
        <f>IF(N993="sníž. přenesená",J993,0)</f>
        <v>0</v>
      </c>
      <c r="BI993" s="193">
        <f>IF(N993="nulová",J993,0)</f>
        <v>0</v>
      </c>
      <c r="BJ993" s="20" t="s">
        <v>80</v>
      </c>
      <c r="BK993" s="193">
        <f>ROUND(I993*H993,2)</f>
        <v>0</v>
      </c>
      <c r="BL993" s="20" t="s">
        <v>197</v>
      </c>
      <c r="BM993" s="192" t="s">
        <v>1297</v>
      </c>
    </row>
    <row r="994" spans="1:65" s="2" customFormat="1" ht="11.25">
      <c r="A994" s="37"/>
      <c r="B994" s="38"/>
      <c r="C994" s="39"/>
      <c r="D994" s="194" t="s">
        <v>199</v>
      </c>
      <c r="E994" s="39"/>
      <c r="F994" s="195" t="s">
        <v>1296</v>
      </c>
      <c r="G994" s="39"/>
      <c r="H994" s="39"/>
      <c r="I994" s="196"/>
      <c r="J994" s="39"/>
      <c r="K994" s="39"/>
      <c r="L994" s="42"/>
      <c r="M994" s="197"/>
      <c r="N994" s="198"/>
      <c r="O994" s="67"/>
      <c r="P994" s="67"/>
      <c r="Q994" s="67"/>
      <c r="R994" s="67"/>
      <c r="S994" s="67"/>
      <c r="T994" s="68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T994" s="20" t="s">
        <v>199</v>
      </c>
      <c r="AU994" s="20" t="s">
        <v>82</v>
      </c>
    </row>
    <row r="995" spans="1:65" s="13" customFormat="1" ht="11.25">
      <c r="B995" s="201"/>
      <c r="C995" s="202"/>
      <c r="D995" s="194" t="s">
        <v>208</v>
      </c>
      <c r="E995" s="203" t="s">
        <v>19</v>
      </c>
      <c r="F995" s="204" t="s">
        <v>551</v>
      </c>
      <c r="G995" s="202"/>
      <c r="H995" s="205">
        <v>386.95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208</v>
      </c>
      <c r="AU995" s="211" t="s">
        <v>82</v>
      </c>
      <c r="AV995" s="13" t="s">
        <v>82</v>
      </c>
      <c r="AW995" s="13" t="s">
        <v>34</v>
      </c>
      <c r="AX995" s="13" t="s">
        <v>73</v>
      </c>
      <c r="AY995" s="211" t="s">
        <v>191</v>
      </c>
    </row>
    <row r="996" spans="1:65" s="13" customFormat="1" ht="11.25">
      <c r="B996" s="201"/>
      <c r="C996" s="202"/>
      <c r="D996" s="194" t="s">
        <v>208</v>
      </c>
      <c r="E996" s="203" t="s">
        <v>19</v>
      </c>
      <c r="F996" s="204" t="s">
        <v>1257</v>
      </c>
      <c r="G996" s="202"/>
      <c r="H996" s="205">
        <v>-129.57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208</v>
      </c>
      <c r="AU996" s="211" t="s">
        <v>82</v>
      </c>
      <c r="AV996" s="13" t="s">
        <v>82</v>
      </c>
      <c r="AW996" s="13" t="s">
        <v>34</v>
      </c>
      <c r="AX996" s="13" t="s">
        <v>73</v>
      </c>
      <c r="AY996" s="211" t="s">
        <v>191</v>
      </c>
    </row>
    <row r="997" spans="1:65" s="13" customFormat="1" ht="11.25">
      <c r="B997" s="201"/>
      <c r="C997" s="202"/>
      <c r="D997" s="194" t="s">
        <v>208</v>
      </c>
      <c r="E997" s="203" t="s">
        <v>19</v>
      </c>
      <c r="F997" s="204" t="s">
        <v>1258</v>
      </c>
      <c r="G997" s="202"/>
      <c r="H997" s="205">
        <v>190.31399999999999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208</v>
      </c>
      <c r="AU997" s="211" t="s">
        <v>82</v>
      </c>
      <c r="AV997" s="13" t="s">
        <v>82</v>
      </c>
      <c r="AW997" s="13" t="s">
        <v>34</v>
      </c>
      <c r="AX997" s="13" t="s">
        <v>73</v>
      </c>
      <c r="AY997" s="211" t="s">
        <v>191</v>
      </c>
    </row>
    <row r="998" spans="1:65" s="15" customFormat="1" ht="11.25">
      <c r="B998" s="233"/>
      <c r="C998" s="234"/>
      <c r="D998" s="194" t="s">
        <v>208</v>
      </c>
      <c r="E998" s="235" t="s">
        <v>19</v>
      </c>
      <c r="F998" s="236" t="s">
        <v>1259</v>
      </c>
      <c r="G998" s="234"/>
      <c r="H998" s="235" t="s">
        <v>19</v>
      </c>
      <c r="I998" s="237"/>
      <c r="J998" s="234"/>
      <c r="K998" s="234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208</v>
      </c>
      <c r="AU998" s="242" t="s">
        <v>82</v>
      </c>
      <c r="AV998" s="15" t="s">
        <v>80</v>
      </c>
      <c r="AW998" s="15" t="s">
        <v>34</v>
      </c>
      <c r="AX998" s="15" t="s">
        <v>73</v>
      </c>
      <c r="AY998" s="242" t="s">
        <v>191</v>
      </c>
    </row>
    <row r="999" spans="1:65" s="13" customFormat="1" ht="11.25">
      <c r="B999" s="201"/>
      <c r="C999" s="202"/>
      <c r="D999" s="194" t="s">
        <v>208</v>
      </c>
      <c r="E999" s="203" t="s">
        <v>19</v>
      </c>
      <c r="F999" s="204" t="s">
        <v>1260</v>
      </c>
      <c r="G999" s="202"/>
      <c r="H999" s="205">
        <v>53.375</v>
      </c>
      <c r="I999" s="206"/>
      <c r="J999" s="202"/>
      <c r="K999" s="202"/>
      <c r="L999" s="207"/>
      <c r="M999" s="208"/>
      <c r="N999" s="209"/>
      <c r="O999" s="209"/>
      <c r="P999" s="209"/>
      <c r="Q999" s="209"/>
      <c r="R999" s="209"/>
      <c r="S999" s="209"/>
      <c r="T999" s="210"/>
      <c r="AT999" s="211" t="s">
        <v>208</v>
      </c>
      <c r="AU999" s="211" t="s">
        <v>82</v>
      </c>
      <c r="AV999" s="13" t="s">
        <v>82</v>
      </c>
      <c r="AW999" s="13" t="s">
        <v>34</v>
      </c>
      <c r="AX999" s="13" t="s">
        <v>73</v>
      </c>
      <c r="AY999" s="211" t="s">
        <v>191</v>
      </c>
    </row>
    <row r="1000" spans="1:65" s="13" customFormat="1" ht="11.25">
      <c r="B1000" s="201"/>
      <c r="C1000" s="202"/>
      <c r="D1000" s="194" t="s">
        <v>208</v>
      </c>
      <c r="E1000" s="203" t="s">
        <v>19</v>
      </c>
      <c r="F1000" s="204" t="s">
        <v>1261</v>
      </c>
      <c r="G1000" s="202"/>
      <c r="H1000" s="205">
        <v>73.2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208</v>
      </c>
      <c r="AU1000" s="211" t="s">
        <v>82</v>
      </c>
      <c r="AV1000" s="13" t="s">
        <v>82</v>
      </c>
      <c r="AW1000" s="13" t="s">
        <v>34</v>
      </c>
      <c r="AX1000" s="13" t="s">
        <v>73</v>
      </c>
      <c r="AY1000" s="211" t="s">
        <v>191</v>
      </c>
    </row>
    <row r="1001" spans="1:65" s="13" customFormat="1" ht="11.25">
      <c r="B1001" s="201"/>
      <c r="C1001" s="202"/>
      <c r="D1001" s="194" t="s">
        <v>208</v>
      </c>
      <c r="E1001" s="203" t="s">
        <v>19</v>
      </c>
      <c r="F1001" s="204" t="s">
        <v>559</v>
      </c>
      <c r="G1001" s="202"/>
      <c r="H1001" s="205">
        <v>76.015000000000001</v>
      </c>
      <c r="I1001" s="206"/>
      <c r="J1001" s="202"/>
      <c r="K1001" s="202"/>
      <c r="L1001" s="207"/>
      <c r="M1001" s="208"/>
      <c r="N1001" s="209"/>
      <c r="O1001" s="209"/>
      <c r="P1001" s="209"/>
      <c r="Q1001" s="209"/>
      <c r="R1001" s="209"/>
      <c r="S1001" s="209"/>
      <c r="T1001" s="210"/>
      <c r="AT1001" s="211" t="s">
        <v>208</v>
      </c>
      <c r="AU1001" s="211" t="s">
        <v>82</v>
      </c>
      <c r="AV1001" s="13" t="s">
        <v>82</v>
      </c>
      <c r="AW1001" s="13" t="s">
        <v>34</v>
      </c>
      <c r="AX1001" s="13" t="s">
        <v>73</v>
      </c>
      <c r="AY1001" s="211" t="s">
        <v>191</v>
      </c>
    </row>
    <row r="1002" spans="1:65" s="13" customFormat="1" ht="11.25">
      <c r="B1002" s="201"/>
      <c r="C1002" s="202"/>
      <c r="D1002" s="194" t="s">
        <v>208</v>
      </c>
      <c r="E1002" s="203" t="s">
        <v>19</v>
      </c>
      <c r="F1002" s="204" t="s">
        <v>560</v>
      </c>
      <c r="G1002" s="202"/>
      <c r="H1002" s="205">
        <v>61.523000000000003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208</v>
      </c>
      <c r="AU1002" s="211" t="s">
        <v>82</v>
      </c>
      <c r="AV1002" s="13" t="s">
        <v>82</v>
      </c>
      <c r="AW1002" s="13" t="s">
        <v>34</v>
      </c>
      <c r="AX1002" s="13" t="s">
        <v>73</v>
      </c>
      <c r="AY1002" s="211" t="s">
        <v>191</v>
      </c>
    </row>
    <row r="1003" spans="1:65" s="13" customFormat="1" ht="11.25">
      <c r="B1003" s="201"/>
      <c r="C1003" s="202"/>
      <c r="D1003" s="194" t="s">
        <v>208</v>
      </c>
      <c r="E1003" s="203" t="s">
        <v>19</v>
      </c>
      <c r="F1003" s="204" t="s">
        <v>1262</v>
      </c>
      <c r="G1003" s="202"/>
      <c r="H1003" s="205">
        <v>231.012</v>
      </c>
      <c r="I1003" s="206"/>
      <c r="J1003" s="202"/>
      <c r="K1003" s="202"/>
      <c r="L1003" s="207"/>
      <c r="M1003" s="208"/>
      <c r="N1003" s="209"/>
      <c r="O1003" s="209"/>
      <c r="P1003" s="209"/>
      <c r="Q1003" s="209"/>
      <c r="R1003" s="209"/>
      <c r="S1003" s="209"/>
      <c r="T1003" s="210"/>
      <c r="AT1003" s="211" t="s">
        <v>208</v>
      </c>
      <c r="AU1003" s="211" t="s">
        <v>82</v>
      </c>
      <c r="AV1003" s="13" t="s">
        <v>82</v>
      </c>
      <c r="AW1003" s="13" t="s">
        <v>34</v>
      </c>
      <c r="AX1003" s="13" t="s">
        <v>73</v>
      </c>
      <c r="AY1003" s="211" t="s">
        <v>191</v>
      </c>
    </row>
    <row r="1004" spans="1:65" s="13" customFormat="1" ht="11.25">
      <c r="B1004" s="201"/>
      <c r="C1004" s="202"/>
      <c r="D1004" s="194" t="s">
        <v>208</v>
      </c>
      <c r="E1004" s="203" t="s">
        <v>19</v>
      </c>
      <c r="F1004" s="204" t="s">
        <v>1263</v>
      </c>
      <c r="G1004" s="202"/>
      <c r="H1004" s="205">
        <v>87.113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208</v>
      </c>
      <c r="AU1004" s="211" t="s">
        <v>82</v>
      </c>
      <c r="AV1004" s="13" t="s">
        <v>82</v>
      </c>
      <c r="AW1004" s="13" t="s">
        <v>34</v>
      </c>
      <c r="AX1004" s="13" t="s">
        <v>73</v>
      </c>
      <c r="AY1004" s="211" t="s">
        <v>191</v>
      </c>
    </row>
    <row r="1005" spans="1:65" s="13" customFormat="1" ht="11.25">
      <c r="B1005" s="201"/>
      <c r="C1005" s="202"/>
      <c r="D1005" s="194" t="s">
        <v>208</v>
      </c>
      <c r="E1005" s="203" t="s">
        <v>19</v>
      </c>
      <c r="F1005" s="204" t="s">
        <v>1264</v>
      </c>
      <c r="G1005" s="202"/>
      <c r="H1005" s="205">
        <v>14.835000000000001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208</v>
      </c>
      <c r="AU1005" s="211" t="s">
        <v>82</v>
      </c>
      <c r="AV1005" s="13" t="s">
        <v>82</v>
      </c>
      <c r="AW1005" s="13" t="s">
        <v>34</v>
      </c>
      <c r="AX1005" s="13" t="s">
        <v>73</v>
      </c>
      <c r="AY1005" s="211" t="s">
        <v>191</v>
      </c>
    </row>
    <row r="1006" spans="1:65" s="13" customFormat="1" ht="11.25">
      <c r="B1006" s="201"/>
      <c r="C1006" s="202"/>
      <c r="D1006" s="194" t="s">
        <v>208</v>
      </c>
      <c r="E1006" s="203" t="s">
        <v>19</v>
      </c>
      <c r="F1006" s="204" t="s">
        <v>1265</v>
      </c>
      <c r="G1006" s="202"/>
      <c r="H1006" s="205">
        <v>4.423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208</v>
      </c>
      <c r="AU1006" s="211" t="s">
        <v>82</v>
      </c>
      <c r="AV1006" s="13" t="s">
        <v>82</v>
      </c>
      <c r="AW1006" s="13" t="s">
        <v>34</v>
      </c>
      <c r="AX1006" s="13" t="s">
        <v>73</v>
      </c>
      <c r="AY1006" s="211" t="s">
        <v>191</v>
      </c>
    </row>
    <row r="1007" spans="1:65" s="13" customFormat="1" ht="11.25">
      <c r="B1007" s="201"/>
      <c r="C1007" s="202"/>
      <c r="D1007" s="194" t="s">
        <v>208</v>
      </c>
      <c r="E1007" s="203" t="s">
        <v>19</v>
      </c>
      <c r="F1007" s="204" t="s">
        <v>1266</v>
      </c>
      <c r="G1007" s="202"/>
      <c r="H1007" s="205">
        <v>11.164999999999999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208</v>
      </c>
      <c r="AU1007" s="211" t="s">
        <v>82</v>
      </c>
      <c r="AV1007" s="13" t="s">
        <v>82</v>
      </c>
      <c r="AW1007" s="13" t="s">
        <v>34</v>
      </c>
      <c r="AX1007" s="13" t="s">
        <v>73</v>
      </c>
      <c r="AY1007" s="211" t="s">
        <v>191</v>
      </c>
    </row>
    <row r="1008" spans="1:65" s="13" customFormat="1" ht="11.25">
      <c r="B1008" s="201"/>
      <c r="C1008" s="202"/>
      <c r="D1008" s="194" t="s">
        <v>208</v>
      </c>
      <c r="E1008" s="203" t="s">
        <v>19</v>
      </c>
      <c r="F1008" s="204" t="s">
        <v>1267</v>
      </c>
      <c r="G1008" s="202"/>
      <c r="H1008" s="205">
        <v>12.765000000000001</v>
      </c>
      <c r="I1008" s="206"/>
      <c r="J1008" s="202"/>
      <c r="K1008" s="202"/>
      <c r="L1008" s="207"/>
      <c r="M1008" s="208"/>
      <c r="N1008" s="209"/>
      <c r="O1008" s="209"/>
      <c r="P1008" s="209"/>
      <c r="Q1008" s="209"/>
      <c r="R1008" s="209"/>
      <c r="S1008" s="209"/>
      <c r="T1008" s="210"/>
      <c r="AT1008" s="211" t="s">
        <v>208</v>
      </c>
      <c r="AU1008" s="211" t="s">
        <v>82</v>
      </c>
      <c r="AV1008" s="13" t="s">
        <v>82</v>
      </c>
      <c r="AW1008" s="13" t="s">
        <v>34</v>
      </c>
      <c r="AX1008" s="13" t="s">
        <v>73</v>
      </c>
      <c r="AY1008" s="211" t="s">
        <v>191</v>
      </c>
    </row>
    <row r="1009" spans="1:65" s="13" customFormat="1" ht="11.25">
      <c r="B1009" s="201"/>
      <c r="C1009" s="202"/>
      <c r="D1009" s="194" t="s">
        <v>208</v>
      </c>
      <c r="E1009" s="203" t="s">
        <v>19</v>
      </c>
      <c r="F1009" s="204" t="s">
        <v>1268</v>
      </c>
      <c r="G1009" s="202"/>
      <c r="H1009" s="205">
        <v>2.61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208</v>
      </c>
      <c r="AU1009" s="211" t="s">
        <v>82</v>
      </c>
      <c r="AV1009" s="13" t="s">
        <v>82</v>
      </c>
      <c r="AW1009" s="13" t="s">
        <v>34</v>
      </c>
      <c r="AX1009" s="13" t="s">
        <v>73</v>
      </c>
      <c r="AY1009" s="211" t="s">
        <v>191</v>
      </c>
    </row>
    <row r="1010" spans="1:65" s="13" customFormat="1" ht="11.25">
      <c r="B1010" s="201"/>
      <c r="C1010" s="202"/>
      <c r="D1010" s="194" t="s">
        <v>208</v>
      </c>
      <c r="E1010" s="203" t="s">
        <v>19</v>
      </c>
      <c r="F1010" s="204" t="s">
        <v>1269</v>
      </c>
      <c r="G1010" s="202"/>
      <c r="H1010" s="205">
        <v>123.902</v>
      </c>
      <c r="I1010" s="206"/>
      <c r="J1010" s="202"/>
      <c r="K1010" s="202"/>
      <c r="L1010" s="207"/>
      <c r="M1010" s="208"/>
      <c r="N1010" s="209"/>
      <c r="O1010" s="209"/>
      <c r="P1010" s="209"/>
      <c r="Q1010" s="209"/>
      <c r="R1010" s="209"/>
      <c r="S1010" s="209"/>
      <c r="T1010" s="210"/>
      <c r="AT1010" s="211" t="s">
        <v>208</v>
      </c>
      <c r="AU1010" s="211" t="s">
        <v>82</v>
      </c>
      <c r="AV1010" s="13" t="s">
        <v>82</v>
      </c>
      <c r="AW1010" s="13" t="s">
        <v>34</v>
      </c>
      <c r="AX1010" s="13" t="s">
        <v>73</v>
      </c>
      <c r="AY1010" s="211" t="s">
        <v>191</v>
      </c>
    </row>
    <row r="1011" spans="1:65" s="13" customFormat="1" ht="11.25">
      <c r="B1011" s="201"/>
      <c r="C1011" s="202"/>
      <c r="D1011" s="194" t="s">
        <v>208</v>
      </c>
      <c r="E1011" s="203" t="s">
        <v>19</v>
      </c>
      <c r="F1011" s="204" t="s">
        <v>569</v>
      </c>
      <c r="G1011" s="202"/>
      <c r="H1011" s="205">
        <v>18.3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208</v>
      </c>
      <c r="AU1011" s="211" t="s">
        <v>82</v>
      </c>
      <c r="AV1011" s="13" t="s">
        <v>82</v>
      </c>
      <c r="AW1011" s="13" t="s">
        <v>34</v>
      </c>
      <c r="AX1011" s="13" t="s">
        <v>73</v>
      </c>
      <c r="AY1011" s="211" t="s">
        <v>191</v>
      </c>
    </row>
    <row r="1012" spans="1:65" s="13" customFormat="1" ht="11.25">
      <c r="B1012" s="201"/>
      <c r="C1012" s="202"/>
      <c r="D1012" s="194" t="s">
        <v>208</v>
      </c>
      <c r="E1012" s="203" t="s">
        <v>19</v>
      </c>
      <c r="F1012" s="204" t="s">
        <v>1270</v>
      </c>
      <c r="G1012" s="202"/>
      <c r="H1012" s="205">
        <v>230.86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208</v>
      </c>
      <c r="AU1012" s="211" t="s">
        <v>82</v>
      </c>
      <c r="AV1012" s="13" t="s">
        <v>82</v>
      </c>
      <c r="AW1012" s="13" t="s">
        <v>34</v>
      </c>
      <c r="AX1012" s="13" t="s">
        <v>73</v>
      </c>
      <c r="AY1012" s="211" t="s">
        <v>191</v>
      </c>
    </row>
    <row r="1013" spans="1:65" s="13" customFormat="1" ht="11.25">
      <c r="B1013" s="201"/>
      <c r="C1013" s="202"/>
      <c r="D1013" s="194" t="s">
        <v>208</v>
      </c>
      <c r="E1013" s="203" t="s">
        <v>19</v>
      </c>
      <c r="F1013" s="204" t="s">
        <v>1271</v>
      </c>
      <c r="G1013" s="202"/>
      <c r="H1013" s="205">
        <v>386.95</v>
      </c>
      <c r="I1013" s="206"/>
      <c r="J1013" s="202"/>
      <c r="K1013" s="202"/>
      <c r="L1013" s="207"/>
      <c r="M1013" s="208"/>
      <c r="N1013" s="209"/>
      <c r="O1013" s="209"/>
      <c r="P1013" s="209"/>
      <c r="Q1013" s="209"/>
      <c r="R1013" s="209"/>
      <c r="S1013" s="209"/>
      <c r="T1013" s="210"/>
      <c r="AT1013" s="211" t="s">
        <v>208</v>
      </c>
      <c r="AU1013" s="211" t="s">
        <v>82</v>
      </c>
      <c r="AV1013" s="13" t="s">
        <v>82</v>
      </c>
      <c r="AW1013" s="13" t="s">
        <v>34</v>
      </c>
      <c r="AX1013" s="13" t="s">
        <v>73</v>
      </c>
      <c r="AY1013" s="211" t="s">
        <v>191</v>
      </c>
    </row>
    <row r="1014" spans="1:65" s="13" customFormat="1" ht="11.25">
      <c r="B1014" s="201"/>
      <c r="C1014" s="202"/>
      <c r="D1014" s="194" t="s">
        <v>208</v>
      </c>
      <c r="E1014" s="203" t="s">
        <v>19</v>
      </c>
      <c r="F1014" s="204" t="s">
        <v>807</v>
      </c>
      <c r="G1014" s="202"/>
      <c r="H1014" s="205">
        <v>181.6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208</v>
      </c>
      <c r="AU1014" s="211" t="s">
        <v>82</v>
      </c>
      <c r="AV1014" s="13" t="s">
        <v>82</v>
      </c>
      <c r="AW1014" s="13" t="s">
        <v>34</v>
      </c>
      <c r="AX1014" s="13" t="s">
        <v>73</v>
      </c>
      <c r="AY1014" s="211" t="s">
        <v>191</v>
      </c>
    </row>
    <row r="1015" spans="1:65" s="13" customFormat="1" ht="11.25">
      <c r="B1015" s="201"/>
      <c r="C1015" s="202"/>
      <c r="D1015" s="194" t="s">
        <v>208</v>
      </c>
      <c r="E1015" s="203" t="s">
        <v>19</v>
      </c>
      <c r="F1015" s="204" t="s">
        <v>831</v>
      </c>
      <c r="G1015" s="202"/>
      <c r="H1015" s="205">
        <v>56.88</v>
      </c>
      <c r="I1015" s="206"/>
      <c r="J1015" s="202"/>
      <c r="K1015" s="202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208</v>
      </c>
      <c r="AU1015" s="211" t="s">
        <v>82</v>
      </c>
      <c r="AV1015" s="13" t="s">
        <v>82</v>
      </c>
      <c r="AW1015" s="13" t="s">
        <v>34</v>
      </c>
      <c r="AX1015" s="13" t="s">
        <v>73</v>
      </c>
      <c r="AY1015" s="211" t="s">
        <v>191</v>
      </c>
    </row>
    <row r="1016" spans="1:65" s="13" customFormat="1" ht="11.25">
      <c r="B1016" s="201"/>
      <c r="C1016" s="202"/>
      <c r="D1016" s="194" t="s">
        <v>208</v>
      </c>
      <c r="E1016" s="203" t="s">
        <v>19</v>
      </c>
      <c r="F1016" s="204" t="s">
        <v>832</v>
      </c>
      <c r="G1016" s="202"/>
      <c r="H1016" s="205">
        <v>26.24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208</v>
      </c>
      <c r="AU1016" s="211" t="s">
        <v>82</v>
      </c>
      <c r="AV1016" s="13" t="s">
        <v>82</v>
      </c>
      <c r="AW1016" s="13" t="s">
        <v>34</v>
      </c>
      <c r="AX1016" s="13" t="s">
        <v>73</v>
      </c>
      <c r="AY1016" s="211" t="s">
        <v>191</v>
      </c>
    </row>
    <row r="1017" spans="1:65" s="13" customFormat="1" ht="11.25">
      <c r="B1017" s="201"/>
      <c r="C1017" s="202"/>
      <c r="D1017" s="194" t="s">
        <v>208</v>
      </c>
      <c r="E1017" s="203" t="s">
        <v>19</v>
      </c>
      <c r="F1017" s="204" t="s">
        <v>833</v>
      </c>
      <c r="G1017" s="202"/>
      <c r="H1017" s="205">
        <v>19.399999999999999</v>
      </c>
      <c r="I1017" s="206"/>
      <c r="J1017" s="202"/>
      <c r="K1017" s="202"/>
      <c r="L1017" s="207"/>
      <c r="M1017" s="208"/>
      <c r="N1017" s="209"/>
      <c r="O1017" s="209"/>
      <c r="P1017" s="209"/>
      <c r="Q1017" s="209"/>
      <c r="R1017" s="209"/>
      <c r="S1017" s="209"/>
      <c r="T1017" s="210"/>
      <c r="AT1017" s="211" t="s">
        <v>208</v>
      </c>
      <c r="AU1017" s="211" t="s">
        <v>82</v>
      </c>
      <c r="AV1017" s="13" t="s">
        <v>82</v>
      </c>
      <c r="AW1017" s="13" t="s">
        <v>34</v>
      </c>
      <c r="AX1017" s="13" t="s">
        <v>73</v>
      </c>
      <c r="AY1017" s="211" t="s">
        <v>191</v>
      </c>
    </row>
    <row r="1018" spans="1:65" s="13" customFormat="1" ht="11.25">
      <c r="B1018" s="201"/>
      <c r="C1018" s="202"/>
      <c r="D1018" s="194" t="s">
        <v>208</v>
      </c>
      <c r="E1018" s="203" t="s">
        <v>19</v>
      </c>
      <c r="F1018" s="204" t="s">
        <v>834</v>
      </c>
      <c r="G1018" s="202"/>
      <c r="H1018" s="205">
        <v>59.36</v>
      </c>
      <c r="I1018" s="206"/>
      <c r="J1018" s="202"/>
      <c r="K1018" s="202"/>
      <c r="L1018" s="207"/>
      <c r="M1018" s="208"/>
      <c r="N1018" s="209"/>
      <c r="O1018" s="209"/>
      <c r="P1018" s="209"/>
      <c r="Q1018" s="209"/>
      <c r="R1018" s="209"/>
      <c r="S1018" s="209"/>
      <c r="T1018" s="210"/>
      <c r="AT1018" s="211" t="s">
        <v>208</v>
      </c>
      <c r="AU1018" s="211" t="s">
        <v>82</v>
      </c>
      <c r="AV1018" s="13" t="s">
        <v>82</v>
      </c>
      <c r="AW1018" s="13" t="s">
        <v>34</v>
      </c>
      <c r="AX1018" s="13" t="s">
        <v>73</v>
      </c>
      <c r="AY1018" s="211" t="s">
        <v>191</v>
      </c>
    </row>
    <row r="1019" spans="1:65" s="13" customFormat="1" ht="11.25">
      <c r="B1019" s="201"/>
      <c r="C1019" s="202"/>
      <c r="D1019" s="194" t="s">
        <v>208</v>
      </c>
      <c r="E1019" s="203" t="s">
        <v>19</v>
      </c>
      <c r="F1019" s="204" t="s">
        <v>781</v>
      </c>
      <c r="G1019" s="202"/>
      <c r="H1019" s="205">
        <v>9.91</v>
      </c>
      <c r="I1019" s="206"/>
      <c r="J1019" s="202"/>
      <c r="K1019" s="202"/>
      <c r="L1019" s="207"/>
      <c r="M1019" s="208"/>
      <c r="N1019" s="209"/>
      <c r="O1019" s="209"/>
      <c r="P1019" s="209"/>
      <c r="Q1019" s="209"/>
      <c r="R1019" s="209"/>
      <c r="S1019" s="209"/>
      <c r="T1019" s="210"/>
      <c r="AT1019" s="211" t="s">
        <v>208</v>
      </c>
      <c r="AU1019" s="211" t="s">
        <v>82</v>
      </c>
      <c r="AV1019" s="13" t="s">
        <v>82</v>
      </c>
      <c r="AW1019" s="13" t="s">
        <v>34</v>
      </c>
      <c r="AX1019" s="13" t="s">
        <v>73</v>
      </c>
      <c r="AY1019" s="211" t="s">
        <v>191</v>
      </c>
    </row>
    <row r="1020" spans="1:65" s="13" customFormat="1" ht="11.25">
      <c r="B1020" s="201"/>
      <c r="C1020" s="202"/>
      <c r="D1020" s="194" t="s">
        <v>208</v>
      </c>
      <c r="E1020" s="203" t="s">
        <v>19</v>
      </c>
      <c r="F1020" s="204" t="s">
        <v>1293</v>
      </c>
      <c r="G1020" s="202"/>
      <c r="H1020" s="205">
        <v>138.86099999999999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208</v>
      </c>
      <c r="AU1020" s="211" t="s">
        <v>82</v>
      </c>
      <c r="AV1020" s="13" t="s">
        <v>82</v>
      </c>
      <c r="AW1020" s="13" t="s">
        <v>34</v>
      </c>
      <c r="AX1020" s="13" t="s">
        <v>73</v>
      </c>
      <c r="AY1020" s="211" t="s">
        <v>191</v>
      </c>
    </row>
    <row r="1021" spans="1:65" s="14" customFormat="1" ht="11.25">
      <c r="B1021" s="212"/>
      <c r="C1021" s="213"/>
      <c r="D1021" s="194" t="s">
        <v>208</v>
      </c>
      <c r="E1021" s="214" t="s">
        <v>19</v>
      </c>
      <c r="F1021" s="215" t="s">
        <v>238</v>
      </c>
      <c r="G1021" s="213"/>
      <c r="H1021" s="216">
        <v>2327.9929999999999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208</v>
      </c>
      <c r="AU1021" s="222" t="s">
        <v>82</v>
      </c>
      <c r="AV1021" s="14" t="s">
        <v>197</v>
      </c>
      <c r="AW1021" s="14" t="s">
        <v>34</v>
      </c>
      <c r="AX1021" s="14" t="s">
        <v>80</v>
      </c>
      <c r="AY1021" s="222" t="s">
        <v>191</v>
      </c>
    </row>
    <row r="1022" spans="1:65" s="12" customFormat="1" ht="22.9" customHeight="1">
      <c r="B1022" s="165"/>
      <c r="C1022" s="166"/>
      <c r="D1022" s="167" t="s">
        <v>72</v>
      </c>
      <c r="E1022" s="179" t="s">
        <v>970</v>
      </c>
      <c r="F1022" s="179" t="s">
        <v>1298</v>
      </c>
      <c r="G1022" s="166"/>
      <c r="H1022" s="166"/>
      <c r="I1022" s="169"/>
      <c r="J1022" s="180">
        <f>BK1022</f>
        <v>0</v>
      </c>
      <c r="K1022" s="166"/>
      <c r="L1022" s="171"/>
      <c r="M1022" s="172"/>
      <c r="N1022" s="173"/>
      <c r="O1022" s="173"/>
      <c r="P1022" s="174">
        <f>SUM(P1023:P1042)</f>
        <v>0</v>
      </c>
      <c r="Q1022" s="173"/>
      <c r="R1022" s="174">
        <f>SUM(R1023:R1042)</f>
        <v>0.3575835</v>
      </c>
      <c r="S1022" s="173"/>
      <c r="T1022" s="175">
        <f>SUM(T1023:T1042)</f>
        <v>0</v>
      </c>
      <c r="AR1022" s="176" t="s">
        <v>80</v>
      </c>
      <c r="AT1022" s="177" t="s">
        <v>72</v>
      </c>
      <c r="AU1022" s="177" t="s">
        <v>80</v>
      </c>
      <c r="AY1022" s="176" t="s">
        <v>191</v>
      </c>
      <c r="BK1022" s="178">
        <f>SUM(BK1023:BK1042)</f>
        <v>0</v>
      </c>
    </row>
    <row r="1023" spans="1:65" s="2" customFormat="1" ht="21.75" customHeight="1">
      <c r="A1023" s="37"/>
      <c r="B1023" s="38"/>
      <c r="C1023" s="181" t="s">
        <v>1299</v>
      </c>
      <c r="D1023" s="181" t="s">
        <v>193</v>
      </c>
      <c r="E1023" s="182" t="s">
        <v>1300</v>
      </c>
      <c r="F1023" s="183" t="s">
        <v>1301</v>
      </c>
      <c r="G1023" s="184" t="s">
        <v>282</v>
      </c>
      <c r="H1023" s="185">
        <v>101.145</v>
      </c>
      <c r="I1023" s="186"/>
      <c r="J1023" s="187">
        <f>ROUND(I1023*H1023,2)</f>
        <v>0</v>
      </c>
      <c r="K1023" s="183" t="s">
        <v>203</v>
      </c>
      <c r="L1023" s="42"/>
      <c r="M1023" s="188" t="s">
        <v>19</v>
      </c>
      <c r="N1023" s="189" t="s">
        <v>44</v>
      </c>
      <c r="O1023" s="67"/>
      <c r="P1023" s="190">
        <f>O1023*H1023</f>
        <v>0</v>
      </c>
      <c r="Q1023" s="190">
        <v>0</v>
      </c>
      <c r="R1023" s="190">
        <f>Q1023*H1023</f>
        <v>0</v>
      </c>
      <c r="S1023" s="190">
        <v>0</v>
      </c>
      <c r="T1023" s="191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2" t="s">
        <v>197</v>
      </c>
      <c r="AT1023" s="192" t="s">
        <v>193</v>
      </c>
      <c r="AU1023" s="192" t="s">
        <v>82</v>
      </c>
      <c r="AY1023" s="20" t="s">
        <v>191</v>
      </c>
      <c r="BE1023" s="193">
        <f>IF(N1023="základní",J1023,0)</f>
        <v>0</v>
      </c>
      <c r="BF1023" s="193">
        <f>IF(N1023="snížená",J1023,0)</f>
        <v>0</v>
      </c>
      <c r="BG1023" s="193">
        <f>IF(N1023="zákl. přenesená",J1023,0)</f>
        <v>0</v>
      </c>
      <c r="BH1023" s="193">
        <f>IF(N1023="sníž. přenesená",J1023,0)</f>
        <v>0</v>
      </c>
      <c r="BI1023" s="193">
        <f>IF(N1023="nulová",J1023,0)</f>
        <v>0</v>
      </c>
      <c r="BJ1023" s="20" t="s">
        <v>80</v>
      </c>
      <c r="BK1023" s="193">
        <f>ROUND(I1023*H1023,2)</f>
        <v>0</v>
      </c>
      <c r="BL1023" s="20" t="s">
        <v>197</v>
      </c>
      <c r="BM1023" s="192" t="s">
        <v>1302</v>
      </c>
    </row>
    <row r="1024" spans="1:65" s="2" customFormat="1" ht="19.5">
      <c r="A1024" s="37"/>
      <c r="B1024" s="38"/>
      <c r="C1024" s="39"/>
      <c r="D1024" s="194" t="s">
        <v>199</v>
      </c>
      <c r="E1024" s="39"/>
      <c r="F1024" s="195" t="s">
        <v>1303</v>
      </c>
      <c r="G1024" s="39"/>
      <c r="H1024" s="39"/>
      <c r="I1024" s="196"/>
      <c r="J1024" s="39"/>
      <c r="K1024" s="39"/>
      <c r="L1024" s="42"/>
      <c r="M1024" s="197"/>
      <c r="N1024" s="198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T1024" s="20" t="s">
        <v>199</v>
      </c>
      <c r="AU1024" s="20" t="s">
        <v>82</v>
      </c>
    </row>
    <row r="1025" spans="1:65" s="2" customFormat="1" ht="11.25">
      <c r="A1025" s="37"/>
      <c r="B1025" s="38"/>
      <c r="C1025" s="39"/>
      <c r="D1025" s="199" t="s">
        <v>206</v>
      </c>
      <c r="E1025" s="39"/>
      <c r="F1025" s="200" t="s">
        <v>1304</v>
      </c>
      <c r="G1025" s="39"/>
      <c r="H1025" s="39"/>
      <c r="I1025" s="196"/>
      <c r="J1025" s="39"/>
      <c r="K1025" s="39"/>
      <c r="L1025" s="42"/>
      <c r="M1025" s="197"/>
      <c r="N1025" s="198"/>
      <c r="O1025" s="67"/>
      <c r="P1025" s="67"/>
      <c r="Q1025" s="67"/>
      <c r="R1025" s="67"/>
      <c r="S1025" s="67"/>
      <c r="T1025" s="68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T1025" s="20" t="s">
        <v>206</v>
      </c>
      <c r="AU1025" s="20" t="s">
        <v>82</v>
      </c>
    </row>
    <row r="1026" spans="1:65" s="13" customFormat="1" ht="11.25">
      <c r="B1026" s="201"/>
      <c r="C1026" s="202"/>
      <c r="D1026" s="194" t="s">
        <v>208</v>
      </c>
      <c r="E1026" s="203" t="s">
        <v>19</v>
      </c>
      <c r="F1026" s="204" t="s">
        <v>662</v>
      </c>
      <c r="G1026" s="202"/>
      <c r="H1026" s="205">
        <v>101.145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208</v>
      </c>
      <c r="AU1026" s="211" t="s">
        <v>82</v>
      </c>
      <c r="AV1026" s="13" t="s">
        <v>82</v>
      </c>
      <c r="AW1026" s="13" t="s">
        <v>34</v>
      </c>
      <c r="AX1026" s="13" t="s">
        <v>80</v>
      </c>
      <c r="AY1026" s="211" t="s">
        <v>191</v>
      </c>
    </row>
    <row r="1027" spans="1:65" s="2" customFormat="1" ht="24.2" customHeight="1">
      <c r="A1027" s="37"/>
      <c r="B1027" s="38"/>
      <c r="C1027" s="181" t="s">
        <v>1305</v>
      </c>
      <c r="D1027" s="181" t="s">
        <v>193</v>
      </c>
      <c r="E1027" s="182" t="s">
        <v>1306</v>
      </c>
      <c r="F1027" s="183" t="s">
        <v>1307</v>
      </c>
      <c r="G1027" s="184" t="s">
        <v>282</v>
      </c>
      <c r="H1027" s="185">
        <v>101.145</v>
      </c>
      <c r="I1027" s="186"/>
      <c r="J1027" s="187">
        <f>ROUND(I1027*H1027,2)</f>
        <v>0</v>
      </c>
      <c r="K1027" s="183" t="s">
        <v>19</v>
      </c>
      <c r="L1027" s="42"/>
      <c r="M1027" s="188" t="s">
        <v>19</v>
      </c>
      <c r="N1027" s="189" t="s">
        <v>44</v>
      </c>
      <c r="O1027" s="67"/>
      <c r="P1027" s="190">
        <f>O1027*H1027</f>
        <v>0</v>
      </c>
      <c r="Q1027" s="190">
        <v>0</v>
      </c>
      <c r="R1027" s="190">
        <f>Q1027*H1027</f>
        <v>0</v>
      </c>
      <c r="S1027" s="190">
        <v>0</v>
      </c>
      <c r="T1027" s="191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2" t="s">
        <v>197</v>
      </c>
      <c r="AT1027" s="192" t="s">
        <v>193</v>
      </c>
      <c r="AU1027" s="192" t="s">
        <v>82</v>
      </c>
      <c r="AY1027" s="20" t="s">
        <v>191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20" t="s">
        <v>80</v>
      </c>
      <c r="BK1027" s="193">
        <f>ROUND(I1027*H1027,2)</f>
        <v>0</v>
      </c>
      <c r="BL1027" s="20" t="s">
        <v>197</v>
      </c>
      <c r="BM1027" s="192" t="s">
        <v>1308</v>
      </c>
    </row>
    <row r="1028" spans="1:65" s="2" customFormat="1" ht="19.5">
      <c r="A1028" s="37"/>
      <c r="B1028" s="38"/>
      <c r="C1028" s="39"/>
      <c r="D1028" s="194" t="s">
        <v>199</v>
      </c>
      <c r="E1028" s="39"/>
      <c r="F1028" s="195" t="s">
        <v>1309</v>
      </c>
      <c r="G1028" s="39"/>
      <c r="H1028" s="39"/>
      <c r="I1028" s="196"/>
      <c r="J1028" s="39"/>
      <c r="K1028" s="39"/>
      <c r="L1028" s="42"/>
      <c r="M1028" s="197"/>
      <c r="N1028" s="198"/>
      <c r="O1028" s="67"/>
      <c r="P1028" s="67"/>
      <c r="Q1028" s="67"/>
      <c r="R1028" s="67"/>
      <c r="S1028" s="67"/>
      <c r="T1028" s="68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T1028" s="20" t="s">
        <v>199</v>
      </c>
      <c r="AU1028" s="20" t="s">
        <v>82</v>
      </c>
    </row>
    <row r="1029" spans="1:65" s="2" customFormat="1" ht="21.75" customHeight="1">
      <c r="A1029" s="37"/>
      <c r="B1029" s="38"/>
      <c r="C1029" s="181" t="s">
        <v>1310</v>
      </c>
      <c r="D1029" s="181" t="s">
        <v>193</v>
      </c>
      <c r="E1029" s="182" t="s">
        <v>1311</v>
      </c>
      <c r="F1029" s="183" t="s">
        <v>1312</v>
      </c>
      <c r="G1029" s="184" t="s">
        <v>282</v>
      </c>
      <c r="H1029" s="185">
        <v>101.145</v>
      </c>
      <c r="I1029" s="186"/>
      <c r="J1029" s="187">
        <f>ROUND(I1029*H1029,2)</f>
        <v>0</v>
      </c>
      <c r="K1029" s="183" t="s">
        <v>203</v>
      </c>
      <c r="L1029" s="42"/>
      <c r="M1029" s="188" t="s">
        <v>19</v>
      </c>
      <c r="N1029" s="189" t="s">
        <v>44</v>
      </c>
      <c r="O1029" s="67"/>
      <c r="P1029" s="190">
        <f>O1029*H1029</f>
        <v>0</v>
      </c>
      <c r="Q1029" s="190">
        <v>0</v>
      </c>
      <c r="R1029" s="190">
        <f>Q1029*H1029</f>
        <v>0</v>
      </c>
      <c r="S1029" s="190">
        <v>0</v>
      </c>
      <c r="T1029" s="191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192" t="s">
        <v>197</v>
      </c>
      <c r="AT1029" s="192" t="s">
        <v>193</v>
      </c>
      <c r="AU1029" s="192" t="s">
        <v>82</v>
      </c>
      <c r="AY1029" s="20" t="s">
        <v>191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20" t="s">
        <v>80</v>
      </c>
      <c r="BK1029" s="193">
        <f>ROUND(I1029*H1029,2)</f>
        <v>0</v>
      </c>
      <c r="BL1029" s="20" t="s">
        <v>197</v>
      </c>
      <c r="BM1029" s="192" t="s">
        <v>1313</v>
      </c>
    </row>
    <row r="1030" spans="1:65" s="2" customFormat="1" ht="19.5">
      <c r="A1030" s="37"/>
      <c r="B1030" s="38"/>
      <c r="C1030" s="39"/>
      <c r="D1030" s="194" t="s">
        <v>199</v>
      </c>
      <c r="E1030" s="39"/>
      <c r="F1030" s="195" t="s">
        <v>1314</v>
      </c>
      <c r="G1030" s="39"/>
      <c r="H1030" s="39"/>
      <c r="I1030" s="196"/>
      <c r="J1030" s="39"/>
      <c r="K1030" s="39"/>
      <c r="L1030" s="42"/>
      <c r="M1030" s="197"/>
      <c r="N1030" s="198"/>
      <c r="O1030" s="67"/>
      <c r="P1030" s="67"/>
      <c r="Q1030" s="67"/>
      <c r="R1030" s="67"/>
      <c r="S1030" s="67"/>
      <c r="T1030" s="68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T1030" s="20" t="s">
        <v>199</v>
      </c>
      <c r="AU1030" s="20" t="s">
        <v>82</v>
      </c>
    </row>
    <row r="1031" spans="1:65" s="2" customFormat="1" ht="11.25">
      <c r="A1031" s="37"/>
      <c r="B1031" s="38"/>
      <c r="C1031" s="39"/>
      <c r="D1031" s="199" t="s">
        <v>206</v>
      </c>
      <c r="E1031" s="39"/>
      <c r="F1031" s="200" t="s">
        <v>1315</v>
      </c>
      <c r="G1031" s="39"/>
      <c r="H1031" s="39"/>
      <c r="I1031" s="196"/>
      <c r="J1031" s="39"/>
      <c r="K1031" s="39"/>
      <c r="L1031" s="42"/>
      <c r="M1031" s="197"/>
      <c r="N1031" s="198"/>
      <c r="O1031" s="67"/>
      <c r="P1031" s="67"/>
      <c r="Q1031" s="67"/>
      <c r="R1031" s="67"/>
      <c r="S1031" s="67"/>
      <c r="T1031" s="68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T1031" s="20" t="s">
        <v>206</v>
      </c>
      <c r="AU1031" s="20" t="s">
        <v>82</v>
      </c>
    </row>
    <row r="1032" spans="1:65" s="2" customFormat="1" ht="21.75" customHeight="1">
      <c r="A1032" s="37"/>
      <c r="B1032" s="38"/>
      <c r="C1032" s="181" t="s">
        <v>1316</v>
      </c>
      <c r="D1032" s="181" t="s">
        <v>193</v>
      </c>
      <c r="E1032" s="182" t="s">
        <v>1317</v>
      </c>
      <c r="F1032" s="183" t="s">
        <v>1318</v>
      </c>
      <c r="G1032" s="184" t="s">
        <v>282</v>
      </c>
      <c r="H1032" s="185">
        <v>1336.47</v>
      </c>
      <c r="I1032" s="186"/>
      <c r="J1032" s="187">
        <f>ROUND(I1032*H1032,2)</f>
        <v>0</v>
      </c>
      <c r="K1032" s="183" t="s">
        <v>203</v>
      </c>
      <c r="L1032" s="42"/>
      <c r="M1032" s="188" t="s">
        <v>19</v>
      </c>
      <c r="N1032" s="189" t="s">
        <v>44</v>
      </c>
      <c r="O1032" s="67"/>
      <c r="P1032" s="190">
        <f>O1032*H1032</f>
        <v>0</v>
      </c>
      <c r="Q1032" s="190">
        <v>1.2999999999999999E-4</v>
      </c>
      <c r="R1032" s="190">
        <f>Q1032*H1032</f>
        <v>0.17374109999999998</v>
      </c>
      <c r="S1032" s="190">
        <v>0</v>
      </c>
      <c r="T1032" s="191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2" t="s">
        <v>197</v>
      </c>
      <c r="AT1032" s="192" t="s">
        <v>193</v>
      </c>
      <c r="AU1032" s="192" t="s">
        <v>82</v>
      </c>
      <c r="AY1032" s="20" t="s">
        <v>191</v>
      </c>
      <c r="BE1032" s="193">
        <f>IF(N1032="základní",J1032,0)</f>
        <v>0</v>
      </c>
      <c r="BF1032" s="193">
        <f>IF(N1032="snížená",J1032,0)</f>
        <v>0</v>
      </c>
      <c r="BG1032" s="193">
        <f>IF(N1032="zákl. přenesená",J1032,0)</f>
        <v>0</v>
      </c>
      <c r="BH1032" s="193">
        <f>IF(N1032="sníž. přenesená",J1032,0)</f>
        <v>0</v>
      </c>
      <c r="BI1032" s="193">
        <f>IF(N1032="nulová",J1032,0)</f>
        <v>0</v>
      </c>
      <c r="BJ1032" s="20" t="s">
        <v>80</v>
      </c>
      <c r="BK1032" s="193">
        <f>ROUND(I1032*H1032,2)</f>
        <v>0</v>
      </c>
      <c r="BL1032" s="20" t="s">
        <v>197</v>
      </c>
      <c r="BM1032" s="192" t="s">
        <v>1319</v>
      </c>
    </row>
    <row r="1033" spans="1:65" s="2" customFormat="1" ht="11.25">
      <c r="A1033" s="37"/>
      <c r="B1033" s="38"/>
      <c r="C1033" s="39"/>
      <c r="D1033" s="194" t="s">
        <v>199</v>
      </c>
      <c r="E1033" s="39"/>
      <c r="F1033" s="195" t="s">
        <v>1320</v>
      </c>
      <c r="G1033" s="39"/>
      <c r="H1033" s="39"/>
      <c r="I1033" s="196"/>
      <c r="J1033" s="39"/>
      <c r="K1033" s="39"/>
      <c r="L1033" s="42"/>
      <c r="M1033" s="197"/>
      <c r="N1033" s="198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199</v>
      </c>
      <c r="AU1033" s="20" t="s">
        <v>82</v>
      </c>
    </row>
    <row r="1034" spans="1:65" s="2" customFormat="1" ht="11.25">
      <c r="A1034" s="37"/>
      <c r="B1034" s="38"/>
      <c r="C1034" s="39"/>
      <c r="D1034" s="199" t="s">
        <v>206</v>
      </c>
      <c r="E1034" s="39"/>
      <c r="F1034" s="200" t="s">
        <v>1321</v>
      </c>
      <c r="G1034" s="39"/>
      <c r="H1034" s="39"/>
      <c r="I1034" s="196"/>
      <c r="J1034" s="39"/>
      <c r="K1034" s="39"/>
      <c r="L1034" s="42"/>
      <c r="M1034" s="197"/>
      <c r="N1034" s="198"/>
      <c r="O1034" s="67"/>
      <c r="P1034" s="67"/>
      <c r="Q1034" s="67"/>
      <c r="R1034" s="67"/>
      <c r="S1034" s="67"/>
      <c r="T1034" s="68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T1034" s="20" t="s">
        <v>206</v>
      </c>
      <c r="AU1034" s="20" t="s">
        <v>82</v>
      </c>
    </row>
    <row r="1035" spans="1:65" s="13" customFormat="1" ht="11.25">
      <c r="B1035" s="201"/>
      <c r="C1035" s="202"/>
      <c r="D1035" s="194" t="s">
        <v>208</v>
      </c>
      <c r="E1035" s="203" t="s">
        <v>19</v>
      </c>
      <c r="F1035" s="204" t="s">
        <v>551</v>
      </c>
      <c r="G1035" s="202"/>
      <c r="H1035" s="205">
        <v>386.95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208</v>
      </c>
      <c r="AU1035" s="211" t="s">
        <v>82</v>
      </c>
      <c r="AV1035" s="13" t="s">
        <v>82</v>
      </c>
      <c r="AW1035" s="13" t="s">
        <v>34</v>
      </c>
      <c r="AX1035" s="13" t="s">
        <v>73</v>
      </c>
      <c r="AY1035" s="211" t="s">
        <v>191</v>
      </c>
    </row>
    <row r="1036" spans="1:65" s="13" customFormat="1" ht="11.25">
      <c r="B1036" s="201"/>
      <c r="C1036" s="202"/>
      <c r="D1036" s="194" t="s">
        <v>208</v>
      </c>
      <c r="E1036" s="203" t="s">
        <v>19</v>
      </c>
      <c r="F1036" s="204" t="s">
        <v>1322</v>
      </c>
      <c r="G1036" s="202"/>
      <c r="H1036" s="205">
        <v>1249.56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208</v>
      </c>
      <c r="AU1036" s="211" t="s">
        <v>82</v>
      </c>
      <c r="AV1036" s="13" t="s">
        <v>82</v>
      </c>
      <c r="AW1036" s="13" t="s">
        <v>34</v>
      </c>
      <c r="AX1036" s="13" t="s">
        <v>73</v>
      </c>
      <c r="AY1036" s="211" t="s">
        <v>191</v>
      </c>
    </row>
    <row r="1037" spans="1:65" s="13" customFormat="1" ht="11.25">
      <c r="B1037" s="201"/>
      <c r="C1037" s="202"/>
      <c r="D1037" s="194" t="s">
        <v>208</v>
      </c>
      <c r="E1037" s="203" t="s">
        <v>19</v>
      </c>
      <c r="F1037" s="204" t="s">
        <v>1323</v>
      </c>
      <c r="G1037" s="202"/>
      <c r="H1037" s="205">
        <v>-300.04000000000002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208</v>
      </c>
      <c r="AU1037" s="211" t="s">
        <v>82</v>
      </c>
      <c r="AV1037" s="13" t="s">
        <v>82</v>
      </c>
      <c r="AW1037" s="13" t="s">
        <v>34</v>
      </c>
      <c r="AX1037" s="13" t="s">
        <v>73</v>
      </c>
      <c r="AY1037" s="211" t="s">
        <v>191</v>
      </c>
    </row>
    <row r="1038" spans="1:65" s="14" customFormat="1" ht="11.25">
      <c r="B1038" s="212"/>
      <c r="C1038" s="213"/>
      <c r="D1038" s="194" t="s">
        <v>208</v>
      </c>
      <c r="E1038" s="214" t="s">
        <v>19</v>
      </c>
      <c r="F1038" s="215" t="s">
        <v>238</v>
      </c>
      <c r="G1038" s="213"/>
      <c r="H1038" s="216">
        <v>1336.47</v>
      </c>
      <c r="I1038" s="217"/>
      <c r="J1038" s="213"/>
      <c r="K1038" s="213"/>
      <c r="L1038" s="218"/>
      <c r="M1038" s="219"/>
      <c r="N1038" s="220"/>
      <c r="O1038" s="220"/>
      <c r="P1038" s="220"/>
      <c r="Q1038" s="220"/>
      <c r="R1038" s="220"/>
      <c r="S1038" s="220"/>
      <c r="T1038" s="221"/>
      <c r="AT1038" s="222" t="s">
        <v>208</v>
      </c>
      <c r="AU1038" s="222" t="s">
        <v>82</v>
      </c>
      <c r="AV1038" s="14" t="s">
        <v>197</v>
      </c>
      <c r="AW1038" s="14" t="s">
        <v>34</v>
      </c>
      <c r="AX1038" s="14" t="s">
        <v>80</v>
      </c>
      <c r="AY1038" s="222" t="s">
        <v>191</v>
      </c>
    </row>
    <row r="1039" spans="1:65" s="2" customFormat="1" ht="24.2" customHeight="1">
      <c r="A1039" s="37"/>
      <c r="B1039" s="38"/>
      <c r="C1039" s="181" t="s">
        <v>1324</v>
      </c>
      <c r="D1039" s="181" t="s">
        <v>193</v>
      </c>
      <c r="E1039" s="182" t="s">
        <v>1325</v>
      </c>
      <c r="F1039" s="183" t="s">
        <v>1326</v>
      </c>
      <c r="G1039" s="184" t="s">
        <v>282</v>
      </c>
      <c r="H1039" s="185">
        <v>875.44</v>
      </c>
      <c r="I1039" s="186"/>
      <c r="J1039" s="187">
        <f>ROUND(I1039*H1039,2)</f>
        <v>0</v>
      </c>
      <c r="K1039" s="183" t="s">
        <v>203</v>
      </c>
      <c r="L1039" s="42"/>
      <c r="M1039" s="188" t="s">
        <v>19</v>
      </c>
      <c r="N1039" s="189" t="s">
        <v>44</v>
      </c>
      <c r="O1039" s="67"/>
      <c r="P1039" s="190">
        <f>O1039*H1039</f>
        <v>0</v>
      </c>
      <c r="Q1039" s="190">
        <v>2.1000000000000001E-4</v>
      </c>
      <c r="R1039" s="190">
        <f>Q1039*H1039</f>
        <v>0.18384240000000002</v>
      </c>
      <c r="S1039" s="190">
        <v>0</v>
      </c>
      <c r="T1039" s="191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192" t="s">
        <v>197</v>
      </c>
      <c r="AT1039" s="192" t="s">
        <v>193</v>
      </c>
      <c r="AU1039" s="192" t="s">
        <v>82</v>
      </c>
      <c r="AY1039" s="20" t="s">
        <v>191</v>
      </c>
      <c r="BE1039" s="193">
        <f>IF(N1039="základní",J1039,0)</f>
        <v>0</v>
      </c>
      <c r="BF1039" s="193">
        <f>IF(N1039="snížená",J1039,0)</f>
        <v>0</v>
      </c>
      <c r="BG1039" s="193">
        <f>IF(N1039="zákl. přenesená",J1039,0)</f>
        <v>0</v>
      </c>
      <c r="BH1039" s="193">
        <f>IF(N1039="sníž. přenesená",J1039,0)</f>
        <v>0</v>
      </c>
      <c r="BI1039" s="193">
        <f>IF(N1039="nulová",J1039,0)</f>
        <v>0</v>
      </c>
      <c r="BJ1039" s="20" t="s">
        <v>80</v>
      </c>
      <c r="BK1039" s="193">
        <f>ROUND(I1039*H1039,2)</f>
        <v>0</v>
      </c>
      <c r="BL1039" s="20" t="s">
        <v>197</v>
      </c>
      <c r="BM1039" s="192" t="s">
        <v>1327</v>
      </c>
    </row>
    <row r="1040" spans="1:65" s="2" customFormat="1" ht="11.25">
      <c r="A1040" s="37"/>
      <c r="B1040" s="38"/>
      <c r="C1040" s="39"/>
      <c r="D1040" s="194" t="s">
        <v>199</v>
      </c>
      <c r="E1040" s="39"/>
      <c r="F1040" s="195" t="s">
        <v>1328</v>
      </c>
      <c r="G1040" s="39"/>
      <c r="H1040" s="39"/>
      <c r="I1040" s="196"/>
      <c r="J1040" s="39"/>
      <c r="K1040" s="39"/>
      <c r="L1040" s="42"/>
      <c r="M1040" s="197"/>
      <c r="N1040" s="198"/>
      <c r="O1040" s="67"/>
      <c r="P1040" s="67"/>
      <c r="Q1040" s="67"/>
      <c r="R1040" s="67"/>
      <c r="S1040" s="67"/>
      <c r="T1040" s="68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T1040" s="20" t="s">
        <v>199</v>
      </c>
      <c r="AU1040" s="20" t="s">
        <v>82</v>
      </c>
    </row>
    <row r="1041" spans="1:65" s="2" customFormat="1" ht="11.25">
      <c r="A1041" s="37"/>
      <c r="B1041" s="38"/>
      <c r="C1041" s="39"/>
      <c r="D1041" s="199" t="s">
        <v>206</v>
      </c>
      <c r="E1041" s="39"/>
      <c r="F1041" s="200" t="s">
        <v>1329</v>
      </c>
      <c r="G1041" s="39"/>
      <c r="H1041" s="39"/>
      <c r="I1041" s="196"/>
      <c r="J1041" s="39"/>
      <c r="K1041" s="39"/>
      <c r="L1041" s="42"/>
      <c r="M1041" s="197"/>
      <c r="N1041" s="198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206</v>
      </c>
      <c r="AU1041" s="20" t="s">
        <v>82</v>
      </c>
    </row>
    <row r="1042" spans="1:65" s="13" customFormat="1" ht="11.25">
      <c r="B1042" s="201"/>
      <c r="C1042" s="202"/>
      <c r="D1042" s="194" t="s">
        <v>208</v>
      </c>
      <c r="E1042" s="203" t="s">
        <v>19</v>
      </c>
      <c r="F1042" s="204" t="s">
        <v>1330</v>
      </c>
      <c r="G1042" s="202"/>
      <c r="H1042" s="205">
        <v>875.44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208</v>
      </c>
      <c r="AU1042" s="211" t="s">
        <v>82</v>
      </c>
      <c r="AV1042" s="13" t="s">
        <v>82</v>
      </c>
      <c r="AW1042" s="13" t="s">
        <v>34</v>
      </c>
      <c r="AX1042" s="13" t="s">
        <v>80</v>
      </c>
      <c r="AY1042" s="211" t="s">
        <v>191</v>
      </c>
    </row>
    <row r="1043" spans="1:65" s="12" customFormat="1" ht="22.9" customHeight="1">
      <c r="B1043" s="165"/>
      <c r="C1043" s="166"/>
      <c r="D1043" s="167" t="s">
        <v>72</v>
      </c>
      <c r="E1043" s="179" t="s">
        <v>978</v>
      </c>
      <c r="F1043" s="179" t="s">
        <v>1331</v>
      </c>
      <c r="G1043" s="166"/>
      <c r="H1043" s="166"/>
      <c r="I1043" s="169"/>
      <c r="J1043" s="180">
        <f>BK1043</f>
        <v>0</v>
      </c>
      <c r="K1043" s="166"/>
      <c r="L1043" s="171"/>
      <c r="M1043" s="172"/>
      <c r="N1043" s="173"/>
      <c r="O1043" s="173"/>
      <c r="P1043" s="174">
        <f>SUM(P1044:P1055)</f>
        <v>0</v>
      </c>
      <c r="Q1043" s="173"/>
      <c r="R1043" s="174">
        <f>SUM(R1044:R1055)</f>
        <v>6.5460400000000002E-2</v>
      </c>
      <c r="S1043" s="173"/>
      <c r="T1043" s="175">
        <f>SUM(T1044:T1055)</f>
        <v>0</v>
      </c>
      <c r="AR1043" s="176" t="s">
        <v>80</v>
      </c>
      <c r="AT1043" s="177" t="s">
        <v>72</v>
      </c>
      <c r="AU1043" s="177" t="s">
        <v>80</v>
      </c>
      <c r="AY1043" s="176" t="s">
        <v>191</v>
      </c>
      <c r="BK1043" s="178">
        <f>SUM(BK1044:BK1055)</f>
        <v>0</v>
      </c>
    </row>
    <row r="1044" spans="1:65" s="2" customFormat="1" ht="16.5" customHeight="1">
      <c r="A1044" s="37"/>
      <c r="B1044" s="38"/>
      <c r="C1044" s="181" t="s">
        <v>1332</v>
      </c>
      <c r="D1044" s="181" t="s">
        <v>193</v>
      </c>
      <c r="E1044" s="182" t="s">
        <v>1333</v>
      </c>
      <c r="F1044" s="183" t="s">
        <v>1334</v>
      </c>
      <c r="G1044" s="184" t="s">
        <v>282</v>
      </c>
      <c r="H1044" s="185">
        <v>875.44</v>
      </c>
      <c r="I1044" s="186"/>
      <c r="J1044" s="187">
        <f>ROUND(I1044*H1044,2)</f>
        <v>0</v>
      </c>
      <c r="K1044" s="183" t="s">
        <v>203</v>
      </c>
      <c r="L1044" s="42"/>
      <c r="M1044" s="188" t="s">
        <v>19</v>
      </c>
      <c r="N1044" s="189" t="s">
        <v>44</v>
      </c>
      <c r="O1044" s="67"/>
      <c r="P1044" s="190">
        <f>O1044*H1044</f>
        <v>0</v>
      </c>
      <c r="Q1044" s="190">
        <v>4.0000000000000003E-5</v>
      </c>
      <c r="R1044" s="190">
        <f>Q1044*H1044</f>
        <v>3.5017600000000003E-2</v>
      </c>
      <c r="S1044" s="190">
        <v>0</v>
      </c>
      <c r="T1044" s="191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192" t="s">
        <v>197</v>
      </c>
      <c r="AT1044" s="192" t="s">
        <v>193</v>
      </c>
      <c r="AU1044" s="192" t="s">
        <v>82</v>
      </c>
      <c r="AY1044" s="20" t="s">
        <v>191</v>
      </c>
      <c r="BE1044" s="193">
        <f>IF(N1044="základní",J1044,0)</f>
        <v>0</v>
      </c>
      <c r="BF1044" s="193">
        <f>IF(N1044="snížená",J1044,0)</f>
        <v>0</v>
      </c>
      <c r="BG1044" s="193">
        <f>IF(N1044="zákl. přenesená",J1044,0)</f>
        <v>0</v>
      </c>
      <c r="BH1044" s="193">
        <f>IF(N1044="sníž. přenesená",J1044,0)</f>
        <v>0</v>
      </c>
      <c r="BI1044" s="193">
        <f>IF(N1044="nulová",J1044,0)</f>
        <v>0</v>
      </c>
      <c r="BJ1044" s="20" t="s">
        <v>80</v>
      </c>
      <c r="BK1044" s="193">
        <f>ROUND(I1044*H1044,2)</f>
        <v>0</v>
      </c>
      <c r="BL1044" s="20" t="s">
        <v>197</v>
      </c>
      <c r="BM1044" s="192" t="s">
        <v>1335</v>
      </c>
    </row>
    <row r="1045" spans="1:65" s="2" customFormat="1" ht="11.25">
      <c r="A1045" s="37"/>
      <c r="B1045" s="38"/>
      <c r="C1045" s="39"/>
      <c r="D1045" s="194" t="s">
        <v>199</v>
      </c>
      <c r="E1045" s="39"/>
      <c r="F1045" s="195" t="s">
        <v>1336</v>
      </c>
      <c r="G1045" s="39"/>
      <c r="H1045" s="39"/>
      <c r="I1045" s="196"/>
      <c r="J1045" s="39"/>
      <c r="K1045" s="39"/>
      <c r="L1045" s="42"/>
      <c r="M1045" s="197"/>
      <c r="N1045" s="198"/>
      <c r="O1045" s="67"/>
      <c r="P1045" s="67"/>
      <c r="Q1045" s="67"/>
      <c r="R1045" s="67"/>
      <c r="S1045" s="67"/>
      <c r="T1045" s="68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T1045" s="20" t="s">
        <v>199</v>
      </c>
      <c r="AU1045" s="20" t="s">
        <v>82</v>
      </c>
    </row>
    <row r="1046" spans="1:65" s="2" customFormat="1" ht="11.25">
      <c r="A1046" s="37"/>
      <c r="B1046" s="38"/>
      <c r="C1046" s="39"/>
      <c r="D1046" s="199" t="s">
        <v>206</v>
      </c>
      <c r="E1046" s="39"/>
      <c r="F1046" s="200" t="s">
        <v>1337</v>
      </c>
      <c r="G1046" s="39"/>
      <c r="H1046" s="39"/>
      <c r="I1046" s="196"/>
      <c r="J1046" s="39"/>
      <c r="K1046" s="39"/>
      <c r="L1046" s="42"/>
      <c r="M1046" s="197"/>
      <c r="N1046" s="198"/>
      <c r="O1046" s="67"/>
      <c r="P1046" s="67"/>
      <c r="Q1046" s="67"/>
      <c r="R1046" s="67"/>
      <c r="S1046" s="67"/>
      <c r="T1046" s="68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T1046" s="20" t="s">
        <v>206</v>
      </c>
      <c r="AU1046" s="20" t="s">
        <v>82</v>
      </c>
    </row>
    <row r="1047" spans="1:65" s="13" customFormat="1" ht="11.25">
      <c r="B1047" s="201"/>
      <c r="C1047" s="202"/>
      <c r="D1047" s="194" t="s">
        <v>208</v>
      </c>
      <c r="E1047" s="203" t="s">
        <v>19</v>
      </c>
      <c r="F1047" s="204" t="s">
        <v>1330</v>
      </c>
      <c r="G1047" s="202"/>
      <c r="H1047" s="205">
        <v>875.44</v>
      </c>
      <c r="I1047" s="206"/>
      <c r="J1047" s="202"/>
      <c r="K1047" s="202"/>
      <c r="L1047" s="207"/>
      <c r="M1047" s="208"/>
      <c r="N1047" s="209"/>
      <c r="O1047" s="209"/>
      <c r="P1047" s="209"/>
      <c r="Q1047" s="209"/>
      <c r="R1047" s="209"/>
      <c r="S1047" s="209"/>
      <c r="T1047" s="210"/>
      <c r="AT1047" s="211" t="s">
        <v>208</v>
      </c>
      <c r="AU1047" s="211" t="s">
        <v>82</v>
      </c>
      <c r="AV1047" s="13" t="s">
        <v>82</v>
      </c>
      <c r="AW1047" s="13" t="s">
        <v>34</v>
      </c>
      <c r="AX1047" s="13" t="s">
        <v>80</v>
      </c>
      <c r="AY1047" s="211" t="s">
        <v>191</v>
      </c>
    </row>
    <row r="1048" spans="1:65" s="2" customFormat="1" ht="16.5" customHeight="1">
      <c r="A1048" s="37"/>
      <c r="B1048" s="38"/>
      <c r="C1048" s="181" t="s">
        <v>1338</v>
      </c>
      <c r="D1048" s="181" t="s">
        <v>193</v>
      </c>
      <c r="E1048" s="182" t="s">
        <v>1339</v>
      </c>
      <c r="F1048" s="183" t="s">
        <v>1340</v>
      </c>
      <c r="G1048" s="184" t="s">
        <v>282</v>
      </c>
      <c r="H1048" s="185">
        <v>761.07</v>
      </c>
      <c r="I1048" s="186"/>
      <c r="J1048" s="187">
        <f>ROUND(I1048*H1048,2)</f>
        <v>0</v>
      </c>
      <c r="K1048" s="183" t="s">
        <v>203</v>
      </c>
      <c r="L1048" s="42"/>
      <c r="M1048" s="188" t="s">
        <v>19</v>
      </c>
      <c r="N1048" s="189" t="s">
        <v>44</v>
      </c>
      <c r="O1048" s="67"/>
      <c r="P1048" s="190">
        <f>O1048*H1048</f>
        <v>0</v>
      </c>
      <c r="Q1048" s="190">
        <v>4.0000000000000003E-5</v>
      </c>
      <c r="R1048" s="190">
        <f>Q1048*H1048</f>
        <v>3.0442800000000006E-2</v>
      </c>
      <c r="S1048" s="190">
        <v>0</v>
      </c>
      <c r="T1048" s="191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192" t="s">
        <v>197</v>
      </c>
      <c r="AT1048" s="192" t="s">
        <v>193</v>
      </c>
      <c r="AU1048" s="192" t="s">
        <v>82</v>
      </c>
      <c r="AY1048" s="20" t="s">
        <v>191</v>
      </c>
      <c r="BE1048" s="193">
        <f>IF(N1048="základní",J1048,0)</f>
        <v>0</v>
      </c>
      <c r="BF1048" s="193">
        <f>IF(N1048="snížená",J1048,0)</f>
        <v>0</v>
      </c>
      <c r="BG1048" s="193">
        <f>IF(N1048="zákl. přenesená",J1048,0)</f>
        <v>0</v>
      </c>
      <c r="BH1048" s="193">
        <f>IF(N1048="sníž. přenesená",J1048,0)</f>
        <v>0</v>
      </c>
      <c r="BI1048" s="193">
        <f>IF(N1048="nulová",J1048,0)</f>
        <v>0</v>
      </c>
      <c r="BJ1048" s="20" t="s">
        <v>80</v>
      </c>
      <c r="BK1048" s="193">
        <f>ROUND(I1048*H1048,2)</f>
        <v>0</v>
      </c>
      <c r="BL1048" s="20" t="s">
        <v>197</v>
      </c>
      <c r="BM1048" s="192" t="s">
        <v>1341</v>
      </c>
    </row>
    <row r="1049" spans="1:65" s="2" customFormat="1" ht="11.25">
      <c r="A1049" s="37"/>
      <c r="B1049" s="38"/>
      <c r="C1049" s="39"/>
      <c r="D1049" s="194" t="s">
        <v>199</v>
      </c>
      <c r="E1049" s="39"/>
      <c r="F1049" s="195" t="s">
        <v>1342</v>
      </c>
      <c r="G1049" s="39"/>
      <c r="H1049" s="39"/>
      <c r="I1049" s="196"/>
      <c r="J1049" s="39"/>
      <c r="K1049" s="39"/>
      <c r="L1049" s="42"/>
      <c r="M1049" s="197"/>
      <c r="N1049" s="198"/>
      <c r="O1049" s="67"/>
      <c r="P1049" s="67"/>
      <c r="Q1049" s="67"/>
      <c r="R1049" s="67"/>
      <c r="S1049" s="67"/>
      <c r="T1049" s="68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T1049" s="20" t="s">
        <v>199</v>
      </c>
      <c r="AU1049" s="20" t="s">
        <v>82</v>
      </c>
    </row>
    <row r="1050" spans="1:65" s="2" customFormat="1" ht="11.25">
      <c r="A1050" s="37"/>
      <c r="B1050" s="38"/>
      <c r="C1050" s="39"/>
      <c r="D1050" s="199" t="s">
        <v>206</v>
      </c>
      <c r="E1050" s="39"/>
      <c r="F1050" s="200" t="s">
        <v>1343</v>
      </c>
      <c r="G1050" s="39"/>
      <c r="H1050" s="39"/>
      <c r="I1050" s="196"/>
      <c r="J1050" s="39"/>
      <c r="K1050" s="39"/>
      <c r="L1050" s="42"/>
      <c r="M1050" s="197"/>
      <c r="N1050" s="198"/>
      <c r="O1050" s="67"/>
      <c r="P1050" s="67"/>
      <c r="Q1050" s="67"/>
      <c r="R1050" s="67"/>
      <c r="S1050" s="67"/>
      <c r="T1050" s="68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T1050" s="20" t="s">
        <v>206</v>
      </c>
      <c r="AU1050" s="20" t="s">
        <v>82</v>
      </c>
    </row>
    <row r="1051" spans="1:65" s="13" customFormat="1" ht="11.25">
      <c r="B1051" s="201"/>
      <c r="C1051" s="202"/>
      <c r="D1051" s="194" t="s">
        <v>208</v>
      </c>
      <c r="E1051" s="203" t="s">
        <v>19</v>
      </c>
      <c r="F1051" s="204" t="s">
        <v>551</v>
      </c>
      <c r="G1051" s="202"/>
      <c r="H1051" s="205">
        <v>386.95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208</v>
      </c>
      <c r="AU1051" s="211" t="s">
        <v>82</v>
      </c>
      <c r="AV1051" s="13" t="s">
        <v>82</v>
      </c>
      <c r="AW1051" s="13" t="s">
        <v>34</v>
      </c>
      <c r="AX1051" s="13" t="s">
        <v>73</v>
      </c>
      <c r="AY1051" s="211" t="s">
        <v>191</v>
      </c>
    </row>
    <row r="1052" spans="1:65" s="13" customFormat="1" ht="11.25">
      <c r="B1052" s="201"/>
      <c r="C1052" s="202"/>
      <c r="D1052" s="194" t="s">
        <v>208</v>
      </c>
      <c r="E1052" s="203" t="s">
        <v>19</v>
      </c>
      <c r="F1052" s="204" t="s">
        <v>1344</v>
      </c>
      <c r="G1052" s="202"/>
      <c r="H1052" s="205">
        <v>374.12</v>
      </c>
      <c r="I1052" s="206"/>
      <c r="J1052" s="202"/>
      <c r="K1052" s="202"/>
      <c r="L1052" s="207"/>
      <c r="M1052" s="208"/>
      <c r="N1052" s="209"/>
      <c r="O1052" s="209"/>
      <c r="P1052" s="209"/>
      <c r="Q1052" s="209"/>
      <c r="R1052" s="209"/>
      <c r="S1052" s="209"/>
      <c r="T1052" s="210"/>
      <c r="AT1052" s="211" t="s">
        <v>208</v>
      </c>
      <c r="AU1052" s="211" t="s">
        <v>82</v>
      </c>
      <c r="AV1052" s="13" t="s">
        <v>82</v>
      </c>
      <c r="AW1052" s="13" t="s">
        <v>34</v>
      </c>
      <c r="AX1052" s="13" t="s">
        <v>73</v>
      </c>
      <c r="AY1052" s="211" t="s">
        <v>191</v>
      </c>
    </row>
    <row r="1053" spans="1:65" s="14" customFormat="1" ht="11.25">
      <c r="B1053" s="212"/>
      <c r="C1053" s="213"/>
      <c r="D1053" s="194" t="s">
        <v>208</v>
      </c>
      <c r="E1053" s="214" t="s">
        <v>19</v>
      </c>
      <c r="F1053" s="215" t="s">
        <v>238</v>
      </c>
      <c r="G1053" s="213"/>
      <c r="H1053" s="216">
        <v>761.07</v>
      </c>
      <c r="I1053" s="217"/>
      <c r="J1053" s="213"/>
      <c r="K1053" s="213"/>
      <c r="L1053" s="218"/>
      <c r="M1053" s="219"/>
      <c r="N1053" s="220"/>
      <c r="O1053" s="220"/>
      <c r="P1053" s="220"/>
      <c r="Q1053" s="220"/>
      <c r="R1053" s="220"/>
      <c r="S1053" s="220"/>
      <c r="T1053" s="221"/>
      <c r="AT1053" s="222" t="s">
        <v>208</v>
      </c>
      <c r="AU1053" s="222" t="s">
        <v>82</v>
      </c>
      <c r="AV1053" s="14" t="s">
        <v>197</v>
      </c>
      <c r="AW1053" s="14" t="s">
        <v>34</v>
      </c>
      <c r="AX1053" s="14" t="s">
        <v>80</v>
      </c>
      <c r="AY1053" s="222" t="s">
        <v>191</v>
      </c>
    </row>
    <row r="1054" spans="1:65" s="2" customFormat="1" ht="16.5" customHeight="1">
      <c r="A1054" s="37"/>
      <c r="B1054" s="38"/>
      <c r="C1054" s="181" t="s">
        <v>1345</v>
      </c>
      <c r="D1054" s="181" t="s">
        <v>193</v>
      </c>
      <c r="E1054" s="182" t="s">
        <v>1346</v>
      </c>
      <c r="F1054" s="183" t="s">
        <v>1347</v>
      </c>
      <c r="G1054" s="184" t="s">
        <v>1348</v>
      </c>
      <c r="H1054" s="185">
        <v>1</v>
      </c>
      <c r="I1054" s="186"/>
      <c r="J1054" s="187">
        <f>ROUND(I1054*H1054,2)</f>
        <v>0</v>
      </c>
      <c r="K1054" s="183" t="s">
        <v>19</v>
      </c>
      <c r="L1054" s="42"/>
      <c r="M1054" s="188" t="s">
        <v>19</v>
      </c>
      <c r="N1054" s="189" t="s">
        <v>44</v>
      </c>
      <c r="O1054" s="67"/>
      <c r="P1054" s="190">
        <f>O1054*H1054</f>
        <v>0</v>
      </c>
      <c r="Q1054" s="190">
        <v>0</v>
      </c>
      <c r="R1054" s="190">
        <f>Q1054*H1054</f>
        <v>0</v>
      </c>
      <c r="S1054" s="190">
        <v>0</v>
      </c>
      <c r="T1054" s="191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92" t="s">
        <v>197</v>
      </c>
      <c r="AT1054" s="192" t="s">
        <v>193</v>
      </c>
      <c r="AU1054" s="192" t="s">
        <v>82</v>
      </c>
      <c r="AY1054" s="20" t="s">
        <v>191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20" t="s">
        <v>80</v>
      </c>
      <c r="BK1054" s="193">
        <f>ROUND(I1054*H1054,2)</f>
        <v>0</v>
      </c>
      <c r="BL1054" s="20" t="s">
        <v>197</v>
      </c>
      <c r="BM1054" s="192" t="s">
        <v>1349</v>
      </c>
    </row>
    <row r="1055" spans="1:65" s="2" customFormat="1" ht="11.25">
      <c r="A1055" s="37"/>
      <c r="B1055" s="38"/>
      <c r="C1055" s="39"/>
      <c r="D1055" s="194" t="s">
        <v>199</v>
      </c>
      <c r="E1055" s="39"/>
      <c r="F1055" s="195" t="s">
        <v>1347</v>
      </c>
      <c r="G1055" s="39"/>
      <c r="H1055" s="39"/>
      <c r="I1055" s="196"/>
      <c r="J1055" s="39"/>
      <c r="K1055" s="39"/>
      <c r="L1055" s="42"/>
      <c r="M1055" s="197"/>
      <c r="N1055" s="198"/>
      <c r="O1055" s="67"/>
      <c r="P1055" s="67"/>
      <c r="Q1055" s="67"/>
      <c r="R1055" s="67"/>
      <c r="S1055" s="67"/>
      <c r="T1055" s="68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T1055" s="20" t="s">
        <v>199</v>
      </c>
      <c r="AU1055" s="20" t="s">
        <v>82</v>
      </c>
    </row>
    <row r="1056" spans="1:65" s="12" customFormat="1" ht="22.9" customHeight="1">
      <c r="B1056" s="165"/>
      <c r="C1056" s="166"/>
      <c r="D1056" s="167" t="s">
        <v>72</v>
      </c>
      <c r="E1056" s="179" t="s">
        <v>1350</v>
      </c>
      <c r="F1056" s="179" t="s">
        <v>1351</v>
      </c>
      <c r="G1056" s="166"/>
      <c r="H1056" s="166"/>
      <c r="I1056" s="169"/>
      <c r="J1056" s="180">
        <f>BK1056</f>
        <v>0</v>
      </c>
      <c r="K1056" s="166"/>
      <c r="L1056" s="171"/>
      <c r="M1056" s="172"/>
      <c r="N1056" s="173"/>
      <c r="O1056" s="173"/>
      <c r="P1056" s="174">
        <f>SUM(P1057:P1074)</f>
        <v>0</v>
      </c>
      <c r="Q1056" s="173"/>
      <c r="R1056" s="174">
        <f>SUM(R1057:R1074)</f>
        <v>0</v>
      </c>
      <c r="S1056" s="173"/>
      <c r="T1056" s="175">
        <f>SUM(T1057:T1074)</f>
        <v>0</v>
      </c>
      <c r="AR1056" s="176" t="s">
        <v>80</v>
      </c>
      <c r="AT1056" s="177" t="s">
        <v>72</v>
      </c>
      <c r="AU1056" s="177" t="s">
        <v>80</v>
      </c>
      <c r="AY1056" s="176" t="s">
        <v>191</v>
      </c>
      <c r="BK1056" s="178">
        <f>SUM(BK1057:BK1074)</f>
        <v>0</v>
      </c>
    </row>
    <row r="1057" spans="1:65" s="2" customFormat="1" ht="21.75" customHeight="1">
      <c r="A1057" s="37"/>
      <c r="B1057" s="38"/>
      <c r="C1057" s="181" t="s">
        <v>1352</v>
      </c>
      <c r="D1057" s="181" t="s">
        <v>193</v>
      </c>
      <c r="E1057" s="182" t="s">
        <v>1353</v>
      </c>
      <c r="F1057" s="183" t="s">
        <v>1354</v>
      </c>
      <c r="G1057" s="184" t="s">
        <v>255</v>
      </c>
      <c r="H1057" s="185">
        <v>1448.0930000000001</v>
      </c>
      <c r="I1057" s="186"/>
      <c r="J1057" s="187">
        <f>ROUND(I1057*H1057,2)</f>
        <v>0</v>
      </c>
      <c r="K1057" s="183" t="s">
        <v>203</v>
      </c>
      <c r="L1057" s="42"/>
      <c r="M1057" s="188" t="s">
        <v>19</v>
      </c>
      <c r="N1057" s="189" t="s">
        <v>44</v>
      </c>
      <c r="O1057" s="67"/>
      <c r="P1057" s="190">
        <f>O1057*H1057</f>
        <v>0</v>
      </c>
      <c r="Q1057" s="190">
        <v>0</v>
      </c>
      <c r="R1057" s="190">
        <f>Q1057*H1057</f>
        <v>0</v>
      </c>
      <c r="S1057" s="190">
        <v>0</v>
      </c>
      <c r="T1057" s="191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192" t="s">
        <v>197</v>
      </c>
      <c r="AT1057" s="192" t="s">
        <v>193</v>
      </c>
      <c r="AU1057" s="192" t="s">
        <v>82</v>
      </c>
      <c r="AY1057" s="20" t="s">
        <v>191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20" t="s">
        <v>80</v>
      </c>
      <c r="BK1057" s="193">
        <f>ROUND(I1057*H1057,2)</f>
        <v>0</v>
      </c>
      <c r="BL1057" s="20" t="s">
        <v>197</v>
      </c>
      <c r="BM1057" s="192" t="s">
        <v>1355</v>
      </c>
    </row>
    <row r="1058" spans="1:65" s="2" customFormat="1" ht="19.5">
      <c r="A1058" s="37"/>
      <c r="B1058" s="38"/>
      <c r="C1058" s="39"/>
      <c r="D1058" s="194" t="s">
        <v>199</v>
      </c>
      <c r="E1058" s="39"/>
      <c r="F1058" s="195" t="s">
        <v>1356</v>
      </c>
      <c r="G1058" s="39"/>
      <c r="H1058" s="39"/>
      <c r="I1058" s="196"/>
      <c r="J1058" s="39"/>
      <c r="K1058" s="39"/>
      <c r="L1058" s="42"/>
      <c r="M1058" s="197"/>
      <c r="N1058" s="198"/>
      <c r="O1058" s="67"/>
      <c r="P1058" s="67"/>
      <c r="Q1058" s="67"/>
      <c r="R1058" s="67"/>
      <c r="S1058" s="67"/>
      <c r="T1058" s="68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T1058" s="20" t="s">
        <v>199</v>
      </c>
      <c r="AU1058" s="20" t="s">
        <v>82</v>
      </c>
    </row>
    <row r="1059" spans="1:65" s="2" customFormat="1" ht="11.25">
      <c r="A1059" s="37"/>
      <c r="B1059" s="38"/>
      <c r="C1059" s="39"/>
      <c r="D1059" s="199" t="s">
        <v>206</v>
      </c>
      <c r="E1059" s="39"/>
      <c r="F1059" s="200" t="s">
        <v>1357</v>
      </c>
      <c r="G1059" s="39"/>
      <c r="H1059" s="39"/>
      <c r="I1059" s="196"/>
      <c r="J1059" s="39"/>
      <c r="K1059" s="39"/>
      <c r="L1059" s="42"/>
      <c r="M1059" s="197"/>
      <c r="N1059" s="198"/>
      <c r="O1059" s="67"/>
      <c r="P1059" s="67"/>
      <c r="Q1059" s="67"/>
      <c r="R1059" s="67"/>
      <c r="S1059" s="67"/>
      <c r="T1059" s="68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T1059" s="20" t="s">
        <v>206</v>
      </c>
      <c r="AU1059" s="20" t="s">
        <v>82</v>
      </c>
    </row>
    <row r="1060" spans="1:65" s="2" customFormat="1" ht="16.5" customHeight="1">
      <c r="A1060" s="37"/>
      <c r="B1060" s="38"/>
      <c r="C1060" s="181" t="s">
        <v>1358</v>
      </c>
      <c r="D1060" s="181" t="s">
        <v>193</v>
      </c>
      <c r="E1060" s="182" t="s">
        <v>1359</v>
      </c>
      <c r="F1060" s="183" t="s">
        <v>1360</v>
      </c>
      <c r="G1060" s="184" t="s">
        <v>255</v>
      </c>
      <c r="H1060" s="185">
        <v>1448.0930000000001</v>
      </c>
      <c r="I1060" s="186"/>
      <c r="J1060" s="187">
        <f>ROUND(I1060*H1060,2)</f>
        <v>0</v>
      </c>
      <c r="K1060" s="183" t="s">
        <v>203</v>
      </c>
      <c r="L1060" s="42"/>
      <c r="M1060" s="188" t="s">
        <v>19</v>
      </c>
      <c r="N1060" s="189" t="s">
        <v>44</v>
      </c>
      <c r="O1060" s="67"/>
      <c r="P1060" s="190">
        <f>O1060*H1060</f>
        <v>0</v>
      </c>
      <c r="Q1060" s="190">
        <v>0</v>
      </c>
      <c r="R1060" s="190">
        <f>Q1060*H1060</f>
        <v>0</v>
      </c>
      <c r="S1060" s="190">
        <v>0</v>
      </c>
      <c r="T1060" s="191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192" t="s">
        <v>197</v>
      </c>
      <c r="AT1060" s="192" t="s">
        <v>193</v>
      </c>
      <c r="AU1060" s="192" t="s">
        <v>82</v>
      </c>
      <c r="AY1060" s="20" t="s">
        <v>191</v>
      </c>
      <c r="BE1060" s="193">
        <f>IF(N1060="základní",J1060,0)</f>
        <v>0</v>
      </c>
      <c r="BF1060" s="193">
        <f>IF(N1060="snížená",J1060,0)</f>
        <v>0</v>
      </c>
      <c r="BG1060" s="193">
        <f>IF(N1060="zákl. přenesená",J1060,0)</f>
        <v>0</v>
      </c>
      <c r="BH1060" s="193">
        <f>IF(N1060="sníž. přenesená",J1060,0)</f>
        <v>0</v>
      </c>
      <c r="BI1060" s="193">
        <f>IF(N1060="nulová",J1060,0)</f>
        <v>0</v>
      </c>
      <c r="BJ1060" s="20" t="s">
        <v>80</v>
      </c>
      <c r="BK1060" s="193">
        <f>ROUND(I1060*H1060,2)</f>
        <v>0</v>
      </c>
      <c r="BL1060" s="20" t="s">
        <v>197</v>
      </c>
      <c r="BM1060" s="192" t="s">
        <v>1361</v>
      </c>
    </row>
    <row r="1061" spans="1:65" s="2" customFormat="1" ht="11.25">
      <c r="A1061" s="37"/>
      <c r="B1061" s="38"/>
      <c r="C1061" s="39"/>
      <c r="D1061" s="194" t="s">
        <v>199</v>
      </c>
      <c r="E1061" s="39"/>
      <c r="F1061" s="195" t="s">
        <v>1362</v>
      </c>
      <c r="G1061" s="39"/>
      <c r="H1061" s="39"/>
      <c r="I1061" s="196"/>
      <c r="J1061" s="39"/>
      <c r="K1061" s="39"/>
      <c r="L1061" s="42"/>
      <c r="M1061" s="197"/>
      <c r="N1061" s="198"/>
      <c r="O1061" s="67"/>
      <c r="P1061" s="67"/>
      <c r="Q1061" s="67"/>
      <c r="R1061" s="67"/>
      <c r="S1061" s="67"/>
      <c r="T1061" s="68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T1061" s="20" t="s">
        <v>199</v>
      </c>
      <c r="AU1061" s="20" t="s">
        <v>82</v>
      </c>
    </row>
    <row r="1062" spans="1:65" s="2" customFormat="1" ht="11.25">
      <c r="A1062" s="37"/>
      <c r="B1062" s="38"/>
      <c r="C1062" s="39"/>
      <c r="D1062" s="199" t="s">
        <v>206</v>
      </c>
      <c r="E1062" s="39"/>
      <c r="F1062" s="200" t="s">
        <v>1363</v>
      </c>
      <c r="G1062" s="39"/>
      <c r="H1062" s="39"/>
      <c r="I1062" s="196"/>
      <c r="J1062" s="39"/>
      <c r="K1062" s="39"/>
      <c r="L1062" s="42"/>
      <c r="M1062" s="197"/>
      <c r="N1062" s="198"/>
      <c r="O1062" s="67"/>
      <c r="P1062" s="67"/>
      <c r="Q1062" s="67"/>
      <c r="R1062" s="67"/>
      <c r="S1062" s="67"/>
      <c r="T1062" s="68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T1062" s="20" t="s">
        <v>206</v>
      </c>
      <c r="AU1062" s="20" t="s">
        <v>82</v>
      </c>
    </row>
    <row r="1063" spans="1:65" s="2" customFormat="1" ht="16.5" customHeight="1">
      <c r="A1063" s="37"/>
      <c r="B1063" s="38"/>
      <c r="C1063" s="181" t="s">
        <v>1364</v>
      </c>
      <c r="D1063" s="181" t="s">
        <v>193</v>
      </c>
      <c r="E1063" s="182" t="s">
        <v>1365</v>
      </c>
      <c r="F1063" s="183" t="s">
        <v>1366</v>
      </c>
      <c r="G1063" s="184" t="s">
        <v>255</v>
      </c>
      <c r="H1063" s="185">
        <v>27513.767</v>
      </c>
      <c r="I1063" s="186"/>
      <c r="J1063" s="187">
        <f>ROUND(I1063*H1063,2)</f>
        <v>0</v>
      </c>
      <c r="K1063" s="183" t="s">
        <v>203</v>
      </c>
      <c r="L1063" s="42"/>
      <c r="M1063" s="188" t="s">
        <v>19</v>
      </c>
      <c r="N1063" s="189" t="s">
        <v>44</v>
      </c>
      <c r="O1063" s="67"/>
      <c r="P1063" s="190">
        <f>O1063*H1063</f>
        <v>0</v>
      </c>
      <c r="Q1063" s="190">
        <v>0</v>
      </c>
      <c r="R1063" s="190">
        <f>Q1063*H1063</f>
        <v>0</v>
      </c>
      <c r="S1063" s="190">
        <v>0</v>
      </c>
      <c r="T1063" s="191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192" t="s">
        <v>197</v>
      </c>
      <c r="AT1063" s="192" t="s">
        <v>193</v>
      </c>
      <c r="AU1063" s="192" t="s">
        <v>82</v>
      </c>
      <c r="AY1063" s="20" t="s">
        <v>191</v>
      </c>
      <c r="BE1063" s="193">
        <f>IF(N1063="základní",J1063,0)</f>
        <v>0</v>
      </c>
      <c r="BF1063" s="193">
        <f>IF(N1063="snížená",J1063,0)</f>
        <v>0</v>
      </c>
      <c r="BG1063" s="193">
        <f>IF(N1063="zákl. přenesená",J1063,0)</f>
        <v>0</v>
      </c>
      <c r="BH1063" s="193">
        <f>IF(N1063="sníž. přenesená",J1063,0)</f>
        <v>0</v>
      </c>
      <c r="BI1063" s="193">
        <f>IF(N1063="nulová",J1063,0)</f>
        <v>0</v>
      </c>
      <c r="BJ1063" s="20" t="s">
        <v>80</v>
      </c>
      <c r="BK1063" s="193">
        <f>ROUND(I1063*H1063,2)</f>
        <v>0</v>
      </c>
      <c r="BL1063" s="20" t="s">
        <v>197</v>
      </c>
      <c r="BM1063" s="192" t="s">
        <v>1367</v>
      </c>
    </row>
    <row r="1064" spans="1:65" s="2" customFormat="1" ht="19.5">
      <c r="A1064" s="37"/>
      <c r="B1064" s="38"/>
      <c r="C1064" s="39"/>
      <c r="D1064" s="194" t="s">
        <v>199</v>
      </c>
      <c r="E1064" s="39"/>
      <c r="F1064" s="195" t="s">
        <v>1368</v>
      </c>
      <c r="G1064" s="39"/>
      <c r="H1064" s="39"/>
      <c r="I1064" s="196"/>
      <c r="J1064" s="39"/>
      <c r="K1064" s="39"/>
      <c r="L1064" s="42"/>
      <c r="M1064" s="197"/>
      <c r="N1064" s="198"/>
      <c r="O1064" s="67"/>
      <c r="P1064" s="67"/>
      <c r="Q1064" s="67"/>
      <c r="R1064" s="67"/>
      <c r="S1064" s="67"/>
      <c r="T1064" s="68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T1064" s="20" t="s">
        <v>199</v>
      </c>
      <c r="AU1064" s="20" t="s">
        <v>82</v>
      </c>
    </row>
    <row r="1065" spans="1:65" s="2" customFormat="1" ht="11.25">
      <c r="A1065" s="37"/>
      <c r="B1065" s="38"/>
      <c r="C1065" s="39"/>
      <c r="D1065" s="199" t="s">
        <v>206</v>
      </c>
      <c r="E1065" s="39"/>
      <c r="F1065" s="200" t="s">
        <v>1369</v>
      </c>
      <c r="G1065" s="39"/>
      <c r="H1065" s="39"/>
      <c r="I1065" s="196"/>
      <c r="J1065" s="39"/>
      <c r="K1065" s="39"/>
      <c r="L1065" s="42"/>
      <c r="M1065" s="197"/>
      <c r="N1065" s="198"/>
      <c r="O1065" s="67"/>
      <c r="P1065" s="67"/>
      <c r="Q1065" s="67"/>
      <c r="R1065" s="67"/>
      <c r="S1065" s="67"/>
      <c r="T1065" s="68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T1065" s="20" t="s">
        <v>206</v>
      </c>
      <c r="AU1065" s="20" t="s">
        <v>82</v>
      </c>
    </row>
    <row r="1066" spans="1:65" s="13" customFormat="1" ht="11.25">
      <c r="B1066" s="201"/>
      <c r="C1066" s="202"/>
      <c r="D1066" s="194" t="s">
        <v>208</v>
      </c>
      <c r="E1066" s="202"/>
      <c r="F1066" s="204" t="s">
        <v>1370</v>
      </c>
      <c r="G1066" s="202"/>
      <c r="H1066" s="205">
        <v>27513.767</v>
      </c>
      <c r="I1066" s="206"/>
      <c r="J1066" s="202"/>
      <c r="K1066" s="202"/>
      <c r="L1066" s="207"/>
      <c r="M1066" s="208"/>
      <c r="N1066" s="209"/>
      <c r="O1066" s="209"/>
      <c r="P1066" s="209"/>
      <c r="Q1066" s="209"/>
      <c r="R1066" s="209"/>
      <c r="S1066" s="209"/>
      <c r="T1066" s="210"/>
      <c r="AT1066" s="211" t="s">
        <v>208</v>
      </c>
      <c r="AU1066" s="211" t="s">
        <v>82</v>
      </c>
      <c r="AV1066" s="13" t="s">
        <v>82</v>
      </c>
      <c r="AW1066" s="13" t="s">
        <v>4</v>
      </c>
      <c r="AX1066" s="13" t="s">
        <v>80</v>
      </c>
      <c r="AY1066" s="211" t="s">
        <v>191</v>
      </c>
    </row>
    <row r="1067" spans="1:65" s="2" customFormat="1" ht="24.2" customHeight="1">
      <c r="A1067" s="37"/>
      <c r="B1067" s="38"/>
      <c r="C1067" s="181" t="s">
        <v>1371</v>
      </c>
      <c r="D1067" s="181" t="s">
        <v>193</v>
      </c>
      <c r="E1067" s="182" t="s">
        <v>1372</v>
      </c>
      <c r="F1067" s="183" t="s">
        <v>1373</v>
      </c>
      <c r="G1067" s="184" t="s">
        <v>255</v>
      </c>
      <c r="H1067" s="185">
        <v>1400.2170000000001</v>
      </c>
      <c r="I1067" s="186"/>
      <c r="J1067" s="187">
        <f>ROUND(I1067*H1067,2)</f>
        <v>0</v>
      </c>
      <c r="K1067" s="183" t="s">
        <v>203</v>
      </c>
      <c r="L1067" s="42"/>
      <c r="M1067" s="188" t="s">
        <v>19</v>
      </c>
      <c r="N1067" s="189" t="s">
        <v>44</v>
      </c>
      <c r="O1067" s="67"/>
      <c r="P1067" s="190">
        <f>O1067*H1067</f>
        <v>0</v>
      </c>
      <c r="Q1067" s="190">
        <v>0</v>
      </c>
      <c r="R1067" s="190">
        <f>Q1067*H1067</f>
        <v>0</v>
      </c>
      <c r="S1067" s="190">
        <v>0</v>
      </c>
      <c r="T1067" s="191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192" t="s">
        <v>197</v>
      </c>
      <c r="AT1067" s="192" t="s">
        <v>193</v>
      </c>
      <c r="AU1067" s="192" t="s">
        <v>82</v>
      </c>
      <c r="AY1067" s="20" t="s">
        <v>191</v>
      </c>
      <c r="BE1067" s="193">
        <f>IF(N1067="základní",J1067,0)</f>
        <v>0</v>
      </c>
      <c r="BF1067" s="193">
        <f>IF(N1067="snížená",J1067,0)</f>
        <v>0</v>
      </c>
      <c r="BG1067" s="193">
        <f>IF(N1067="zákl. přenesená",J1067,0)</f>
        <v>0</v>
      </c>
      <c r="BH1067" s="193">
        <f>IF(N1067="sníž. přenesená",J1067,0)</f>
        <v>0</v>
      </c>
      <c r="BI1067" s="193">
        <f>IF(N1067="nulová",J1067,0)</f>
        <v>0</v>
      </c>
      <c r="BJ1067" s="20" t="s">
        <v>80</v>
      </c>
      <c r="BK1067" s="193">
        <f>ROUND(I1067*H1067,2)</f>
        <v>0</v>
      </c>
      <c r="BL1067" s="20" t="s">
        <v>197</v>
      </c>
      <c r="BM1067" s="192" t="s">
        <v>1374</v>
      </c>
    </row>
    <row r="1068" spans="1:65" s="2" customFormat="1" ht="19.5">
      <c r="A1068" s="37"/>
      <c r="B1068" s="38"/>
      <c r="C1068" s="39"/>
      <c r="D1068" s="194" t="s">
        <v>199</v>
      </c>
      <c r="E1068" s="39"/>
      <c r="F1068" s="195" t="s">
        <v>1375</v>
      </c>
      <c r="G1068" s="39"/>
      <c r="H1068" s="39"/>
      <c r="I1068" s="196"/>
      <c r="J1068" s="39"/>
      <c r="K1068" s="39"/>
      <c r="L1068" s="42"/>
      <c r="M1068" s="197"/>
      <c r="N1068" s="198"/>
      <c r="O1068" s="67"/>
      <c r="P1068" s="67"/>
      <c r="Q1068" s="67"/>
      <c r="R1068" s="67"/>
      <c r="S1068" s="67"/>
      <c r="T1068" s="68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T1068" s="20" t="s">
        <v>199</v>
      </c>
      <c r="AU1068" s="20" t="s">
        <v>82</v>
      </c>
    </row>
    <row r="1069" spans="1:65" s="2" customFormat="1" ht="11.25">
      <c r="A1069" s="37"/>
      <c r="B1069" s="38"/>
      <c r="C1069" s="39"/>
      <c r="D1069" s="199" t="s">
        <v>206</v>
      </c>
      <c r="E1069" s="39"/>
      <c r="F1069" s="200" t="s">
        <v>1376</v>
      </c>
      <c r="G1069" s="39"/>
      <c r="H1069" s="39"/>
      <c r="I1069" s="196"/>
      <c r="J1069" s="39"/>
      <c r="K1069" s="39"/>
      <c r="L1069" s="42"/>
      <c r="M1069" s="197"/>
      <c r="N1069" s="198"/>
      <c r="O1069" s="67"/>
      <c r="P1069" s="67"/>
      <c r="Q1069" s="67"/>
      <c r="R1069" s="67"/>
      <c r="S1069" s="67"/>
      <c r="T1069" s="68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T1069" s="20" t="s">
        <v>206</v>
      </c>
      <c r="AU1069" s="20" t="s">
        <v>82</v>
      </c>
    </row>
    <row r="1070" spans="1:65" s="13" customFormat="1" ht="11.25">
      <c r="B1070" s="201"/>
      <c r="C1070" s="202"/>
      <c r="D1070" s="194" t="s">
        <v>208</v>
      </c>
      <c r="E1070" s="203" t="s">
        <v>19</v>
      </c>
      <c r="F1070" s="204" t="s">
        <v>1377</v>
      </c>
      <c r="G1070" s="202"/>
      <c r="H1070" s="205">
        <v>1400.2170000000001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208</v>
      </c>
      <c r="AU1070" s="211" t="s">
        <v>82</v>
      </c>
      <c r="AV1070" s="13" t="s">
        <v>82</v>
      </c>
      <c r="AW1070" s="13" t="s">
        <v>34</v>
      </c>
      <c r="AX1070" s="13" t="s">
        <v>80</v>
      </c>
      <c r="AY1070" s="211" t="s">
        <v>191</v>
      </c>
    </row>
    <row r="1071" spans="1:65" s="2" customFormat="1" ht="21.75" customHeight="1">
      <c r="A1071" s="37"/>
      <c r="B1071" s="38"/>
      <c r="C1071" s="181" t="s">
        <v>1378</v>
      </c>
      <c r="D1071" s="181" t="s">
        <v>193</v>
      </c>
      <c r="E1071" s="182" t="s">
        <v>1379</v>
      </c>
      <c r="F1071" s="183" t="s">
        <v>1380</v>
      </c>
      <c r="G1071" s="184" t="s">
        <v>255</v>
      </c>
      <c r="H1071" s="185">
        <v>13.59</v>
      </c>
      <c r="I1071" s="186"/>
      <c r="J1071" s="187">
        <f>ROUND(I1071*H1071,2)</f>
        <v>0</v>
      </c>
      <c r="K1071" s="183" t="s">
        <v>203</v>
      </c>
      <c r="L1071" s="42"/>
      <c r="M1071" s="188" t="s">
        <v>19</v>
      </c>
      <c r="N1071" s="189" t="s">
        <v>44</v>
      </c>
      <c r="O1071" s="67"/>
      <c r="P1071" s="190">
        <f>O1071*H1071</f>
        <v>0</v>
      </c>
      <c r="Q1071" s="190">
        <v>0</v>
      </c>
      <c r="R1071" s="190">
        <f>Q1071*H1071</f>
        <v>0</v>
      </c>
      <c r="S1071" s="190">
        <v>0</v>
      </c>
      <c r="T1071" s="191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192" t="s">
        <v>197</v>
      </c>
      <c r="AT1071" s="192" t="s">
        <v>193</v>
      </c>
      <c r="AU1071" s="192" t="s">
        <v>82</v>
      </c>
      <c r="AY1071" s="20" t="s">
        <v>191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20" t="s">
        <v>80</v>
      </c>
      <c r="BK1071" s="193">
        <f>ROUND(I1071*H1071,2)</f>
        <v>0</v>
      </c>
      <c r="BL1071" s="20" t="s">
        <v>197</v>
      </c>
      <c r="BM1071" s="192" t="s">
        <v>1381</v>
      </c>
    </row>
    <row r="1072" spans="1:65" s="2" customFormat="1" ht="19.5">
      <c r="A1072" s="37"/>
      <c r="B1072" s="38"/>
      <c r="C1072" s="39"/>
      <c r="D1072" s="194" t="s">
        <v>199</v>
      </c>
      <c r="E1072" s="39"/>
      <c r="F1072" s="195" t="s">
        <v>1382</v>
      </c>
      <c r="G1072" s="39"/>
      <c r="H1072" s="39"/>
      <c r="I1072" s="196"/>
      <c r="J1072" s="39"/>
      <c r="K1072" s="39"/>
      <c r="L1072" s="42"/>
      <c r="M1072" s="197"/>
      <c r="N1072" s="198"/>
      <c r="O1072" s="67"/>
      <c r="P1072" s="67"/>
      <c r="Q1072" s="67"/>
      <c r="R1072" s="67"/>
      <c r="S1072" s="67"/>
      <c r="T1072" s="68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T1072" s="20" t="s">
        <v>199</v>
      </c>
      <c r="AU1072" s="20" t="s">
        <v>82</v>
      </c>
    </row>
    <row r="1073" spans="1:65" s="2" customFormat="1" ht="11.25">
      <c r="A1073" s="37"/>
      <c r="B1073" s="38"/>
      <c r="C1073" s="39"/>
      <c r="D1073" s="199" t="s">
        <v>206</v>
      </c>
      <c r="E1073" s="39"/>
      <c r="F1073" s="200" t="s">
        <v>1383</v>
      </c>
      <c r="G1073" s="39"/>
      <c r="H1073" s="39"/>
      <c r="I1073" s="196"/>
      <c r="J1073" s="39"/>
      <c r="K1073" s="39"/>
      <c r="L1073" s="42"/>
      <c r="M1073" s="197"/>
      <c r="N1073" s="198"/>
      <c r="O1073" s="67"/>
      <c r="P1073" s="67"/>
      <c r="Q1073" s="67"/>
      <c r="R1073" s="67"/>
      <c r="S1073" s="67"/>
      <c r="T1073" s="68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T1073" s="20" t="s">
        <v>206</v>
      </c>
      <c r="AU1073" s="20" t="s">
        <v>82</v>
      </c>
    </row>
    <row r="1074" spans="1:65" s="13" customFormat="1" ht="11.25">
      <c r="B1074" s="201"/>
      <c r="C1074" s="202"/>
      <c r="D1074" s="194" t="s">
        <v>208</v>
      </c>
      <c r="E1074" s="203" t="s">
        <v>19</v>
      </c>
      <c r="F1074" s="204" t="s">
        <v>1384</v>
      </c>
      <c r="G1074" s="202"/>
      <c r="H1074" s="205">
        <v>13.59</v>
      </c>
      <c r="I1074" s="206"/>
      <c r="J1074" s="202"/>
      <c r="K1074" s="202"/>
      <c r="L1074" s="207"/>
      <c r="M1074" s="208"/>
      <c r="N1074" s="209"/>
      <c r="O1074" s="209"/>
      <c r="P1074" s="209"/>
      <c r="Q1074" s="209"/>
      <c r="R1074" s="209"/>
      <c r="S1074" s="209"/>
      <c r="T1074" s="210"/>
      <c r="AT1074" s="211" t="s">
        <v>208</v>
      </c>
      <c r="AU1074" s="211" t="s">
        <v>82</v>
      </c>
      <c r="AV1074" s="13" t="s">
        <v>82</v>
      </c>
      <c r="AW1074" s="13" t="s">
        <v>34</v>
      </c>
      <c r="AX1074" s="13" t="s">
        <v>80</v>
      </c>
      <c r="AY1074" s="211" t="s">
        <v>191</v>
      </c>
    </row>
    <row r="1075" spans="1:65" s="12" customFormat="1" ht="22.9" customHeight="1">
      <c r="B1075" s="165"/>
      <c r="C1075" s="166"/>
      <c r="D1075" s="167" t="s">
        <v>72</v>
      </c>
      <c r="E1075" s="179" t="s">
        <v>1385</v>
      </c>
      <c r="F1075" s="179" t="s">
        <v>1386</v>
      </c>
      <c r="G1075" s="166"/>
      <c r="H1075" s="166"/>
      <c r="I1075" s="169"/>
      <c r="J1075" s="180">
        <f>BK1075</f>
        <v>0</v>
      </c>
      <c r="K1075" s="166"/>
      <c r="L1075" s="171"/>
      <c r="M1075" s="172"/>
      <c r="N1075" s="173"/>
      <c r="O1075" s="173"/>
      <c r="P1075" s="174">
        <f>SUM(P1076:P1078)</f>
        <v>0</v>
      </c>
      <c r="Q1075" s="173"/>
      <c r="R1075" s="174">
        <f>SUM(R1076:R1078)</f>
        <v>0</v>
      </c>
      <c r="S1075" s="173"/>
      <c r="T1075" s="175">
        <f>SUM(T1076:T1078)</f>
        <v>0</v>
      </c>
      <c r="AR1075" s="176" t="s">
        <v>80</v>
      </c>
      <c r="AT1075" s="177" t="s">
        <v>72</v>
      </c>
      <c r="AU1075" s="177" t="s">
        <v>80</v>
      </c>
      <c r="AY1075" s="176" t="s">
        <v>191</v>
      </c>
      <c r="BK1075" s="178">
        <f>SUM(BK1076:BK1078)</f>
        <v>0</v>
      </c>
    </row>
    <row r="1076" spans="1:65" s="2" customFormat="1" ht="16.5" customHeight="1">
      <c r="A1076" s="37"/>
      <c r="B1076" s="38"/>
      <c r="C1076" s="181" t="s">
        <v>1387</v>
      </c>
      <c r="D1076" s="181" t="s">
        <v>193</v>
      </c>
      <c r="E1076" s="182" t="s">
        <v>1388</v>
      </c>
      <c r="F1076" s="183" t="s">
        <v>1389</v>
      </c>
      <c r="G1076" s="184" t="s">
        <v>255</v>
      </c>
      <c r="H1076" s="185">
        <v>1337.5170000000001</v>
      </c>
      <c r="I1076" s="186"/>
      <c r="J1076" s="187">
        <f>ROUND(I1076*H1076,2)</f>
        <v>0</v>
      </c>
      <c r="K1076" s="183" t="s">
        <v>203</v>
      </c>
      <c r="L1076" s="42"/>
      <c r="M1076" s="188" t="s">
        <v>19</v>
      </c>
      <c r="N1076" s="189" t="s">
        <v>44</v>
      </c>
      <c r="O1076" s="67"/>
      <c r="P1076" s="190">
        <f>O1076*H1076</f>
        <v>0</v>
      </c>
      <c r="Q1076" s="190">
        <v>0</v>
      </c>
      <c r="R1076" s="190">
        <f>Q1076*H1076</f>
        <v>0</v>
      </c>
      <c r="S1076" s="190">
        <v>0</v>
      </c>
      <c r="T1076" s="191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92" t="s">
        <v>197</v>
      </c>
      <c r="AT1076" s="192" t="s">
        <v>193</v>
      </c>
      <c r="AU1076" s="192" t="s">
        <v>82</v>
      </c>
      <c r="AY1076" s="20" t="s">
        <v>191</v>
      </c>
      <c r="BE1076" s="193">
        <f>IF(N1076="základní",J1076,0)</f>
        <v>0</v>
      </c>
      <c r="BF1076" s="193">
        <f>IF(N1076="snížená",J1076,0)</f>
        <v>0</v>
      </c>
      <c r="BG1076" s="193">
        <f>IF(N1076="zákl. přenesená",J1076,0)</f>
        <v>0</v>
      </c>
      <c r="BH1076" s="193">
        <f>IF(N1076="sníž. přenesená",J1076,0)</f>
        <v>0</v>
      </c>
      <c r="BI1076" s="193">
        <f>IF(N1076="nulová",J1076,0)</f>
        <v>0</v>
      </c>
      <c r="BJ1076" s="20" t="s">
        <v>80</v>
      </c>
      <c r="BK1076" s="193">
        <f>ROUND(I1076*H1076,2)</f>
        <v>0</v>
      </c>
      <c r="BL1076" s="20" t="s">
        <v>197</v>
      </c>
      <c r="BM1076" s="192" t="s">
        <v>1390</v>
      </c>
    </row>
    <row r="1077" spans="1:65" s="2" customFormat="1" ht="19.5">
      <c r="A1077" s="37"/>
      <c r="B1077" s="38"/>
      <c r="C1077" s="39"/>
      <c r="D1077" s="194" t="s">
        <v>199</v>
      </c>
      <c r="E1077" s="39"/>
      <c r="F1077" s="195" t="s">
        <v>1391</v>
      </c>
      <c r="G1077" s="39"/>
      <c r="H1077" s="39"/>
      <c r="I1077" s="196"/>
      <c r="J1077" s="39"/>
      <c r="K1077" s="39"/>
      <c r="L1077" s="42"/>
      <c r="M1077" s="197"/>
      <c r="N1077" s="198"/>
      <c r="O1077" s="67"/>
      <c r="P1077" s="67"/>
      <c r="Q1077" s="67"/>
      <c r="R1077" s="67"/>
      <c r="S1077" s="67"/>
      <c r="T1077" s="68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T1077" s="20" t="s">
        <v>199</v>
      </c>
      <c r="AU1077" s="20" t="s">
        <v>82</v>
      </c>
    </row>
    <row r="1078" spans="1:65" s="2" customFormat="1" ht="11.25">
      <c r="A1078" s="37"/>
      <c r="B1078" s="38"/>
      <c r="C1078" s="39"/>
      <c r="D1078" s="199" t="s">
        <v>206</v>
      </c>
      <c r="E1078" s="39"/>
      <c r="F1078" s="200" t="s">
        <v>1392</v>
      </c>
      <c r="G1078" s="39"/>
      <c r="H1078" s="39"/>
      <c r="I1078" s="196"/>
      <c r="J1078" s="39"/>
      <c r="K1078" s="39"/>
      <c r="L1078" s="42"/>
      <c r="M1078" s="197"/>
      <c r="N1078" s="198"/>
      <c r="O1078" s="67"/>
      <c r="P1078" s="67"/>
      <c r="Q1078" s="67"/>
      <c r="R1078" s="67"/>
      <c r="S1078" s="67"/>
      <c r="T1078" s="68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T1078" s="20" t="s">
        <v>206</v>
      </c>
      <c r="AU1078" s="20" t="s">
        <v>82</v>
      </c>
    </row>
    <row r="1079" spans="1:65" s="12" customFormat="1" ht="25.9" customHeight="1">
      <c r="B1079" s="165"/>
      <c r="C1079" s="166"/>
      <c r="D1079" s="167" t="s">
        <v>72</v>
      </c>
      <c r="E1079" s="168" t="s">
        <v>1393</v>
      </c>
      <c r="F1079" s="168" t="s">
        <v>1393</v>
      </c>
      <c r="G1079" s="166"/>
      <c r="H1079" s="166"/>
      <c r="I1079" s="169"/>
      <c r="J1079" s="170">
        <f>BK1079</f>
        <v>0</v>
      </c>
      <c r="K1079" s="166"/>
      <c r="L1079" s="171"/>
      <c r="M1079" s="172"/>
      <c r="N1079" s="173"/>
      <c r="O1079" s="173"/>
      <c r="P1079" s="174">
        <f>P1080+P1183+P1249+P1311+P1318+P1378+P1393+P1452+P1465+P1527+P1540+P1588+P1640+P1790+P1850+P2059+P2081</f>
        <v>0</v>
      </c>
      <c r="Q1079" s="173"/>
      <c r="R1079" s="174">
        <f>R1080+R1183+R1249+R1311+R1318+R1378+R1393+R1452+R1465+R1527+R1540+R1588+R1640+R1790+R1850+R2059+R2081</f>
        <v>148.22719234799999</v>
      </c>
      <c r="S1079" s="173"/>
      <c r="T1079" s="175">
        <f>T1080+T1183+T1249+T1311+T1318+T1378+T1393+T1452+T1465+T1527+T1540+T1588+T1640+T1790+T1850+T2059+T2081</f>
        <v>41.286436999999999</v>
      </c>
      <c r="AR1079" s="176" t="s">
        <v>82</v>
      </c>
      <c r="AT1079" s="177" t="s">
        <v>72</v>
      </c>
      <c r="AU1079" s="177" t="s">
        <v>73</v>
      </c>
      <c r="AY1079" s="176" t="s">
        <v>191</v>
      </c>
      <c r="BK1079" s="178">
        <f>BK1080+BK1183+BK1249+BK1311+BK1318+BK1378+BK1393+BK1452+BK1465+BK1527+BK1540+BK1588+BK1640+BK1790+BK1850+BK2059+BK2081</f>
        <v>0</v>
      </c>
    </row>
    <row r="1080" spans="1:65" s="12" customFormat="1" ht="22.9" customHeight="1">
      <c r="B1080" s="165"/>
      <c r="C1080" s="166"/>
      <c r="D1080" s="167" t="s">
        <v>72</v>
      </c>
      <c r="E1080" s="179" t="s">
        <v>1394</v>
      </c>
      <c r="F1080" s="179" t="s">
        <v>1395</v>
      </c>
      <c r="G1080" s="166"/>
      <c r="H1080" s="166"/>
      <c r="I1080" s="169"/>
      <c r="J1080" s="180">
        <f>BK1080</f>
        <v>0</v>
      </c>
      <c r="K1080" s="166"/>
      <c r="L1080" s="171"/>
      <c r="M1080" s="172"/>
      <c r="N1080" s="173"/>
      <c r="O1080" s="173"/>
      <c r="P1080" s="174">
        <f>SUM(P1081:P1182)</f>
        <v>0</v>
      </c>
      <c r="Q1080" s="173"/>
      <c r="R1080" s="174">
        <f>SUM(R1081:R1182)</f>
        <v>11.329932849999999</v>
      </c>
      <c r="S1080" s="173"/>
      <c r="T1080" s="175">
        <f>SUM(T1081:T1182)</f>
        <v>0</v>
      </c>
      <c r="AR1080" s="176" t="s">
        <v>82</v>
      </c>
      <c r="AT1080" s="177" t="s">
        <v>72</v>
      </c>
      <c r="AU1080" s="177" t="s">
        <v>80</v>
      </c>
      <c r="AY1080" s="176" t="s">
        <v>191</v>
      </c>
      <c r="BK1080" s="178">
        <f>SUM(BK1081:BK1182)</f>
        <v>0</v>
      </c>
    </row>
    <row r="1081" spans="1:65" s="2" customFormat="1" ht="16.5" customHeight="1">
      <c r="A1081" s="37"/>
      <c r="B1081" s="38"/>
      <c r="C1081" s="181" t="s">
        <v>1396</v>
      </c>
      <c r="D1081" s="181" t="s">
        <v>193</v>
      </c>
      <c r="E1081" s="182" t="s">
        <v>1397</v>
      </c>
      <c r="F1081" s="183" t="s">
        <v>1398</v>
      </c>
      <c r="G1081" s="184" t="s">
        <v>282</v>
      </c>
      <c r="H1081" s="185">
        <v>1290.1559999999999</v>
      </c>
      <c r="I1081" s="186"/>
      <c r="J1081" s="187">
        <f>ROUND(I1081*H1081,2)</f>
        <v>0</v>
      </c>
      <c r="K1081" s="183" t="s">
        <v>203</v>
      </c>
      <c r="L1081" s="42"/>
      <c r="M1081" s="188" t="s">
        <v>19</v>
      </c>
      <c r="N1081" s="189" t="s">
        <v>44</v>
      </c>
      <c r="O1081" s="67"/>
      <c r="P1081" s="190">
        <f>O1081*H1081</f>
        <v>0</v>
      </c>
      <c r="Q1081" s="190">
        <v>0</v>
      </c>
      <c r="R1081" s="190">
        <f>Q1081*H1081</f>
        <v>0</v>
      </c>
      <c r="S1081" s="190">
        <v>0</v>
      </c>
      <c r="T1081" s="191">
        <f>S1081*H1081</f>
        <v>0</v>
      </c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R1081" s="192" t="s">
        <v>292</v>
      </c>
      <c r="AT1081" s="192" t="s">
        <v>193</v>
      </c>
      <c r="AU1081" s="192" t="s">
        <v>82</v>
      </c>
      <c r="AY1081" s="20" t="s">
        <v>191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20" t="s">
        <v>80</v>
      </c>
      <c r="BK1081" s="193">
        <f>ROUND(I1081*H1081,2)</f>
        <v>0</v>
      </c>
      <c r="BL1081" s="20" t="s">
        <v>292</v>
      </c>
      <c r="BM1081" s="192" t="s">
        <v>1399</v>
      </c>
    </row>
    <row r="1082" spans="1:65" s="2" customFormat="1" ht="11.25">
      <c r="A1082" s="37"/>
      <c r="B1082" s="38"/>
      <c r="C1082" s="39"/>
      <c r="D1082" s="194" t="s">
        <v>199</v>
      </c>
      <c r="E1082" s="39"/>
      <c r="F1082" s="195" t="s">
        <v>1400</v>
      </c>
      <c r="G1082" s="39"/>
      <c r="H1082" s="39"/>
      <c r="I1082" s="196"/>
      <c r="J1082" s="39"/>
      <c r="K1082" s="39"/>
      <c r="L1082" s="42"/>
      <c r="M1082" s="197"/>
      <c r="N1082" s="198"/>
      <c r="O1082" s="67"/>
      <c r="P1082" s="67"/>
      <c r="Q1082" s="67"/>
      <c r="R1082" s="67"/>
      <c r="S1082" s="67"/>
      <c r="T1082" s="68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T1082" s="20" t="s">
        <v>199</v>
      </c>
      <c r="AU1082" s="20" t="s">
        <v>82</v>
      </c>
    </row>
    <row r="1083" spans="1:65" s="2" customFormat="1" ht="11.25">
      <c r="A1083" s="37"/>
      <c r="B1083" s="38"/>
      <c r="C1083" s="39"/>
      <c r="D1083" s="199" t="s">
        <v>206</v>
      </c>
      <c r="E1083" s="39"/>
      <c r="F1083" s="200" t="s">
        <v>1401</v>
      </c>
      <c r="G1083" s="39"/>
      <c r="H1083" s="39"/>
      <c r="I1083" s="196"/>
      <c r="J1083" s="39"/>
      <c r="K1083" s="39"/>
      <c r="L1083" s="42"/>
      <c r="M1083" s="197"/>
      <c r="N1083" s="198"/>
      <c r="O1083" s="67"/>
      <c r="P1083" s="67"/>
      <c r="Q1083" s="67"/>
      <c r="R1083" s="67"/>
      <c r="S1083" s="67"/>
      <c r="T1083" s="68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T1083" s="20" t="s">
        <v>206</v>
      </c>
      <c r="AU1083" s="20" t="s">
        <v>82</v>
      </c>
    </row>
    <row r="1084" spans="1:65" s="13" customFormat="1" ht="11.25">
      <c r="B1084" s="201"/>
      <c r="C1084" s="202"/>
      <c r="D1084" s="194" t="s">
        <v>208</v>
      </c>
      <c r="E1084" s="203" t="s">
        <v>19</v>
      </c>
      <c r="F1084" s="204" t="s">
        <v>807</v>
      </c>
      <c r="G1084" s="202"/>
      <c r="H1084" s="205">
        <v>181.6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208</v>
      </c>
      <c r="AU1084" s="211" t="s">
        <v>82</v>
      </c>
      <c r="AV1084" s="13" t="s">
        <v>82</v>
      </c>
      <c r="AW1084" s="13" t="s">
        <v>34</v>
      </c>
      <c r="AX1084" s="13" t="s">
        <v>73</v>
      </c>
      <c r="AY1084" s="211" t="s">
        <v>191</v>
      </c>
    </row>
    <row r="1085" spans="1:65" s="13" customFormat="1" ht="11.25">
      <c r="B1085" s="201"/>
      <c r="C1085" s="202"/>
      <c r="D1085" s="194" t="s">
        <v>208</v>
      </c>
      <c r="E1085" s="203" t="s">
        <v>19</v>
      </c>
      <c r="F1085" s="204" t="s">
        <v>831</v>
      </c>
      <c r="G1085" s="202"/>
      <c r="H1085" s="205">
        <v>56.88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208</v>
      </c>
      <c r="AU1085" s="211" t="s">
        <v>82</v>
      </c>
      <c r="AV1085" s="13" t="s">
        <v>82</v>
      </c>
      <c r="AW1085" s="13" t="s">
        <v>34</v>
      </c>
      <c r="AX1085" s="13" t="s">
        <v>73</v>
      </c>
      <c r="AY1085" s="211" t="s">
        <v>191</v>
      </c>
    </row>
    <row r="1086" spans="1:65" s="13" customFormat="1" ht="11.25">
      <c r="B1086" s="201"/>
      <c r="C1086" s="202"/>
      <c r="D1086" s="194" t="s">
        <v>208</v>
      </c>
      <c r="E1086" s="203" t="s">
        <v>19</v>
      </c>
      <c r="F1086" s="204" t="s">
        <v>832</v>
      </c>
      <c r="G1086" s="202"/>
      <c r="H1086" s="205">
        <v>26.24</v>
      </c>
      <c r="I1086" s="206"/>
      <c r="J1086" s="202"/>
      <c r="K1086" s="202"/>
      <c r="L1086" s="207"/>
      <c r="M1086" s="208"/>
      <c r="N1086" s="209"/>
      <c r="O1086" s="209"/>
      <c r="P1086" s="209"/>
      <c r="Q1086" s="209"/>
      <c r="R1086" s="209"/>
      <c r="S1086" s="209"/>
      <c r="T1086" s="210"/>
      <c r="AT1086" s="211" t="s">
        <v>208</v>
      </c>
      <c r="AU1086" s="211" t="s">
        <v>82</v>
      </c>
      <c r="AV1086" s="13" t="s">
        <v>82</v>
      </c>
      <c r="AW1086" s="13" t="s">
        <v>34</v>
      </c>
      <c r="AX1086" s="13" t="s">
        <v>73</v>
      </c>
      <c r="AY1086" s="211" t="s">
        <v>191</v>
      </c>
    </row>
    <row r="1087" spans="1:65" s="13" customFormat="1" ht="11.25">
      <c r="B1087" s="201"/>
      <c r="C1087" s="202"/>
      <c r="D1087" s="194" t="s">
        <v>208</v>
      </c>
      <c r="E1087" s="203" t="s">
        <v>19</v>
      </c>
      <c r="F1087" s="204" t="s">
        <v>834</v>
      </c>
      <c r="G1087" s="202"/>
      <c r="H1087" s="205">
        <v>59.36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208</v>
      </c>
      <c r="AU1087" s="211" t="s">
        <v>82</v>
      </c>
      <c r="AV1087" s="13" t="s">
        <v>82</v>
      </c>
      <c r="AW1087" s="13" t="s">
        <v>34</v>
      </c>
      <c r="AX1087" s="13" t="s">
        <v>73</v>
      </c>
      <c r="AY1087" s="211" t="s">
        <v>191</v>
      </c>
    </row>
    <row r="1088" spans="1:65" s="13" customFormat="1" ht="11.25">
      <c r="B1088" s="201"/>
      <c r="C1088" s="202"/>
      <c r="D1088" s="194" t="s">
        <v>208</v>
      </c>
      <c r="E1088" s="203" t="s">
        <v>19</v>
      </c>
      <c r="F1088" s="204" t="s">
        <v>781</v>
      </c>
      <c r="G1088" s="202"/>
      <c r="H1088" s="205">
        <v>9.91</v>
      </c>
      <c r="I1088" s="206"/>
      <c r="J1088" s="202"/>
      <c r="K1088" s="202"/>
      <c r="L1088" s="207"/>
      <c r="M1088" s="208"/>
      <c r="N1088" s="209"/>
      <c r="O1088" s="209"/>
      <c r="P1088" s="209"/>
      <c r="Q1088" s="209"/>
      <c r="R1088" s="209"/>
      <c r="S1088" s="209"/>
      <c r="T1088" s="210"/>
      <c r="AT1088" s="211" t="s">
        <v>208</v>
      </c>
      <c r="AU1088" s="211" t="s">
        <v>82</v>
      </c>
      <c r="AV1088" s="13" t="s">
        <v>82</v>
      </c>
      <c r="AW1088" s="13" t="s">
        <v>34</v>
      </c>
      <c r="AX1088" s="13" t="s">
        <v>73</v>
      </c>
      <c r="AY1088" s="211" t="s">
        <v>191</v>
      </c>
    </row>
    <row r="1089" spans="1:65" s="15" customFormat="1" ht="11.25">
      <c r="B1089" s="233"/>
      <c r="C1089" s="234"/>
      <c r="D1089" s="194" t="s">
        <v>208</v>
      </c>
      <c r="E1089" s="235" t="s">
        <v>19</v>
      </c>
      <c r="F1089" s="236" t="s">
        <v>571</v>
      </c>
      <c r="G1089" s="234"/>
      <c r="H1089" s="235" t="s">
        <v>19</v>
      </c>
      <c r="I1089" s="237"/>
      <c r="J1089" s="234"/>
      <c r="K1089" s="234"/>
      <c r="L1089" s="238"/>
      <c r="M1089" s="239"/>
      <c r="N1089" s="240"/>
      <c r="O1089" s="240"/>
      <c r="P1089" s="240"/>
      <c r="Q1089" s="240"/>
      <c r="R1089" s="240"/>
      <c r="S1089" s="240"/>
      <c r="T1089" s="241"/>
      <c r="AT1089" s="242" t="s">
        <v>208</v>
      </c>
      <c r="AU1089" s="242" t="s">
        <v>82</v>
      </c>
      <c r="AV1089" s="15" t="s">
        <v>80</v>
      </c>
      <c r="AW1089" s="15" t="s">
        <v>34</v>
      </c>
      <c r="AX1089" s="15" t="s">
        <v>73</v>
      </c>
      <c r="AY1089" s="242" t="s">
        <v>191</v>
      </c>
    </row>
    <row r="1090" spans="1:65" s="13" customFormat="1" ht="11.25">
      <c r="B1090" s="201"/>
      <c r="C1090" s="202"/>
      <c r="D1090" s="194" t="s">
        <v>208</v>
      </c>
      <c r="E1090" s="203" t="s">
        <v>19</v>
      </c>
      <c r="F1090" s="204" t="s">
        <v>784</v>
      </c>
      <c r="G1090" s="202"/>
      <c r="H1090" s="205">
        <v>28.61</v>
      </c>
      <c r="I1090" s="206"/>
      <c r="J1090" s="202"/>
      <c r="K1090" s="202"/>
      <c r="L1090" s="207"/>
      <c r="M1090" s="208"/>
      <c r="N1090" s="209"/>
      <c r="O1090" s="209"/>
      <c r="P1090" s="209"/>
      <c r="Q1090" s="209"/>
      <c r="R1090" s="209"/>
      <c r="S1090" s="209"/>
      <c r="T1090" s="210"/>
      <c r="AT1090" s="211" t="s">
        <v>208</v>
      </c>
      <c r="AU1090" s="211" t="s">
        <v>82</v>
      </c>
      <c r="AV1090" s="13" t="s">
        <v>82</v>
      </c>
      <c r="AW1090" s="13" t="s">
        <v>34</v>
      </c>
      <c r="AX1090" s="13" t="s">
        <v>73</v>
      </c>
      <c r="AY1090" s="211" t="s">
        <v>191</v>
      </c>
    </row>
    <row r="1091" spans="1:65" s="13" customFormat="1" ht="11.25">
      <c r="B1091" s="201"/>
      <c r="C1091" s="202"/>
      <c r="D1091" s="194" t="s">
        <v>208</v>
      </c>
      <c r="E1091" s="203" t="s">
        <v>19</v>
      </c>
      <c r="F1091" s="204" t="s">
        <v>845</v>
      </c>
      <c r="G1091" s="202"/>
      <c r="H1091" s="205">
        <v>27.405999999999999</v>
      </c>
      <c r="I1091" s="206"/>
      <c r="J1091" s="202"/>
      <c r="K1091" s="202"/>
      <c r="L1091" s="207"/>
      <c r="M1091" s="208"/>
      <c r="N1091" s="209"/>
      <c r="O1091" s="209"/>
      <c r="P1091" s="209"/>
      <c r="Q1091" s="209"/>
      <c r="R1091" s="209"/>
      <c r="S1091" s="209"/>
      <c r="T1091" s="210"/>
      <c r="AT1091" s="211" t="s">
        <v>208</v>
      </c>
      <c r="AU1091" s="211" t="s">
        <v>82</v>
      </c>
      <c r="AV1091" s="13" t="s">
        <v>82</v>
      </c>
      <c r="AW1091" s="13" t="s">
        <v>34</v>
      </c>
      <c r="AX1091" s="13" t="s">
        <v>73</v>
      </c>
      <c r="AY1091" s="211" t="s">
        <v>191</v>
      </c>
    </row>
    <row r="1092" spans="1:65" s="13" customFormat="1" ht="11.25">
      <c r="B1092" s="201"/>
      <c r="C1092" s="202"/>
      <c r="D1092" s="194" t="s">
        <v>208</v>
      </c>
      <c r="E1092" s="203" t="s">
        <v>19</v>
      </c>
      <c r="F1092" s="204" t="s">
        <v>785</v>
      </c>
      <c r="G1092" s="202"/>
      <c r="H1092" s="205">
        <v>89.4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208</v>
      </c>
      <c r="AU1092" s="211" t="s">
        <v>82</v>
      </c>
      <c r="AV1092" s="13" t="s">
        <v>82</v>
      </c>
      <c r="AW1092" s="13" t="s">
        <v>34</v>
      </c>
      <c r="AX1092" s="13" t="s">
        <v>73</v>
      </c>
      <c r="AY1092" s="211" t="s">
        <v>191</v>
      </c>
    </row>
    <row r="1093" spans="1:65" s="13" customFormat="1" ht="11.25">
      <c r="B1093" s="201"/>
      <c r="C1093" s="202"/>
      <c r="D1093" s="194" t="s">
        <v>208</v>
      </c>
      <c r="E1093" s="203" t="s">
        <v>19</v>
      </c>
      <c r="F1093" s="204" t="s">
        <v>846</v>
      </c>
      <c r="G1093" s="202"/>
      <c r="H1093" s="205">
        <v>102.99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208</v>
      </c>
      <c r="AU1093" s="211" t="s">
        <v>82</v>
      </c>
      <c r="AV1093" s="13" t="s">
        <v>82</v>
      </c>
      <c r="AW1093" s="13" t="s">
        <v>34</v>
      </c>
      <c r="AX1093" s="13" t="s">
        <v>73</v>
      </c>
      <c r="AY1093" s="211" t="s">
        <v>191</v>
      </c>
    </row>
    <row r="1094" spans="1:65" s="13" customFormat="1" ht="11.25">
      <c r="B1094" s="201"/>
      <c r="C1094" s="202"/>
      <c r="D1094" s="194" t="s">
        <v>208</v>
      </c>
      <c r="E1094" s="203" t="s">
        <v>19</v>
      </c>
      <c r="F1094" s="204" t="s">
        <v>847</v>
      </c>
      <c r="G1094" s="202"/>
      <c r="H1094" s="205">
        <v>40.81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208</v>
      </c>
      <c r="AU1094" s="211" t="s">
        <v>82</v>
      </c>
      <c r="AV1094" s="13" t="s">
        <v>82</v>
      </c>
      <c r="AW1094" s="13" t="s">
        <v>34</v>
      </c>
      <c r="AX1094" s="13" t="s">
        <v>73</v>
      </c>
      <c r="AY1094" s="211" t="s">
        <v>191</v>
      </c>
    </row>
    <row r="1095" spans="1:65" s="13" customFormat="1" ht="11.25">
      <c r="B1095" s="201"/>
      <c r="C1095" s="202"/>
      <c r="D1095" s="194" t="s">
        <v>208</v>
      </c>
      <c r="E1095" s="203" t="s">
        <v>19</v>
      </c>
      <c r="F1095" s="204" t="s">
        <v>1402</v>
      </c>
      <c r="G1095" s="202"/>
      <c r="H1095" s="205">
        <v>587.74</v>
      </c>
      <c r="I1095" s="206"/>
      <c r="J1095" s="202"/>
      <c r="K1095" s="202"/>
      <c r="L1095" s="207"/>
      <c r="M1095" s="208"/>
      <c r="N1095" s="209"/>
      <c r="O1095" s="209"/>
      <c r="P1095" s="209"/>
      <c r="Q1095" s="209"/>
      <c r="R1095" s="209"/>
      <c r="S1095" s="209"/>
      <c r="T1095" s="210"/>
      <c r="AT1095" s="211" t="s">
        <v>208</v>
      </c>
      <c r="AU1095" s="211" t="s">
        <v>82</v>
      </c>
      <c r="AV1095" s="13" t="s">
        <v>82</v>
      </c>
      <c r="AW1095" s="13" t="s">
        <v>34</v>
      </c>
      <c r="AX1095" s="13" t="s">
        <v>73</v>
      </c>
      <c r="AY1095" s="211" t="s">
        <v>191</v>
      </c>
    </row>
    <row r="1096" spans="1:65" s="13" customFormat="1" ht="11.25">
      <c r="B1096" s="201"/>
      <c r="C1096" s="202"/>
      <c r="D1096" s="194" t="s">
        <v>208</v>
      </c>
      <c r="E1096" s="203" t="s">
        <v>19</v>
      </c>
      <c r="F1096" s="204" t="s">
        <v>809</v>
      </c>
      <c r="G1096" s="202"/>
      <c r="H1096" s="205">
        <v>79.209999999999994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208</v>
      </c>
      <c r="AU1096" s="211" t="s">
        <v>82</v>
      </c>
      <c r="AV1096" s="13" t="s">
        <v>82</v>
      </c>
      <c r="AW1096" s="13" t="s">
        <v>34</v>
      </c>
      <c r="AX1096" s="13" t="s">
        <v>73</v>
      </c>
      <c r="AY1096" s="211" t="s">
        <v>191</v>
      </c>
    </row>
    <row r="1097" spans="1:65" s="14" customFormat="1" ht="11.25">
      <c r="B1097" s="212"/>
      <c r="C1097" s="213"/>
      <c r="D1097" s="194" t="s">
        <v>208</v>
      </c>
      <c r="E1097" s="214" t="s">
        <v>19</v>
      </c>
      <c r="F1097" s="215" t="s">
        <v>238</v>
      </c>
      <c r="G1097" s="213"/>
      <c r="H1097" s="216">
        <v>1290.1559999999999</v>
      </c>
      <c r="I1097" s="217"/>
      <c r="J1097" s="213"/>
      <c r="K1097" s="213"/>
      <c r="L1097" s="218"/>
      <c r="M1097" s="219"/>
      <c r="N1097" s="220"/>
      <c r="O1097" s="220"/>
      <c r="P1097" s="220"/>
      <c r="Q1097" s="220"/>
      <c r="R1097" s="220"/>
      <c r="S1097" s="220"/>
      <c r="T1097" s="221"/>
      <c r="AT1097" s="222" t="s">
        <v>208</v>
      </c>
      <c r="AU1097" s="222" t="s">
        <v>82</v>
      </c>
      <c r="AV1097" s="14" t="s">
        <v>197</v>
      </c>
      <c r="AW1097" s="14" t="s">
        <v>34</v>
      </c>
      <c r="AX1097" s="14" t="s">
        <v>80</v>
      </c>
      <c r="AY1097" s="222" t="s">
        <v>191</v>
      </c>
    </row>
    <row r="1098" spans="1:65" s="2" customFormat="1" ht="16.5" customHeight="1">
      <c r="A1098" s="37"/>
      <c r="B1098" s="38"/>
      <c r="C1098" s="223" t="s">
        <v>1403</v>
      </c>
      <c r="D1098" s="223" t="s">
        <v>273</v>
      </c>
      <c r="E1098" s="224" t="s">
        <v>1404</v>
      </c>
      <c r="F1098" s="225" t="s">
        <v>1405</v>
      </c>
      <c r="G1098" s="226" t="s">
        <v>255</v>
      </c>
      <c r="H1098" s="227">
        <v>1.355</v>
      </c>
      <c r="I1098" s="228"/>
      <c r="J1098" s="229">
        <f>ROUND(I1098*H1098,2)</f>
        <v>0</v>
      </c>
      <c r="K1098" s="225" t="s">
        <v>203</v>
      </c>
      <c r="L1098" s="230"/>
      <c r="M1098" s="231" t="s">
        <v>19</v>
      </c>
      <c r="N1098" s="232" t="s">
        <v>44</v>
      </c>
      <c r="O1098" s="67"/>
      <c r="P1098" s="190">
        <f>O1098*H1098</f>
        <v>0</v>
      </c>
      <c r="Q1098" s="190">
        <v>1</v>
      </c>
      <c r="R1098" s="190">
        <f>Q1098*H1098</f>
        <v>1.355</v>
      </c>
      <c r="S1098" s="190">
        <v>0</v>
      </c>
      <c r="T1098" s="191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192" t="s">
        <v>405</v>
      </c>
      <c r="AT1098" s="192" t="s">
        <v>273</v>
      </c>
      <c r="AU1098" s="192" t="s">
        <v>82</v>
      </c>
      <c r="AY1098" s="20" t="s">
        <v>191</v>
      </c>
      <c r="BE1098" s="193">
        <f>IF(N1098="základní",J1098,0)</f>
        <v>0</v>
      </c>
      <c r="BF1098" s="193">
        <f>IF(N1098="snížená",J1098,0)</f>
        <v>0</v>
      </c>
      <c r="BG1098" s="193">
        <f>IF(N1098="zákl. přenesená",J1098,0)</f>
        <v>0</v>
      </c>
      <c r="BH1098" s="193">
        <f>IF(N1098="sníž. přenesená",J1098,0)</f>
        <v>0</v>
      </c>
      <c r="BI1098" s="193">
        <f>IF(N1098="nulová",J1098,0)</f>
        <v>0</v>
      </c>
      <c r="BJ1098" s="20" t="s">
        <v>80</v>
      </c>
      <c r="BK1098" s="193">
        <f>ROUND(I1098*H1098,2)</f>
        <v>0</v>
      </c>
      <c r="BL1098" s="20" t="s">
        <v>292</v>
      </c>
      <c r="BM1098" s="192" t="s">
        <v>1406</v>
      </c>
    </row>
    <row r="1099" spans="1:65" s="2" customFormat="1" ht="11.25">
      <c r="A1099" s="37"/>
      <c r="B1099" s="38"/>
      <c r="C1099" s="39"/>
      <c r="D1099" s="194" t="s">
        <v>199</v>
      </c>
      <c r="E1099" s="39"/>
      <c r="F1099" s="195" t="s">
        <v>1405</v>
      </c>
      <c r="G1099" s="39"/>
      <c r="H1099" s="39"/>
      <c r="I1099" s="196"/>
      <c r="J1099" s="39"/>
      <c r="K1099" s="39"/>
      <c r="L1099" s="42"/>
      <c r="M1099" s="197"/>
      <c r="N1099" s="198"/>
      <c r="O1099" s="67"/>
      <c r="P1099" s="67"/>
      <c r="Q1099" s="67"/>
      <c r="R1099" s="67"/>
      <c r="S1099" s="67"/>
      <c r="T1099" s="68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T1099" s="20" t="s">
        <v>199</v>
      </c>
      <c r="AU1099" s="20" t="s">
        <v>82</v>
      </c>
    </row>
    <row r="1100" spans="1:65" s="13" customFormat="1" ht="11.25">
      <c r="B1100" s="201"/>
      <c r="C1100" s="202"/>
      <c r="D1100" s="194" t="s">
        <v>208</v>
      </c>
      <c r="E1100" s="202"/>
      <c r="F1100" s="204" t="s">
        <v>1407</v>
      </c>
      <c r="G1100" s="202"/>
      <c r="H1100" s="205">
        <v>1.355</v>
      </c>
      <c r="I1100" s="206"/>
      <c r="J1100" s="202"/>
      <c r="K1100" s="202"/>
      <c r="L1100" s="207"/>
      <c r="M1100" s="208"/>
      <c r="N1100" s="209"/>
      <c r="O1100" s="209"/>
      <c r="P1100" s="209"/>
      <c r="Q1100" s="209"/>
      <c r="R1100" s="209"/>
      <c r="S1100" s="209"/>
      <c r="T1100" s="210"/>
      <c r="AT1100" s="211" t="s">
        <v>208</v>
      </c>
      <c r="AU1100" s="211" t="s">
        <v>82</v>
      </c>
      <c r="AV1100" s="13" t="s">
        <v>82</v>
      </c>
      <c r="AW1100" s="13" t="s">
        <v>4</v>
      </c>
      <c r="AX1100" s="13" t="s">
        <v>80</v>
      </c>
      <c r="AY1100" s="211" t="s">
        <v>191</v>
      </c>
    </row>
    <row r="1101" spans="1:65" s="2" customFormat="1" ht="16.5" customHeight="1">
      <c r="A1101" s="37"/>
      <c r="B1101" s="38"/>
      <c r="C1101" s="181" t="s">
        <v>1408</v>
      </c>
      <c r="D1101" s="181" t="s">
        <v>193</v>
      </c>
      <c r="E1101" s="182" t="s">
        <v>1409</v>
      </c>
      <c r="F1101" s="183" t="s">
        <v>1410</v>
      </c>
      <c r="G1101" s="184" t="s">
        <v>282</v>
      </c>
      <c r="H1101" s="185">
        <v>102.387</v>
      </c>
      <c r="I1101" s="186"/>
      <c r="J1101" s="187">
        <f>ROUND(I1101*H1101,2)</f>
        <v>0</v>
      </c>
      <c r="K1101" s="183" t="s">
        <v>203</v>
      </c>
      <c r="L1101" s="42"/>
      <c r="M1101" s="188" t="s">
        <v>19</v>
      </c>
      <c r="N1101" s="189" t="s">
        <v>44</v>
      </c>
      <c r="O1101" s="67"/>
      <c r="P1101" s="190">
        <f>O1101*H1101</f>
        <v>0</v>
      </c>
      <c r="Q1101" s="190">
        <v>0</v>
      </c>
      <c r="R1101" s="190">
        <f>Q1101*H1101</f>
        <v>0</v>
      </c>
      <c r="S1101" s="190">
        <v>0</v>
      </c>
      <c r="T1101" s="191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92" t="s">
        <v>292</v>
      </c>
      <c r="AT1101" s="192" t="s">
        <v>193</v>
      </c>
      <c r="AU1101" s="192" t="s">
        <v>82</v>
      </c>
      <c r="AY1101" s="20" t="s">
        <v>191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20" t="s">
        <v>80</v>
      </c>
      <c r="BK1101" s="193">
        <f>ROUND(I1101*H1101,2)</f>
        <v>0</v>
      </c>
      <c r="BL1101" s="20" t="s">
        <v>292</v>
      </c>
      <c r="BM1101" s="192" t="s">
        <v>1411</v>
      </c>
    </row>
    <row r="1102" spans="1:65" s="2" customFormat="1" ht="11.25">
      <c r="A1102" s="37"/>
      <c r="B1102" s="38"/>
      <c r="C1102" s="39"/>
      <c r="D1102" s="194" t="s">
        <v>199</v>
      </c>
      <c r="E1102" s="39"/>
      <c r="F1102" s="195" t="s">
        <v>1412</v>
      </c>
      <c r="G1102" s="39"/>
      <c r="H1102" s="39"/>
      <c r="I1102" s="196"/>
      <c r="J1102" s="39"/>
      <c r="K1102" s="39"/>
      <c r="L1102" s="42"/>
      <c r="M1102" s="197"/>
      <c r="N1102" s="198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20" t="s">
        <v>199</v>
      </c>
      <c r="AU1102" s="20" t="s">
        <v>82</v>
      </c>
    </row>
    <row r="1103" spans="1:65" s="2" customFormat="1" ht="11.25">
      <c r="A1103" s="37"/>
      <c r="B1103" s="38"/>
      <c r="C1103" s="39"/>
      <c r="D1103" s="199" t="s">
        <v>206</v>
      </c>
      <c r="E1103" s="39"/>
      <c r="F1103" s="200" t="s">
        <v>1413</v>
      </c>
      <c r="G1103" s="39"/>
      <c r="H1103" s="39"/>
      <c r="I1103" s="196"/>
      <c r="J1103" s="39"/>
      <c r="K1103" s="39"/>
      <c r="L1103" s="42"/>
      <c r="M1103" s="197"/>
      <c r="N1103" s="198"/>
      <c r="O1103" s="67"/>
      <c r="P1103" s="67"/>
      <c r="Q1103" s="67"/>
      <c r="R1103" s="67"/>
      <c r="S1103" s="67"/>
      <c r="T1103" s="68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T1103" s="20" t="s">
        <v>206</v>
      </c>
      <c r="AU1103" s="20" t="s">
        <v>82</v>
      </c>
    </row>
    <row r="1104" spans="1:65" s="13" customFormat="1" ht="11.25">
      <c r="B1104" s="201"/>
      <c r="C1104" s="202"/>
      <c r="D1104" s="194" t="s">
        <v>208</v>
      </c>
      <c r="E1104" s="203" t="s">
        <v>19</v>
      </c>
      <c r="F1104" s="204" t="s">
        <v>1414</v>
      </c>
      <c r="G1104" s="202"/>
      <c r="H1104" s="205">
        <v>32.594000000000001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208</v>
      </c>
      <c r="AU1104" s="211" t="s">
        <v>82</v>
      </c>
      <c r="AV1104" s="13" t="s">
        <v>82</v>
      </c>
      <c r="AW1104" s="13" t="s">
        <v>34</v>
      </c>
      <c r="AX1104" s="13" t="s">
        <v>73</v>
      </c>
      <c r="AY1104" s="211" t="s">
        <v>191</v>
      </c>
    </row>
    <row r="1105" spans="1:65" s="13" customFormat="1" ht="11.25">
      <c r="B1105" s="201"/>
      <c r="C1105" s="202"/>
      <c r="D1105" s="194" t="s">
        <v>208</v>
      </c>
      <c r="E1105" s="203" t="s">
        <v>19</v>
      </c>
      <c r="F1105" s="204" t="s">
        <v>1415</v>
      </c>
      <c r="G1105" s="202"/>
      <c r="H1105" s="205">
        <v>6.6319999999999997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208</v>
      </c>
      <c r="AU1105" s="211" t="s">
        <v>82</v>
      </c>
      <c r="AV1105" s="13" t="s">
        <v>82</v>
      </c>
      <c r="AW1105" s="13" t="s">
        <v>34</v>
      </c>
      <c r="AX1105" s="13" t="s">
        <v>73</v>
      </c>
      <c r="AY1105" s="211" t="s">
        <v>191</v>
      </c>
    </row>
    <row r="1106" spans="1:65" s="13" customFormat="1" ht="11.25">
      <c r="B1106" s="201"/>
      <c r="C1106" s="202"/>
      <c r="D1106" s="194" t="s">
        <v>208</v>
      </c>
      <c r="E1106" s="203" t="s">
        <v>19</v>
      </c>
      <c r="F1106" s="204" t="s">
        <v>1416</v>
      </c>
      <c r="G1106" s="202"/>
      <c r="H1106" s="205">
        <v>2.61</v>
      </c>
      <c r="I1106" s="206"/>
      <c r="J1106" s="202"/>
      <c r="K1106" s="202"/>
      <c r="L1106" s="207"/>
      <c r="M1106" s="208"/>
      <c r="N1106" s="209"/>
      <c r="O1106" s="209"/>
      <c r="P1106" s="209"/>
      <c r="Q1106" s="209"/>
      <c r="R1106" s="209"/>
      <c r="S1106" s="209"/>
      <c r="T1106" s="210"/>
      <c r="AT1106" s="211" t="s">
        <v>208</v>
      </c>
      <c r="AU1106" s="211" t="s">
        <v>82</v>
      </c>
      <c r="AV1106" s="13" t="s">
        <v>82</v>
      </c>
      <c r="AW1106" s="13" t="s">
        <v>34</v>
      </c>
      <c r="AX1106" s="13" t="s">
        <v>73</v>
      </c>
      <c r="AY1106" s="211" t="s">
        <v>191</v>
      </c>
    </row>
    <row r="1107" spans="1:65" s="13" customFormat="1" ht="11.25">
      <c r="B1107" s="201"/>
      <c r="C1107" s="202"/>
      <c r="D1107" s="194" t="s">
        <v>208</v>
      </c>
      <c r="E1107" s="203" t="s">
        <v>19</v>
      </c>
      <c r="F1107" s="204" t="s">
        <v>1417</v>
      </c>
      <c r="G1107" s="202"/>
      <c r="H1107" s="205">
        <v>4.766</v>
      </c>
      <c r="I1107" s="206"/>
      <c r="J1107" s="202"/>
      <c r="K1107" s="202"/>
      <c r="L1107" s="207"/>
      <c r="M1107" s="208"/>
      <c r="N1107" s="209"/>
      <c r="O1107" s="209"/>
      <c r="P1107" s="209"/>
      <c r="Q1107" s="209"/>
      <c r="R1107" s="209"/>
      <c r="S1107" s="209"/>
      <c r="T1107" s="210"/>
      <c r="AT1107" s="211" t="s">
        <v>208</v>
      </c>
      <c r="AU1107" s="211" t="s">
        <v>82</v>
      </c>
      <c r="AV1107" s="13" t="s">
        <v>82</v>
      </c>
      <c r="AW1107" s="13" t="s">
        <v>34</v>
      </c>
      <c r="AX1107" s="13" t="s">
        <v>73</v>
      </c>
      <c r="AY1107" s="211" t="s">
        <v>191</v>
      </c>
    </row>
    <row r="1108" spans="1:65" s="13" customFormat="1" ht="11.25">
      <c r="B1108" s="201"/>
      <c r="C1108" s="202"/>
      <c r="D1108" s="194" t="s">
        <v>208</v>
      </c>
      <c r="E1108" s="203" t="s">
        <v>19</v>
      </c>
      <c r="F1108" s="204" t="s">
        <v>1418</v>
      </c>
      <c r="G1108" s="202"/>
      <c r="H1108" s="205">
        <v>2.7210000000000001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208</v>
      </c>
      <c r="AU1108" s="211" t="s">
        <v>82</v>
      </c>
      <c r="AV1108" s="13" t="s">
        <v>82</v>
      </c>
      <c r="AW1108" s="13" t="s">
        <v>34</v>
      </c>
      <c r="AX1108" s="13" t="s">
        <v>73</v>
      </c>
      <c r="AY1108" s="211" t="s">
        <v>191</v>
      </c>
    </row>
    <row r="1109" spans="1:65" s="13" customFormat="1" ht="11.25">
      <c r="B1109" s="201"/>
      <c r="C1109" s="202"/>
      <c r="D1109" s="194" t="s">
        <v>208</v>
      </c>
      <c r="E1109" s="203" t="s">
        <v>19</v>
      </c>
      <c r="F1109" s="204" t="s">
        <v>1419</v>
      </c>
      <c r="G1109" s="202"/>
      <c r="H1109" s="205">
        <v>7.3890000000000002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208</v>
      </c>
      <c r="AU1109" s="211" t="s">
        <v>82</v>
      </c>
      <c r="AV1109" s="13" t="s">
        <v>82</v>
      </c>
      <c r="AW1109" s="13" t="s">
        <v>34</v>
      </c>
      <c r="AX1109" s="13" t="s">
        <v>73</v>
      </c>
      <c r="AY1109" s="211" t="s">
        <v>191</v>
      </c>
    </row>
    <row r="1110" spans="1:65" s="13" customFormat="1" ht="11.25">
      <c r="B1110" s="201"/>
      <c r="C1110" s="202"/>
      <c r="D1110" s="194" t="s">
        <v>208</v>
      </c>
      <c r="E1110" s="203" t="s">
        <v>19</v>
      </c>
      <c r="F1110" s="204" t="s">
        <v>546</v>
      </c>
      <c r="G1110" s="202"/>
      <c r="H1110" s="205">
        <v>45.674999999999997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208</v>
      </c>
      <c r="AU1110" s="211" t="s">
        <v>82</v>
      </c>
      <c r="AV1110" s="13" t="s">
        <v>82</v>
      </c>
      <c r="AW1110" s="13" t="s">
        <v>34</v>
      </c>
      <c r="AX1110" s="13" t="s">
        <v>73</v>
      </c>
      <c r="AY1110" s="211" t="s">
        <v>191</v>
      </c>
    </row>
    <row r="1111" spans="1:65" s="14" customFormat="1" ht="11.25">
      <c r="B1111" s="212"/>
      <c r="C1111" s="213"/>
      <c r="D1111" s="194" t="s">
        <v>208</v>
      </c>
      <c r="E1111" s="214" t="s">
        <v>19</v>
      </c>
      <c r="F1111" s="215" t="s">
        <v>238</v>
      </c>
      <c r="G1111" s="213"/>
      <c r="H1111" s="216">
        <v>102.387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208</v>
      </c>
      <c r="AU1111" s="222" t="s">
        <v>82</v>
      </c>
      <c r="AV1111" s="14" t="s">
        <v>197</v>
      </c>
      <c r="AW1111" s="14" t="s">
        <v>34</v>
      </c>
      <c r="AX1111" s="14" t="s">
        <v>80</v>
      </c>
      <c r="AY1111" s="222" t="s">
        <v>191</v>
      </c>
    </row>
    <row r="1112" spans="1:65" s="2" customFormat="1" ht="16.5" customHeight="1">
      <c r="A1112" s="37"/>
      <c r="B1112" s="38"/>
      <c r="C1112" s="223" t="s">
        <v>1420</v>
      </c>
      <c r="D1112" s="223" t="s">
        <v>273</v>
      </c>
      <c r="E1112" s="224" t="s">
        <v>1404</v>
      </c>
      <c r="F1112" s="225" t="s">
        <v>1405</v>
      </c>
      <c r="G1112" s="226" t="s">
        <v>255</v>
      </c>
      <c r="H1112" s="227">
        <v>0.113</v>
      </c>
      <c r="I1112" s="228"/>
      <c r="J1112" s="229">
        <f>ROUND(I1112*H1112,2)</f>
        <v>0</v>
      </c>
      <c r="K1112" s="225" t="s">
        <v>203</v>
      </c>
      <c r="L1112" s="230"/>
      <c r="M1112" s="231" t="s">
        <v>19</v>
      </c>
      <c r="N1112" s="232" t="s">
        <v>44</v>
      </c>
      <c r="O1112" s="67"/>
      <c r="P1112" s="190">
        <f>O1112*H1112</f>
        <v>0</v>
      </c>
      <c r="Q1112" s="190">
        <v>1</v>
      </c>
      <c r="R1112" s="190">
        <f>Q1112*H1112</f>
        <v>0.113</v>
      </c>
      <c r="S1112" s="190">
        <v>0</v>
      </c>
      <c r="T1112" s="191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192" t="s">
        <v>405</v>
      </c>
      <c r="AT1112" s="192" t="s">
        <v>273</v>
      </c>
      <c r="AU1112" s="192" t="s">
        <v>82</v>
      </c>
      <c r="AY1112" s="20" t="s">
        <v>191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20" t="s">
        <v>80</v>
      </c>
      <c r="BK1112" s="193">
        <f>ROUND(I1112*H1112,2)</f>
        <v>0</v>
      </c>
      <c r="BL1112" s="20" t="s">
        <v>292</v>
      </c>
      <c r="BM1112" s="192" t="s">
        <v>1421</v>
      </c>
    </row>
    <row r="1113" spans="1:65" s="2" customFormat="1" ht="11.25">
      <c r="A1113" s="37"/>
      <c r="B1113" s="38"/>
      <c r="C1113" s="39"/>
      <c r="D1113" s="194" t="s">
        <v>199</v>
      </c>
      <c r="E1113" s="39"/>
      <c r="F1113" s="195" t="s">
        <v>1405</v>
      </c>
      <c r="G1113" s="39"/>
      <c r="H1113" s="39"/>
      <c r="I1113" s="196"/>
      <c r="J1113" s="39"/>
      <c r="K1113" s="39"/>
      <c r="L1113" s="42"/>
      <c r="M1113" s="197"/>
      <c r="N1113" s="198"/>
      <c r="O1113" s="67"/>
      <c r="P1113" s="67"/>
      <c r="Q1113" s="67"/>
      <c r="R1113" s="67"/>
      <c r="S1113" s="67"/>
      <c r="T1113" s="68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T1113" s="20" t="s">
        <v>199</v>
      </c>
      <c r="AU1113" s="20" t="s">
        <v>82</v>
      </c>
    </row>
    <row r="1114" spans="1:65" s="13" customFormat="1" ht="11.25">
      <c r="B1114" s="201"/>
      <c r="C1114" s="202"/>
      <c r="D1114" s="194" t="s">
        <v>208</v>
      </c>
      <c r="E1114" s="202"/>
      <c r="F1114" s="204" t="s">
        <v>1422</v>
      </c>
      <c r="G1114" s="202"/>
      <c r="H1114" s="205">
        <v>0.113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208</v>
      </c>
      <c r="AU1114" s="211" t="s">
        <v>82</v>
      </c>
      <c r="AV1114" s="13" t="s">
        <v>82</v>
      </c>
      <c r="AW1114" s="13" t="s">
        <v>4</v>
      </c>
      <c r="AX1114" s="13" t="s">
        <v>80</v>
      </c>
      <c r="AY1114" s="211" t="s">
        <v>191</v>
      </c>
    </row>
    <row r="1115" spans="1:65" s="2" customFormat="1" ht="16.5" customHeight="1">
      <c r="A1115" s="37"/>
      <c r="B1115" s="38"/>
      <c r="C1115" s="181" t="s">
        <v>1423</v>
      </c>
      <c r="D1115" s="181" t="s">
        <v>193</v>
      </c>
      <c r="E1115" s="182" t="s">
        <v>1424</v>
      </c>
      <c r="F1115" s="183" t="s">
        <v>1425</v>
      </c>
      <c r="G1115" s="184" t="s">
        <v>282</v>
      </c>
      <c r="H1115" s="185">
        <v>1290.1559999999999</v>
      </c>
      <c r="I1115" s="186"/>
      <c r="J1115" s="187">
        <f>ROUND(I1115*H1115,2)</f>
        <v>0</v>
      </c>
      <c r="K1115" s="183" t="s">
        <v>203</v>
      </c>
      <c r="L1115" s="42"/>
      <c r="M1115" s="188" t="s">
        <v>19</v>
      </c>
      <c r="N1115" s="189" t="s">
        <v>44</v>
      </c>
      <c r="O1115" s="67"/>
      <c r="P1115" s="190">
        <f>O1115*H1115</f>
        <v>0</v>
      </c>
      <c r="Q1115" s="190">
        <v>4.0000000000000002E-4</v>
      </c>
      <c r="R1115" s="190">
        <f>Q1115*H1115</f>
        <v>0.51606240000000003</v>
      </c>
      <c r="S1115" s="190">
        <v>0</v>
      </c>
      <c r="T1115" s="191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192" t="s">
        <v>292</v>
      </c>
      <c r="AT1115" s="192" t="s">
        <v>193</v>
      </c>
      <c r="AU1115" s="192" t="s">
        <v>82</v>
      </c>
      <c r="AY1115" s="20" t="s">
        <v>191</v>
      </c>
      <c r="BE1115" s="193">
        <f>IF(N1115="základní",J1115,0)</f>
        <v>0</v>
      </c>
      <c r="BF1115" s="193">
        <f>IF(N1115="snížená",J1115,0)</f>
        <v>0</v>
      </c>
      <c r="BG1115" s="193">
        <f>IF(N1115="zákl. přenesená",J1115,0)</f>
        <v>0</v>
      </c>
      <c r="BH1115" s="193">
        <f>IF(N1115="sníž. přenesená",J1115,0)</f>
        <v>0</v>
      </c>
      <c r="BI1115" s="193">
        <f>IF(N1115="nulová",J1115,0)</f>
        <v>0</v>
      </c>
      <c r="BJ1115" s="20" t="s">
        <v>80</v>
      </c>
      <c r="BK1115" s="193">
        <f>ROUND(I1115*H1115,2)</f>
        <v>0</v>
      </c>
      <c r="BL1115" s="20" t="s">
        <v>292</v>
      </c>
      <c r="BM1115" s="192" t="s">
        <v>1426</v>
      </c>
    </row>
    <row r="1116" spans="1:65" s="2" customFormat="1" ht="11.25">
      <c r="A1116" s="37"/>
      <c r="B1116" s="38"/>
      <c r="C1116" s="39"/>
      <c r="D1116" s="194" t="s">
        <v>199</v>
      </c>
      <c r="E1116" s="39"/>
      <c r="F1116" s="195" t="s">
        <v>1427</v>
      </c>
      <c r="G1116" s="39"/>
      <c r="H1116" s="39"/>
      <c r="I1116" s="196"/>
      <c r="J1116" s="39"/>
      <c r="K1116" s="39"/>
      <c r="L1116" s="42"/>
      <c r="M1116" s="197"/>
      <c r="N1116" s="198"/>
      <c r="O1116" s="67"/>
      <c r="P1116" s="67"/>
      <c r="Q1116" s="67"/>
      <c r="R1116" s="67"/>
      <c r="S1116" s="67"/>
      <c r="T1116" s="68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T1116" s="20" t="s">
        <v>199</v>
      </c>
      <c r="AU1116" s="20" t="s">
        <v>82</v>
      </c>
    </row>
    <row r="1117" spans="1:65" s="2" customFormat="1" ht="11.25">
      <c r="A1117" s="37"/>
      <c r="B1117" s="38"/>
      <c r="C1117" s="39"/>
      <c r="D1117" s="199" t="s">
        <v>206</v>
      </c>
      <c r="E1117" s="39"/>
      <c r="F1117" s="200" t="s">
        <v>1428</v>
      </c>
      <c r="G1117" s="39"/>
      <c r="H1117" s="39"/>
      <c r="I1117" s="196"/>
      <c r="J1117" s="39"/>
      <c r="K1117" s="39"/>
      <c r="L1117" s="42"/>
      <c r="M1117" s="197"/>
      <c r="N1117" s="198"/>
      <c r="O1117" s="67"/>
      <c r="P1117" s="67"/>
      <c r="Q1117" s="67"/>
      <c r="R1117" s="67"/>
      <c r="S1117" s="67"/>
      <c r="T1117" s="68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T1117" s="20" t="s">
        <v>206</v>
      </c>
      <c r="AU1117" s="20" t="s">
        <v>82</v>
      </c>
    </row>
    <row r="1118" spans="1:65" s="13" customFormat="1" ht="11.25">
      <c r="B1118" s="201"/>
      <c r="C1118" s="202"/>
      <c r="D1118" s="194" t="s">
        <v>208</v>
      </c>
      <c r="E1118" s="203" t="s">
        <v>19</v>
      </c>
      <c r="F1118" s="204" t="s">
        <v>807</v>
      </c>
      <c r="G1118" s="202"/>
      <c r="H1118" s="205">
        <v>181.6</v>
      </c>
      <c r="I1118" s="206"/>
      <c r="J1118" s="202"/>
      <c r="K1118" s="202"/>
      <c r="L1118" s="207"/>
      <c r="M1118" s="208"/>
      <c r="N1118" s="209"/>
      <c r="O1118" s="209"/>
      <c r="P1118" s="209"/>
      <c r="Q1118" s="209"/>
      <c r="R1118" s="209"/>
      <c r="S1118" s="209"/>
      <c r="T1118" s="210"/>
      <c r="AT1118" s="211" t="s">
        <v>208</v>
      </c>
      <c r="AU1118" s="211" t="s">
        <v>82</v>
      </c>
      <c r="AV1118" s="13" t="s">
        <v>82</v>
      </c>
      <c r="AW1118" s="13" t="s">
        <v>34</v>
      </c>
      <c r="AX1118" s="13" t="s">
        <v>73</v>
      </c>
      <c r="AY1118" s="211" t="s">
        <v>191</v>
      </c>
    </row>
    <row r="1119" spans="1:65" s="13" customFormat="1" ht="11.25">
      <c r="B1119" s="201"/>
      <c r="C1119" s="202"/>
      <c r="D1119" s="194" t="s">
        <v>208</v>
      </c>
      <c r="E1119" s="203" t="s">
        <v>19</v>
      </c>
      <c r="F1119" s="204" t="s">
        <v>831</v>
      </c>
      <c r="G1119" s="202"/>
      <c r="H1119" s="205">
        <v>56.88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208</v>
      </c>
      <c r="AU1119" s="211" t="s">
        <v>82</v>
      </c>
      <c r="AV1119" s="13" t="s">
        <v>82</v>
      </c>
      <c r="AW1119" s="13" t="s">
        <v>34</v>
      </c>
      <c r="AX1119" s="13" t="s">
        <v>73</v>
      </c>
      <c r="AY1119" s="211" t="s">
        <v>191</v>
      </c>
    </row>
    <row r="1120" spans="1:65" s="13" customFormat="1" ht="11.25">
      <c r="B1120" s="201"/>
      <c r="C1120" s="202"/>
      <c r="D1120" s="194" t="s">
        <v>208</v>
      </c>
      <c r="E1120" s="203" t="s">
        <v>19</v>
      </c>
      <c r="F1120" s="204" t="s">
        <v>832</v>
      </c>
      <c r="G1120" s="202"/>
      <c r="H1120" s="205">
        <v>26.24</v>
      </c>
      <c r="I1120" s="206"/>
      <c r="J1120" s="202"/>
      <c r="K1120" s="202"/>
      <c r="L1120" s="207"/>
      <c r="M1120" s="208"/>
      <c r="N1120" s="209"/>
      <c r="O1120" s="209"/>
      <c r="P1120" s="209"/>
      <c r="Q1120" s="209"/>
      <c r="R1120" s="209"/>
      <c r="S1120" s="209"/>
      <c r="T1120" s="210"/>
      <c r="AT1120" s="211" t="s">
        <v>208</v>
      </c>
      <c r="AU1120" s="211" t="s">
        <v>82</v>
      </c>
      <c r="AV1120" s="13" t="s">
        <v>82</v>
      </c>
      <c r="AW1120" s="13" t="s">
        <v>34</v>
      </c>
      <c r="AX1120" s="13" t="s">
        <v>73</v>
      </c>
      <c r="AY1120" s="211" t="s">
        <v>191</v>
      </c>
    </row>
    <row r="1121" spans="1:65" s="13" customFormat="1" ht="11.25">
      <c r="B1121" s="201"/>
      <c r="C1121" s="202"/>
      <c r="D1121" s="194" t="s">
        <v>208</v>
      </c>
      <c r="E1121" s="203" t="s">
        <v>19</v>
      </c>
      <c r="F1121" s="204" t="s">
        <v>834</v>
      </c>
      <c r="G1121" s="202"/>
      <c r="H1121" s="205">
        <v>59.36</v>
      </c>
      <c r="I1121" s="206"/>
      <c r="J1121" s="202"/>
      <c r="K1121" s="202"/>
      <c r="L1121" s="207"/>
      <c r="M1121" s="208"/>
      <c r="N1121" s="209"/>
      <c r="O1121" s="209"/>
      <c r="P1121" s="209"/>
      <c r="Q1121" s="209"/>
      <c r="R1121" s="209"/>
      <c r="S1121" s="209"/>
      <c r="T1121" s="210"/>
      <c r="AT1121" s="211" t="s">
        <v>208</v>
      </c>
      <c r="AU1121" s="211" t="s">
        <v>82</v>
      </c>
      <c r="AV1121" s="13" t="s">
        <v>82</v>
      </c>
      <c r="AW1121" s="13" t="s">
        <v>34</v>
      </c>
      <c r="AX1121" s="13" t="s">
        <v>73</v>
      </c>
      <c r="AY1121" s="211" t="s">
        <v>191</v>
      </c>
    </row>
    <row r="1122" spans="1:65" s="13" customFormat="1" ht="11.25">
      <c r="B1122" s="201"/>
      <c r="C1122" s="202"/>
      <c r="D1122" s="194" t="s">
        <v>208</v>
      </c>
      <c r="E1122" s="203" t="s">
        <v>19</v>
      </c>
      <c r="F1122" s="204" t="s">
        <v>781</v>
      </c>
      <c r="G1122" s="202"/>
      <c r="H1122" s="205">
        <v>9.91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208</v>
      </c>
      <c r="AU1122" s="211" t="s">
        <v>82</v>
      </c>
      <c r="AV1122" s="13" t="s">
        <v>82</v>
      </c>
      <c r="AW1122" s="13" t="s">
        <v>34</v>
      </c>
      <c r="AX1122" s="13" t="s">
        <v>73</v>
      </c>
      <c r="AY1122" s="211" t="s">
        <v>191</v>
      </c>
    </row>
    <row r="1123" spans="1:65" s="15" customFormat="1" ht="11.25">
      <c r="B1123" s="233"/>
      <c r="C1123" s="234"/>
      <c r="D1123" s="194" t="s">
        <v>208</v>
      </c>
      <c r="E1123" s="235" t="s">
        <v>19</v>
      </c>
      <c r="F1123" s="236" t="s">
        <v>571</v>
      </c>
      <c r="G1123" s="234"/>
      <c r="H1123" s="235" t="s">
        <v>19</v>
      </c>
      <c r="I1123" s="237"/>
      <c r="J1123" s="234"/>
      <c r="K1123" s="234"/>
      <c r="L1123" s="238"/>
      <c r="M1123" s="239"/>
      <c r="N1123" s="240"/>
      <c r="O1123" s="240"/>
      <c r="P1123" s="240"/>
      <c r="Q1123" s="240"/>
      <c r="R1123" s="240"/>
      <c r="S1123" s="240"/>
      <c r="T1123" s="241"/>
      <c r="AT1123" s="242" t="s">
        <v>208</v>
      </c>
      <c r="AU1123" s="242" t="s">
        <v>82</v>
      </c>
      <c r="AV1123" s="15" t="s">
        <v>80</v>
      </c>
      <c r="AW1123" s="15" t="s">
        <v>34</v>
      </c>
      <c r="AX1123" s="15" t="s">
        <v>73</v>
      </c>
      <c r="AY1123" s="242" t="s">
        <v>191</v>
      </c>
    </row>
    <row r="1124" spans="1:65" s="13" customFormat="1" ht="11.25">
      <c r="B1124" s="201"/>
      <c r="C1124" s="202"/>
      <c r="D1124" s="194" t="s">
        <v>208</v>
      </c>
      <c r="E1124" s="203" t="s">
        <v>19</v>
      </c>
      <c r="F1124" s="204" t="s">
        <v>784</v>
      </c>
      <c r="G1124" s="202"/>
      <c r="H1124" s="205">
        <v>28.61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208</v>
      </c>
      <c r="AU1124" s="211" t="s">
        <v>82</v>
      </c>
      <c r="AV1124" s="13" t="s">
        <v>82</v>
      </c>
      <c r="AW1124" s="13" t="s">
        <v>34</v>
      </c>
      <c r="AX1124" s="13" t="s">
        <v>73</v>
      </c>
      <c r="AY1124" s="211" t="s">
        <v>191</v>
      </c>
    </row>
    <row r="1125" spans="1:65" s="13" customFormat="1" ht="11.25">
      <c r="B1125" s="201"/>
      <c r="C1125" s="202"/>
      <c r="D1125" s="194" t="s">
        <v>208</v>
      </c>
      <c r="E1125" s="203" t="s">
        <v>19</v>
      </c>
      <c r="F1125" s="204" t="s">
        <v>845</v>
      </c>
      <c r="G1125" s="202"/>
      <c r="H1125" s="205">
        <v>27.405999999999999</v>
      </c>
      <c r="I1125" s="206"/>
      <c r="J1125" s="202"/>
      <c r="K1125" s="202"/>
      <c r="L1125" s="207"/>
      <c r="M1125" s="208"/>
      <c r="N1125" s="209"/>
      <c r="O1125" s="209"/>
      <c r="P1125" s="209"/>
      <c r="Q1125" s="209"/>
      <c r="R1125" s="209"/>
      <c r="S1125" s="209"/>
      <c r="T1125" s="210"/>
      <c r="AT1125" s="211" t="s">
        <v>208</v>
      </c>
      <c r="AU1125" s="211" t="s">
        <v>82</v>
      </c>
      <c r="AV1125" s="13" t="s">
        <v>82</v>
      </c>
      <c r="AW1125" s="13" t="s">
        <v>34</v>
      </c>
      <c r="AX1125" s="13" t="s">
        <v>73</v>
      </c>
      <c r="AY1125" s="211" t="s">
        <v>191</v>
      </c>
    </row>
    <row r="1126" spans="1:65" s="13" customFormat="1" ht="11.25">
      <c r="B1126" s="201"/>
      <c r="C1126" s="202"/>
      <c r="D1126" s="194" t="s">
        <v>208</v>
      </c>
      <c r="E1126" s="203" t="s">
        <v>19</v>
      </c>
      <c r="F1126" s="204" t="s">
        <v>785</v>
      </c>
      <c r="G1126" s="202"/>
      <c r="H1126" s="205">
        <v>89.4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208</v>
      </c>
      <c r="AU1126" s="211" t="s">
        <v>82</v>
      </c>
      <c r="AV1126" s="13" t="s">
        <v>82</v>
      </c>
      <c r="AW1126" s="13" t="s">
        <v>34</v>
      </c>
      <c r="AX1126" s="13" t="s">
        <v>73</v>
      </c>
      <c r="AY1126" s="211" t="s">
        <v>191</v>
      </c>
    </row>
    <row r="1127" spans="1:65" s="13" customFormat="1" ht="11.25">
      <c r="B1127" s="201"/>
      <c r="C1127" s="202"/>
      <c r="D1127" s="194" t="s">
        <v>208</v>
      </c>
      <c r="E1127" s="203" t="s">
        <v>19</v>
      </c>
      <c r="F1127" s="204" t="s">
        <v>846</v>
      </c>
      <c r="G1127" s="202"/>
      <c r="H1127" s="205">
        <v>102.99</v>
      </c>
      <c r="I1127" s="206"/>
      <c r="J1127" s="202"/>
      <c r="K1127" s="202"/>
      <c r="L1127" s="207"/>
      <c r="M1127" s="208"/>
      <c r="N1127" s="209"/>
      <c r="O1127" s="209"/>
      <c r="P1127" s="209"/>
      <c r="Q1127" s="209"/>
      <c r="R1127" s="209"/>
      <c r="S1127" s="209"/>
      <c r="T1127" s="210"/>
      <c r="AT1127" s="211" t="s">
        <v>208</v>
      </c>
      <c r="AU1127" s="211" t="s">
        <v>82</v>
      </c>
      <c r="AV1127" s="13" t="s">
        <v>82</v>
      </c>
      <c r="AW1127" s="13" t="s">
        <v>34</v>
      </c>
      <c r="AX1127" s="13" t="s">
        <v>73</v>
      </c>
      <c r="AY1127" s="211" t="s">
        <v>191</v>
      </c>
    </row>
    <row r="1128" spans="1:65" s="13" customFormat="1" ht="11.25">
      <c r="B1128" s="201"/>
      <c r="C1128" s="202"/>
      <c r="D1128" s="194" t="s">
        <v>208</v>
      </c>
      <c r="E1128" s="203" t="s">
        <v>19</v>
      </c>
      <c r="F1128" s="204" t="s">
        <v>847</v>
      </c>
      <c r="G1128" s="202"/>
      <c r="H1128" s="205">
        <v>40.81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208</v>
      </c>
      <c r="AU1128" s="211" t="s">
        <v>82</v>
      </c>
      <c r="AV1128" s="13" t="s">
        <v>82</v>
      </c>
      <c r="AW1128" s="13" t="s">
        <v>34</v>
      </c>
      <c r="AX1128" s="13" t="s">
        <v>73</v>
      </c>
      <c r="AY1128" s="211" t="s">
        <v>191</v>
      </c>
    </row>
    <row r="1129" spans="1:65" s="13" customFormat="1" ht="11.25">
      <c r="B1129" s="201"/>
      <c r="C1129" s="202"/>
      <c r="D1129" s="194" t="s">
        <v>208</v>
      </c>
      <c r="E1129" s="203" t="s">
        <v>19</v>
      </c>
      <c r="F1129" s="204" t="s">
        <v>1402</v>
      </c>
      <c r="G1129" s="202"/>
      <c r="H1129" s="205">
        <v>587.74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208</v>
      </c>
      <c r="AU1129" s="211" t="s">
        <v>82</v>
      </c>
      <c r="AV1129" s="13" t="s">
        <v>82</v>
      </c>
      <c r="AW1129" s="13" t="s">
        <v>34</v>
      </c>
      <c r="AX1129" s="13" t="s">
        <v>73</v>
      </c>
      <c r="AY1129" s="211" t="s">
        <v>191</v>
      </c>
    </row>
    <row r="1130" spans="1:65" s="13" customFormat="1" ht="11.25">
      <c r="B1130" s="201"/>
      <c r="C1130" s="202"/>
      <c r="D1130" s="194" t="s">
        <v>208</v>
      </c>
      <c r="E1130" s="203" t="s">
        <v>19</v>
      </c>
      <c r="F1130" s="204" t="s">
        <v>809</v>
      </c>
      <c r="G1130" s="202"/>
      <c r="H1130" s="205">
        <v>79.209999999999994</v>
      </c>
      <c r="I1130" s="206"/>
      <c r="J1130" s="202"/>
      <c r="K1130" s="202"/>
      <c r="L1130" s="207"/>
      <c r="M1130" s="208"/>
      <c r="N1130" s="209"/>
      <c r="O1130" s="209"/>
      <c r="P1130" s="209"/>
      <c r="Q1130" s="209"/>
      <c r="R1130" s="209"/>
      <c r="S1130" s="209"/>
      <c r="T1130" s="210"/>
      <c r="AT1130" s="211" t="s">
        <v>208</v>
      </c>
      <c r="AU1130" s="211" t="s">
        <v>82</v>
      </c>
      <c r="AV1130" s="13" t="s">
        <v>82</v>
      </c>
      <c r="AW1130" s="13" t="s">
        <v>34</v>
      </c>
      <c r="AX1130" s="13" t="s">
        <v>73</v>
      </c>
      <c r="AY1130" s="211" t="s">
        <v>191</v>
      </c>
    </row>
    <row r="1131" spans="1:65" s="14" customFormat="1" ht="11.25">
      <c r="B1131" s="212"/>
      <c r="C1131" s="213"/>
      <c r="D1131" s="194" t="s">
        <v>208</v>
      </c>
      <c r="E1131" s="214" t="s">
        <v>19</v>
      </c>
      <c r="F1131" s="215" t="s">
        <v>238</v>
      </c>
      <c r="G1131" s="213"/>
      <c r="H1131" s="216">
        <v>1290.1559999999999</v>
      </c>
      <c r="I1131" s="217"/>
      <c r="J1131" s="213"/>
      <c r="K1131" s="213"/>
      <c r="L1131" s="218"/>
      <c r="M1131" s="219"/>
      <c r="N1131" s="220"/>
      <c r="O1131" s="220"/>
      <c r="P1131" s="220"/>
      <c r="Q1131" s="220"/>
      <c r="R1131" s="220"/>
      <c r="S1131" s="220"/>
      <c r="T1131" s="221"/>
      <c r="AT1131" s="222" t="s">
        <v>208</v>
      </c>
      <c r="AU1131" s="222" t="s">
        <v>82</v>
      </c>
      <c r="AV1131" s="14" t="s">
        <v>197</v>
      </c>
      <c r="AW1131" s="14" t="s">
        <v>34</v>
      </c>
      <c r="AX1131" s="14" t="s">
        <v>80</v>
      </c>
      <c r="AY1131" s="222" t="s">
        <v>191</v>
      </c>
    </row>
    <row r="1132" spans="1:65" s="2" customFormat="1" ht="24.2" customHeight="1">
      <c r="A1132" s="37"/>
      <c r="B1132" s="38"/>
      <c r="C1132" s="223" t="s">
        <v>1429</v>
      </c>
      <c r="D1132" s="223" t="s">
        <v>273</v>
      </c>
      <c r="E1132" s="224" t="s">
        <v>1430</v>
      </c>
      <c r="F1132" s="225" t="s">
        <v>1431</v>
      </c>
      <c r="G1132" s="226" t="s">
        <v>282</v>
      </c>
      <c r="H1132" s="227">
        <v>1503.6769999999999</v>
      </c>
      <c r="I1132" s="228"/>
      <c r="J1132" s="229">
        <f>ROUND(I1132*H1132,2)</f>
        <v>0</v>
      </c>
      <c r="K1132" s="225" t="s">
        <v>203</v>
      </c>
      <c r="L1132" s="230"/>
      <c r="M1132" s="231" t="s">
        <v>19</v>
      </c>
      <c r="N1132" s="232" t="s">
        <v>44</v>
      </c>
      <c r="O1132" s="67"/>
      <c r="P1132" s="190">
        <f>O1132*H1132</f>
        <v>0</v>
      </c>
      <c r="Q1132" s="190">
        <v>5.4000000000000003E-3</v>
      </c>
      <c r="R1132" s="190">
        <f>Q1132*H1132</f>
        <v>8.1198557999999998</v>
      </c>
      <c r="S1132" s="190">
        <v>0</v>
      </c>
      <c r="T1132" s="191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92" t="s">
        <v>405</v>
      </c>
      <c r="AT1132" s="192" t="s">
        <v>273</v>
      </c>
      <c r="AU1132" s="192" t="s">
        <v>82</v>
      </c>
      <c r="AY1132" s="20" t="s">
        <v>191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20" t="s">
        <v>80</v>
      </c>
      <c r="BK1132" s="193">
        <f>ROUND(I1132*H1132,2)</f>
        <v>0</v>
      </c>
      <c r="BL1132" s="20" t="s">
        <v>292</v>
      </c>
      <c r="BM1132" s="192" t="s">
        <v>1432</v>
      </c>
    </row>
    <row r="1133" spans="1:65" s="2" customFormat="1" ht="19.5">
      <c r="A1133" s="37"/>
      <c r="B1133" s="38"/>
      <c r="C1133" s="39"/>
      <c r="D1133" s="194" t="s">
        <v>199</v>
      </c>
      <c r="E1133" s="39"/>
      <c r="F1133" s="195" t="s">
        <v>1431</v>
      </c>
      <c r="G1133" s="39"/>
      <c r="H1133" s="39"/>
      <c r="I1133" s="196"/>
      <c r="J1133" s="39"/>
      <c r="K1133" s="39"/>
      <c r="L1133" s="42"/>
      <c r="M1133" s="197"/>
      <c r="N1133" s="198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199</v>
      </c>
      <c r="AU1133" s="20" t="s">
        <v>82</v>
      </c>
    </row>
    <row r="1134" spans="1:65" s="13" customFormat="1" ht="11.25">
      <c r="B1134" s="201"/>
      <c r="C1134" s="202"/>
      <c r="D1134" s="194" t="s">
        <v>208</v>
      </c>
      <c r="E1134" s="202"/>
      <c r="F1134" s="204" t="s">
        <v>1433</v>
      </c>
      <c r="G1134" s="202"/>
      <c r="H1134" s="205">
        <v>1503.6769999999999</v>
      </c>
      <c r="I1134" s="206"/>
      <c r="J1134" s="202"/>
      <c r="K1134" s="202"/>
      <c r="L1134" s="207"/>
      <c r="M1134" s="208"/>
      <c r="N1134" s="209"/>
      <c r="O1134" s="209"/>
      <c r="P1134" s="209"/>
      <c r="Q1134" s="209"/>
      <c r="R1134" s="209"/>
      <c r="S1134" s="209"/>
      <c r="T1134" s="210"/>
      <c r="AT1134" s="211" t="s">
        <v>208</v>
      </c>
      <c r="AU1134" s="211" t="s">
        <v>82</v>
      </c>
      <c r="AV1134" s="13" t="s">
        <v>82</v>
      </c>
      <c r="AW1134" s="13" t="s">
        <v>4</v>
      </c>
      <c r="AX1134" s="13" t="s">
        <v>80</v>
      </c>
      <c r="AY1134" s="211" t="s">
        <v>191</v>
      </c>
    </row>
    <row r="1135" spans="1:65" s="2" customFormat="1" ht="16.5" customHeight="1">
      <c r="A1135" s="37"/>
      <c r="B1135" s="38"/>
      <c r="C1135" s="181" t="s">
        <v>1434</v>
      </c>
      <c r="D1135" s="181" t="s">
        <v>193</v>
      </c>
      <c r="E1135" s="182" t="s">
        <v>1435</v>
      </c>
      <c r="F1135" s="183" t="s">
        <v>1436</v>
      </c>
      <c r="G1135" s="184" t="s">
        <v>282</v>
      </c>
      <c r="H1135" s="185">
        <v>102.387</v>
      </c>
      <c r="I1135" s="186"/>
      <c r="J1135" s="187">
        <f>ROUND(I1135*H1135,2)</f>
        <v>0</v>
      </c>
      <c r="K1135" s="183" t="s">
        <v>203</v>
      </c>
      <c r="L1135" s="42"/>
      <c r="M1135" s="188" t="s">
        <v>19</v>
      </c>
      <c r="N1135" s="189" t="s">
        <v>44</v>
      </c>
      <c r="O1135" s="67"/>
      <c r="P1135" s="190">
        <f>O1135*H1135</f>
        <v>0</v>
      </c>
      <c r="Q1135" s="190">
        <v>4.0000000000000002E-4</v>
      </c>
      <c r="R1135" s="190">
        <f>Q1135*H1135</f>
        <v>4.09548E-2</v>
      </c>
      <c r="S1135" s="190">
        <v>0</v>
      </c>
      <c r="T1135" s="191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92" t="s">
        <v>292</v>
      </c>
      <c r="AT1135" s="192" t="s">
        <v>193</v>
      </c>
      <c r="AU1135" s="192" t="s">
        <v>82</v>
      </c>
      <c r="AY1135" s="20" t="s">
        <v>191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20" t="s">
        <v>80</v>
      </c>
      <c r="BK1135" s="193">
        <f>ROUND(I1135*H1135,2)</f>
        <v>0</v>
      </c>
      <c r="BL1135" s="20" t="s">
        <v>292</v>
      </c>
      <c r="BM1135" s="192" t="s">
        <v>1437</v>
      </c>
    </row>
    <row r="1136" spans="1:65" s="2" customFormat="1" ht="11.25">
      <c r="A1136" s="37"/>
      <c r="B1136" s="38"/>
      <c r="C1136" s="39"/>
      <c r="D1136" s="194" t="s">
        <v>199</v>
      </c>
      <c r="E1136" s="39"/>
      <c r="F1136" s="195" t="s">
        <v>1438</v>
      </c>
      <c r="G1136" s="39"/>
      <c r="H1136" s="39"/>
      <c r="I1136" s="196"/>
      <c r="J1136" s="39"/>
      <c r="K1136" s="39"/>
      <c r="L1136" s="42"/>
      <c r="M1136" s="197"/>
      <c r="N1136" s="198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199</v>
      </c>
      <c r="AU1136" s="20" t="s">
        <v>82</v>
      </c>
    </row>
    <row r="1137" spans="1:65" s="2" customFormat="1" ht="11.25">
      <c r="A1137" s="37"/>
      <c r="B1137" s="38"/>
      <c r="C1137" s="39"/>
      <c r="D1137" s="199" t="s">
        <v>206</v>
      </c>
      <c r="E1137" s="39"/>
      <c r="F1137" s="200" t="s">
        <v>1439</v>
      </c>
      <c r="G1137" s="39"/>
      <c r="H1137" s="39"/>
      <c r="I1137" s="196"/>
      <c r="J1137" s="39"/>
      <c r="K1137" s="39"/>
      <c r="L1137" s="42"/>
      <c r="M1137" s="197"/>
      <c r="N1137" s="198"/>
      <c r="O1137" s="67"/>
      <c r="P1137" s="67"/>
      <c r="Q1137" s="67"/>
      <c r="R1137" s="67"/>
      <c r="S1137" s="67"/>
      <c r="T1137" s="68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T1137" s="20" t="s">
        <v>206</v>
      </c>
      <c r="AU1137" s="20" t="s">
        <v>82</v>
      </c>
    </row>
    <row r="1138" spans="1:65" s="13" customFormat="1" ht="11.25">
      <c r="B1138" s="201"/>
      <c r="C1138" s="202"/>
      <c r="D1138" s="194" t="s">
        <v>208</v>
      </c>
      <c r="E1138" s="203" t="s">
        <v>19</v>
      </c>
      <c r="F1138" s="204" t="s">
        <v>1414</v>
      </c>
      <c r="G1138" s="202"/>
      <c r="H1138" s="205">
        <v>32.594000000000001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208</v>
      </c>
      <c r="AU1138" s="211" t="s">
        <v>82</v>
      </c>
      <c r="AV1138" s="13" t="s">
        <v>82</v>
      </c>
      <c r="AW1138" s="13" t="s">
        <v>34</v>
      </c>
      <c r="AX1138" s="13" t="s">
        <v>73</v>
      </c>
      <c r="AY1138" s="211" t="s">
        <v>191</v>
      </c>
    </row>
    <row r="1139" spans="1:65" s="13" customFormat="1" ht="11.25">
      <c r="B1139" s="201"/>
      <c r="C1139" s="202"/>
      <c r="D1139" s="194" t="s">
        <v>208</v>
      </c>
      <c r="E1139" s="203" t="s">
        <v>19</v>
      </c>
      <c r="F1139" s="204" t="s">
        <v>1415</v>
      </c>
      <c r="G1139" s="202"/>
      <c r="H1139" s="205">
        <v>6.6319999999999997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208</v>
      </c>
      <c r="AU1139" s="211" t="s">
        <v>82</v>
      </c>
      <c r="AV1139" s="13" t="s">
        <v>82</v>
      </c>
      <c r="AW1139" s="13" t="s">
        <v>34</v>
      </c>
      <c r="AX1139" s="13" t="s">
        <v>73</v>
      </c>
      <c r="AY1139" s="211" t="s">
        <v>191</v>
      </c>
    </row>
    <row r="1140" spans="1:65" s="13" customFormat="1" ht="11.25">
      <c r="B1140" s="201"/>
      <c r="C1140" s="202"/>
      <c r="D1140" s="194" t="s">
        <v>208</v>
      </c>
      <c r="E1140" s="203" t="s">
        <v>19</v>
      </c>
      <c r="F1140" s="204" t="s">
        <v>1416</v>
      </c>
      <c r="G1140" s="202"/>
      <c r="H1140" s="205">
        <v>2.61</v>
      </c>
      <c r="I1140" s="206"/>
      <c r="J1140" s="202"/>
      <c r="K1140" s="202"/>
      <c r="L1140" s="207"/>
      <c r="M1140" s="208"/>
      <c r="N1140" s="209"/>
      <c r="O1140" s="209"/>
      <c r="P1140" s="209"/>
      <c r="Q1140" s="209"/>
      <c r="R1140" s="209"/>
      <c r="S1140" s="209"/>
      <c r="T1140" s="210"/>
      <c r="AT1140" s="211" t="s">
        <v>208</v>
      </c>
      <c r="AU1140" s="211" t="s">
        <v>82</v>
      </c>
      <c r="AV1140" s="13" t="s">
        <v>82</v>
      </c>
      <c r="AW1140" s="13" t="s">
        <v>34</v>
      </c>
      <c r="AX1140" s="13" t="s">
        <v>73</v>
      </c>
      <c r="AY1140" s="211" t="s">
        <v>191</v>
      </c>
    </row>
    <row r="1141" spans="1:65" s="13" customFormat="1" ht="11.25">
      <c r="B1141" s="201"/>
      <c r="C1141" s="202"/>
      <c r="D1141" s="194" t="s">
        <v>208</v>
      </c>
      <c r="E1141" s="203" t="s">
        <v>19</v>
      </c>
      <c r="F1141" s="204" t="s">
        <v>1417</v>
      </c>
      <c r="G1141" s="202"/>
      <c r="H1141" s="205">
        <v>4.766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208</v>
      </c>
      <c r="AU1141" s="211" t="s">
        <v>82</v>
      </c>
      <c r="AV1141" s="13" t="s">
        <v>82</v>
      </c>
      <c r="AW1141" s="13" t="s">
        <v>34</v>
      </c>
      <c r="AX1141" s="13" t="s">
        <v>73</v>
      </c>
      <c r="AY1141" s="211" t="s">
        <v>191</v>
      </c>
    </row>
    <row r="1142" spans="1:65" s="13" customFormat="1" ht="11.25">
      <c r="B1142" s="201"/>
      <c r="C1142" s="202"/>
      <c r="D1142" s="194" t="s">
        <v>208</v>
      </c>
      <c r="E1142" s="203" t="s">
        <v>19</v>
      </c>
      <c r="F1142" s="204" t="s">
        <v>1418</v>
      </c>
      <c r="G1142" s="202"/>
      <c r="H1142" s="205">
        <v>2.7210000000000001</v>
      </c>
      <c r="I1142" s="206"/>
      <c r="J1142" s="202"/>
      <c r="K1142" s="202"/>
      <c r="L1142" s="207"/>
      <c r="M1142" s="208"/>
      <c r="N1142" s="209"/>
      <c r="O1142" s="209"/>
      <c r="P1142" s="209"/>
      <c r="Q1142" s="209"/>
      <c r="R1142" s="209"/>
      <c r="S1142" s="209"/>
      <c r="T1142" s="210"/>
      <c r="AT1142" s="211" t="s">
        <v>208</v>
      </c>
      <c r="AU1142" s="211" t="s">
        <v>82</v>
      </c>
      <c r="AV1142" s="13" t="s">
        <v>82</v>
      </c>
      <c r="AW1142" s="13" t="s">
        <v>34</v>
      </c>
      <c r="AX1142" s="13" t="s">
        <v>73</v>
      </c>
      <c r="AY1142" s="211" t="s">
        <v>191</v>
      </c>
    </row>
    <row r="1143" spans="1:65" s="13" customFormat="1" ht="11.25">
      <c r="B1143" s="201"/>
      <c r="C1143" s="202"/>
      <c r="D1143" s="194" t="s">
        <v>208</v>
      </c>
      <c r="E1143" s="203" t="s">
        <v>19</v>
      </c>
      <c r="F1143" s="204" t="s">
        <v>1419</v>
      </c>
      <c r="G1143" s="202"/>
      <c r="H1143" s="205">
        <v>7.3890000000000002</v>
      </c>
      <c r="I1143" s="206"/>
      <c r="J1143" s="202"/>
      <c r="K1143" s="202"/>
      <c r="L1143" s="207"/>
      <c r="M1143" s="208"/>
      <c r="N1143" s="209"/>
      <c r="O1143" s="209"/>
      <c r="P1143" s="209"/>
      <c r="Q1143" s="209"/>
      <c r="R1143" s="209"/>
      <c r="S1143" s="209"/>
      <c r="T1143" s="210"/>
      <c r="AT1143" s="211" t="s">
        <v>208</v>
      </c>
      <c r="AU1143" s="211" t="s">
        <v>82</v>
      </c>
      <c r="AV1143" s="13" t="s">
        <v>82</v>
      </c>
      <c r="AW1143" s="13" t="s">
        <v>34</v>
      </c>
      <c r="AX1143" s="13" t="s">
        <v>73</v>
      </c>
      <c r="AY1143" s="211" t="s">
        <v>191</v>
      </c>
    </row>
    <row r="1144" spans="1:65" s="13" customFormat="1" ht="11.25">
      <c r="B1144" s="201"/>
      <c r="C1144" s="202"/>
      <c r="D1144" s="194" t="s">
        <v>208</v>
      </c>
      <c r="E1144" s="203" t="s">
        <v>19</v>
      </c>
      <c r="F1144" s="204" t="s">
        <v>546</v>
      </c>
      <c r="G1144" s="202"/>
      <c r="H1144" s="205">
        <v>45.674999999999997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208</v>
      </c>
      <c r="AU1144" s="211" t="s">
        <v>82</v>
      </c>
      <c r="AV1144" s="13" t="s">
        <v>82</v>
      </c>
      <c r="AW1144" s="13" t="s">
        <v>34</v>
      </c>
      <c r="AX1144" s="13" t="s">
        <v>73</v>
      </c>
      <c r="AY1144" s="211" t="s">
        <v>191</v>
      </c>
    </row>
    <row r="1145" spans="1:65" s="14" customFormat="1" ht="11.25">
      <c r="B1145" s="212"/>
      <c r="C1145" s="213"/>
      <c r="D1145" s="194" t="s">
        <v>208</v>
      </c>
      <c r="E1145" s="214" t="s">
        <v>19</v>
      </c>
      <c r="F1145" s="215" t="s">
        <v>238</v>
      </c>
      <c r="G1145" s="213"/>
      <c r="H1145" s="216">
        <v>102.387</v>
      </c>
      <c r="I1145" s="217"/>
      <c r="J1145" s="213"/>
      <c r="K1145" s="213"/>
      <c r="L1145" s="218"/>
      <c r="M1145" s="219"/>
      <c r="N1145" s="220"/>
      <c r="O1145" s="220"/>
      <c r="P1145" s="220"/>
      <c r="Q1145" s="220"/>
      <c r="R1145" s="220"/>
      <c r="S1145" s="220"/>
      <c r="T1145" s="221"/>
      <c r="AT1145" s="222" t="s">
        <v>208</v>
      </c>
      <c r="AU1145" s="222" t="s">
        <v>82</v>
      </c>
      <c r="AV1145" s="14" t="s">
        <v>197</v>
      </c>
      <c r="AW1145" s="14" t="s">
        <v>34</v>
      </c>
      <c r="AX1145" s="14" t="s">
        <v>80</v>
      </c>
      <c r="AY1145" s="222" t="s">
        <v>191</v>
      </c>
    </row>
    <row r="1146" spans="1:65" s="2" customFormat="1" ht="24.2" customHeight="1">
      <c r="A1146" s="37"/>
      <c r="B1146" s="38"/>
      <c r="C1146" s="223" t="s">
        <v>1440</v>
      </c>
      <c r="D1146" s="223" t="s">
        <v>273</v>
      </c>
      <c r="E1146" s="224" t="s">
        <v>1430</v>
      </c>
      <c r="F1146" s="225" t="s">
        <v>1431</v>
      </c>
      <c r="G1146" s="226" t="s">
        <v>282</v>
      </c>
      <c r="H1146" s="227">
        <v>125.015</v>
      </c>
      <c r="I1146" s="228"/>
      <c r="J1146" s="229">
        <f>ROUND(I1146*H1146,2)</f>
        <v>0</v>
      </c>
      <c r="K1146" s="225" t="s">
        <v>203</v>
      </c>
      <c r="L1146" s="230"/>
      <c r="M1146" s="231" t="s">
        <v>19</v>
      </c>
      <c r="N1146" s="232" t="s">
        <v>44</v>
      </c>
      <c r="O1146" s="67"/>
      <c r="P1146" s="190">
        <f>O1146*H1146</f>
        <v>0</v>
      </c>
      <c r="Q1146" s="190">
        <v>5.4000000000000003E-3</v>
      </c>
      <c r="R1146" s="190">
        <f>Q1146*H1146</f>
        <v>0.67508100000000004</v>
      </c>
      <c r="S1146" s="190">
        <v>0</v>
      </c>
      <c r="T1146" s="191">
        <f>S1146*H1146</f>
        <v>0</v>
      </c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R1146" s="192" t="s">
        <v>405</v>
      </c>
      <c r="AT1146" s="192" t="s">
        <v>273</v>
      </c>
      <c r="AU1146" s="192" t="s">
        <v>82</v>
      </c>
      <c r="AY1146" s="20" t="s">
        <v>191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20" t="s">
        <v>80</v>
      </c>
      <c r="BK1146" s="193">
        <f>ROUND(I1146*H1146,2)</f>
        <v>0</v>
      </c>
      <c r="BL1146" s="20" t="s">
        <v>292</v>
      </c>
      <c r="BM1146" s="192" t="s">
        <v>1441</v>
      </c>
    </row>
    <row r="1147" spans="1:65" s="2" customFormat="1" ht="19.5">
      <c r="A1147" s="37"/>
      <c r="B1147" s="38"/>
      <c r="C1147" s="39"/>
      <c r="D1147" s="194" t="s">
        <v>199</v>
      </c>
      <c r="E1147" s="39"/>
      <c r="F1147" s="195" t="s">
        <v>1431</v>
      </c>
      <c r="G1147" s="39"/>
      <c r="H1147" s="39"/>
      <c r="I1147" s="196"/>
      <c r="J1147" s="39"/>
      <c r="K1147" s="39"/>
      <c r="L1147" s="42"/>
      <c r="M1147" s="197"/>
      <c r="N1147" s="198"/>
      <c r="O1147" s="67"/>
      <c r="P1147" s="67"/>
      <c r="Q1147" s="67"/>
      <c r="R1147" s="67"/>
      <c r="S1147" s="67"/>
      <c r="T1147" s="68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T1147" s="20" t="s">
        <v>199</v>
      </c>
      <c r="AU1147" s="20" t="s">
        <v>82</v>
      </c>
    </row>
    <row r="1148" spans="1:65" s="13" customFormat="1" ht="11.25">
      <c r="B1148" s="201"/>
      <c r="C1148" s="202"/>
      <c r="D1148" s="194" t="s">
        <v>208</v>
      </c>
      <c r="E1148" s="202"/>
      <c r="F1148" s="204" t="s">
        <v>1442</v>
      </c>
      <c r="G1148" s="202"/>
      <c r="H1148" s="205">
        <v>125.015</v>
      </c>
      <c r="I1148" s="206"/>
      <c r="J1148" s="202"/>
      <c r="K1148" s="202"/>
      <c r="L1148" s="207"/>
      <c r="M1148" s="208"/>
      <c r="N1148" s="209"/>
      <c r="O1148" s="209"/>
      <c r="P1148" s="209"/>
      <c r="Q1148" s="209"/>
      <c r="R1148" s="209"/>
      <c r="S1148" s="209"/>
      <c r="T1148" s="210"/>
      <c r="AT1148" s="211" t="s">
        <v>208</v>
      </c>
      <c r="AU1148" s="211" t="s">
        <v>82</v>
      </c>
      <c r="AV1148" s="13" t="s">
        <v>82</v>
      </c>
      <c r="AW1148" s="13" t="s">
        <v>4</v>
      </c>
      <c r="AX1148" s="13" t="s">
        <v>80</v>
      </c>
      <c r="AY1148" s="211" t="s">
        <v>191</v>
      </c>
    </row>
    <row r="1149" spans="1:65" s="2" customFormat="1" ht="16.5" customHeight="1">
      <c r="A1149" s="37"/>
      <c r="B1149" s="38"/>
      <c r="C1149" s="181" t="s">
        <v>1443</v>
      </c>
      <c r="D1149" s="181" t="s">
        <v>193</v>
      </c>
      <c r="E1149" s="182" t="s">
        <v>1444</v>
      </c>
      <c r="F1149" s="183" t="s">
        <v>1445</v>
      </c>
      <c r="G1149" s="184" t="s">
        <v>282</v>
      </c>
      <c r="H1149" s="185">
        <v>45.674999999999997</v>
      </c>
      <c r="I1149" s="186"/>
      <c r="J1149" s="187">
        <f>ROUND(I1149*H1149,2)</f>
        <v>0</v>
      </c>
      <c r="K1149" s="183" t="s">
        <v>203</v>
      </c>
      <c r="L1149" s="42"/>
      <c r="M1149" s="188" t="s">
        <v>19</v>
      </c>
      <c r="N1149" s="189" t="s">
        <v>44</v>
      </c>
      <c r="O1149" s="67"/>
      <c r="P1149" s="190">
        <f>O1149*H1149</f>
        <v>0</v>
      </c>
      <c r="Q1149" s="190">
        <v>8.0000000000000004E-4</v>
      </c>
      <c r="R1149" s="190">
        <f>Q1149*H1149</f>
        <v>3.6539999999999996E-2</v>
      </c>
      <c r="S1149" s="190">
        <v>0</v>
      </c>
      <c r="T1149" s="191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192" t="s">
        <v>292</v>
      </c>
      <c r="AT1149" s="192" t="s">
        <v>193</v>
      </c>
      <c r="AU1149" s="192" t="s">
        <v>82</v>
      </c>
      <c r="AY1149" s="20" t="s">
        <v>191</v>
      </c>
      <c r="BE1149" s="193">
        <f>IF(N1149="základní",J1149,0)</f>
        <v>0</v>
      </c>
      <c r="BF1149" s="193">
        <f>IF(N1149="snížená",J1149,0)</f>
        <v>0</v>
      </c>
      <c r="BG1149" s="193">
        <f>IF(N1149="zákl. přenesená",J1149,0)</f>
        <v>0</v>
      </c>
      <c r="BH1149" s="193">
        <f>IF(N1149="sníž. přenesená",J1149,0)</f>
        <v>0</v>
      </c>
      <c r="BI1149" s="193">
        <f>IF(N1149="nulová",J1149,0)</f>
        <v>0</v>
      </c>
      <c r="BJ1149" s="20" t="s">
        <v>80</v>
      </c>
      <c r="BK1149" s="193">
        <f>ROUND(I1149*H1149,2)</f>
        <v>0</v>
      </c>
      <c r="BL1149" s="20" t="s">
        <v>292</v>
      </c>
      <c r="BM1149" s="192" t="s">
        <v>1446</v>
      </c>
    </row>
    <row r="1150" spans="1:65" s="2" customFormat="1" ht="19.5">
      <c r="A1150" s="37"/>
      <c r="B1150" s="38"/>
      <c r="C1150" s="39"/>
      <c r="D1150" s="194" t="s">
        <v>199</v>
      </c>
      <c r="E1150" s="39"/>
      <c r="F1150" s="195" t="s">
        <v>1447</v>
      </c>
      <c r="G1150" s="39"/>
      <c r="H1150" s="39"/>
      <c r="I1150" s="196"/>
      <c r="J1150" s="39"/>
      <c r="K1150" s="39"/>
      <c r="L1150" s="42"/>
      <c r="M1150" s="197"/>
      <c r="N1150" s="198"/>
      <c r="O1150" s="67"/>
      <c r="P1150" s="67"/>
      <c r="Q1150" s="67"/>
      <c r="R1150" s="67"/>
      <c r="S1150" s="67"/>
      <c r="T1150" s="68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T1150" s="20" t="s">
        <v>199</v>
      </c>
      <c r="AU1150" s="20" t="s">
        <v>82</v>
      </c>
    </row>
    <row r="1151" spans="1:65" s="2" customFormat="1" ht="11.25">
      <c r="A1151" s="37"/>
      <c r="B1151" s="38"/>
      <c r="C1151" s="39"/>
      <c r="D1151" s="199" t="s">
        <v>206</v>
      </c>
      <c r="E1151" s="39"/>
      <c r="F1151" s="200" t="s">
        <v>1448</v>
      </c>
      <c r="G1151" s="39"/>
      <c r="H1151" s="39"/>
      <c r="I1151" s="196"/>
      <c r="J1151" s="39"/>
      <c r="K1151" s="39"/>
      <c r="L1151" s="42"/>
      <c r="M1151" s="197"/>
      <c r="N1151" s="198"/>
      <c r="O1151" s="67"/>
      <c r="P1151" s="67"/>
      <c r="Q1151" s="67"/>
      <c r="R1151" s="67"/>
      <c r="S1151" s="67"/>
      <c r="T1151" s="68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T1151" s="20" t="s">
        <v>206</v>
      </c>
      <c r="AU1151" s="20" t="s">
        <v>82</v>
      </c>
    </row>
    <row r="1152" spans="1:65" s="13" customFormat="1" ht="11.25">
      <c r="B1152" s="201"/>
      <c r="C1152" s="202"/>
      <c r="D1152" s="194" t="s">
        <v>208</v>
      </c>
      <c r="E1152" s="203" t="s">
        <v>19</v>
      </c>
      <c r="F1152" s="204" t="s">
        <v>546</v>
      </c>
      <c r="G1152" s="202"/>
      <c r="H1152" s="205">
        <v>45.674999999999997</v>
      </c>
      <c r="I1152" s="206"/>
      <c r="J1152" s="202"/>
      <c r="K1152" s="202"/>
      <c r="L1152" s="207"/>
      <c r="M1152" s="208"/>
      <c r="N1152" s="209"/>
      <c r="O1152" s="209"/>
      <c r="P1152" s="209"/>
      <c r="Q1152" s="209"/>
      <c r="R1152" s="209"/>
      <c r="S1152" s="209"/>
      <c r="T1152" s="210"/>
      <c r="AT1152" s="211" t="s">
        <v>208</v>
      </c>
      <c r="AU1152" s="211" t="s">
        <v>82</v>
      </c>
      <c r="AV1152" s="13" t="s">
        <v>82</v>
      </c>
      <c r="AW1152" s="13" t="s">
        <v>34</v>
      </c>
      <c r="AX1152" s="13" t="s">
        <v>80</v>
      </c>
      <c r="AY1152" s="211" t="s">
        <v>191</v>
      </c>
    </row>
    <row r="1153" spans="1:65" s="2" customFormat="1" ht="16.5" customHeight="1">
      <c r="A1153" s="37"/>
      <c r="B1153" s="38"/>
      <c r="C1153" s="181" t="s">
        <v>1449</v>
      </c>
      <c r="D1153" s="181" t="s">
        <v>193</v>
      </c>
      <c r="E1153" s="182" t="s">
        <v>1450</v>
      </c>
      <c r="F1153" s="183" t="s">
        <v>1451</v>
      </c>
      <c r="G1153" s="184" t="s">
        <v>282</v>
      </c>
      <c r="H1153" s="185">
        <v>138.86099999999999</v>
      </c>
      <c r="I1153" s="186"/>
      <c r="J1153" s="187">
        <f>ROUND(I1153*H1153,2)</f>
        <v>0</v>
      </c>
      <c r="K1153" s="183" t="s">
        <v>19</v>
      </c>
      <c r="L1153" s="42"/>
      <c r="M1153" s="188" t="s">
        <v>19</v>
      </c>
      <c r="N1153" s="189" t="s">
        <v>44</v>
      </c>
      <c r="O1153" s="67"/>
      <c r="P1153" s="190">
        <f>O1153*H1153</f>
        <v>0</v>
      </c>
      <c r="Q1153" s="190">
        <v>5.0000000000000002E-5</v>
      </c>
      <c r="R1153" s="190">
        <f>Q1153*H1153</f>
        <v>6.9430500000000001E-3</v>
      </c>
      <c r="S1153" s="190">
        <v>0</v>
      </c>
      <c r="T1153" s="191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192" t="s">
        <v>292</v>
      </c>
      <c r="AT1153" s="192" t="s">
        <v>193</v>
      </c>
      <c r="AU1153" s="192" t="s">
        <v>82</v>
      </c>
      <c r="AY1153" s="20" t="s">
        <v>191</v>
      </c>
      <c r="BE1153" s="193">
        <f>IF(N1153="základní",J1153,0)</f>
        <v>0</v>
      </c>
      <c r="BF1153" s="193">
        <f>IF(N1153="snížená",J1153,0)</f>
        <v>0</v>
      </c>
      <c r="BG1153" s="193">
        <f>IF(N1153="zákl. přenesená",J1153,0)</f>
        <v>0</v>
      </c>
      <c r="BH1153" s="193">
        <f>IF(N1153="sníž. přenesená",J1153,0)</f>
        <v>0</v>
      </c>
      <c r="BI1153" s="193">
        <f>IF(N1153="nulová",J1153,0)</f>
        <v>0</v>
      </c>
      <c r="BJ1153" s="20" t="s">
        <v>80</v>
      </c>
      <c r="BK1153" s="193">
        <f>ROUND(I1153*H1153,2)</f>
        <v>0</v>
      </c>
      <c r="BL1153" s="20" t="s">
        <v>292</v>
      </c>
      <c r="BM1153" s="192" t="s">
        <v>1452</v>
      </c>
    </row>
    <row r="1154" spans="1:65" s="2" customFormat="1" ht="11.25">
      <c r="A1154" s="37"/>
      <c r="B1154" s="38"/>
      <c r="C1154" s="39"/>
      <c r="D1154" s="194" t="s">
        <v>199</v>
      </c>
      <c r="E1154" s="39"/>
      <c r="F1154" s="195" t="s">
        <v>1451</v>
      </c>
      <c r="G1154" s="39"/>
      <c r="H1154" s="39"/>
      <c r="I1154" s="196"/>
      <c r="J1154" s="39"/>
      <c r="K1154" s="39"/>
      <c r="L1154" s="42"/>
      <c r="M1154" s="197"/>
      <c r="N1154" s="198"/>
      <c r="O1154" s="67"/>
      <c r="P1154" s="67"/>
      <c r="Q1154" s="67"/>
      <c r="R1154" s="67"/>
      <c r="S1154" s="67"/>
      <c r="T1154" s="68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T1154" s="20" t="s">
        <v>199</v>
      </c>
      <c r="AU1154" s="20" t="s">
        <v>82</v>
      </c>
    </row>
    <row r="1155" spans="1:65" s="13" customFormat="1" ht="11.25">
      <c r="B1155" s="201"/>
      <c r="C1155" s="202"/>
      <c r="D1155" s="194" t="s">
        <v>208</v>
      </c>
      <c r="E1155" s="203" t="s">
        <v>19</v>
      </c>
      <c r="F1155" s="204" t="s">
        <v>1293</v>
      </c>
      <c r="G1155" s="202"/>
      <c r="H1155" s="205">
        <v>138.86099999999999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208</v>
      </c>
      <c r="AU1155" s="211" t="s">
        <v>82</v>
      </c>
      <c r="AV1155" s="13" t="s">
        <v>82</v>
      </c>
      <c r="AW1155" s="13" t="s">
        <v>34</v>
      </c>
      <c r="AX1155" s="13" t="s">
        <v>80</v>
      </c>
      <c r="AY1155" s="211" t="s">
        <v>191</v>
      </c>
    </row>
    <row r="1156" spans="1:65" s="2" customFormat="1" ht="16.5" customHeight="1">
      <c r="A1156" s="37"/>
      <c r="B1156" s="38"/>
      <c r="C1156" s="223" t="s">
        <v>1453</v>
      </c>
      <c r="D1156" s="223" t="s">
        <v>273</v>
      </c>
      <c r="E1156" s="224" t="s">
        <v>1454</v>
      </c>
      <c r="F1156" s="225" t="s">
        <v>1455</v>
      </c>
      <c r="G1156" s="226" t="s">
        <v>282</v>
      </c>
      <c r="H1156" s="227">
        <v>169.54900000000001</v>
      </c>
      <c r="I1156" s="228"/>
      <c r="J1156" s="229">
        <f>ROUND(I1156*H1156,2)</f>
        <v>0</v>
      </c>
      <c r="K1156" s="225" t="s">
        <v>203</v>
      </c>
      <c r="L1156" s="230"/>
      <c r="M1156" s="231" t="s">
        <v>19</v>
      </c>
      <c r="N1156" s="232" t="s">
        <v>44</v>
      </c>
      <c r="O1156" s="67"/>
      <c r="P1156" s="190">
        <f>O1156*H1156</f>
        <v>0</v>
      </c>
      <c r="Q1156" s="190">
        <v>1.9E-3</v>
      </c>
      <c r="R1156" s="190">
        <f>Q1156*H1156</f>
        <v>0.32214310000000002</v>
      </c>
      <c r="S1156" s="190">
        <v>0</v>
      </c>
      <c r="T1156" s="191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192" t="s">
        <v>405</v>
      </c>
      <c r="AT1156" s="192" t="s">
        <v>273</v>
      </c>
      <c r="AU1156" s="192" t="s">
        <v>82</v>
      </c>
      <c r="AY1156" s="20" t="s">
        <v>191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20" t="s">
        <v>80</v>
      </c>
      <c r="BK1156" s="193">
        <f>ROUND(I1156*H1156,2)</f>
        <v>0</v>
      </c>
      <c r="BL1156" s="20" t="s">
        <v>292</v>
      </c>
      <c r="BM1156" s="192" t="s">
        <v>1456</v>
      </c>
    </row>
    <row r="1157" spans="1:65" s="2" customFormat="1" ht="11.25">
      <c r="A1157" s="37"/>
      <c r="B1157" s="38"/>
      <c r="C1157" s="39"/>
      <c r="D1157" s="194" t="s">
        <v>199</v>
      </c>
      <c r="E1157" s="39"/>
      <c r="F1157" s="195" t="s">
        <v>1455</v>
      </c>
      <c r="G1157" s="39"/>
      <c r="H1157" s="39"/>
      <c r="I1157" s="196"/>
      <c r="J1157" s="39"/>
      <c r="K1157" s="39"/>
      <c r="L1157" s="42"/>
      <c r="M1157" s="197"/>
      <c r="N1157" s="198"/>
      <c r="O1157" s="67"/>
      <c r="P1157" s="67"/>
      <c r="Q1157" s="67"/>
      <c r="R1157" s="67"/>
      <c r="S1157" s="67"/>
      <c r="T1157" s="68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T1157" s="20" t="s">
        <v>199</v>
      </c>
      <c r="AU1157" s="20" t="s">
        <v>82</v>
      </c>
    </row>
    <row r="1158" spans="1:65" s="13" customFormat="1" ht="11.25">
      <c r="B1158" s="201"/>
      <c r="C1158" s="202"/>
      <c r="D1158" s="194" t="s">
        <v>208</v>
      </c>
      <c r="E1158" s="202"/>
      <c r="F1158" s="204" t="s">
        <v>1457</v>
      </c>
      <c r="G1158" s="202"/>
      <c r="H1158" s="205">
        <v>169.54900000000001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208</v>
      </c>
      <c r="AU1158" s="211" t="s">
        <v>82</v>
      </c>
      <c r="AV1158" s="13" t="s">
        <v>82</v>
      </c>
      <c r="AW1158" s="13" t="s">
        <v>4</v>
      </c>
      <c r="AX1158" s="13" t="s">
        <v>80</v>
      </c>
      <c r="AY1158" s="211" t="s">
        <v>191</v>
      </c>
    </row>
    <row r="1159" spans="1:65" s="2" customFormat="1" ht="16.5" customHeight="1">
      <c r="A1159" s="37"/>
      <c r="B1159" s="38"/>
      <c r="C1159" s="181" t="s">
        <v>1458</v>
      </c>
      <c r="D1159" s="181" t="s">
        <v>193</v>
      </c>
      <c r="E1159" s="182" t="s">
        <v>1459</v>
      </c>
      <c r="F1159" s="183" t="s">
        <v>1460</v>
      </c>
      <c r="G1159" s="184" t="s">
        <v>282</v>
      </c>
      <c r="H1159" s="185">
        <v>138.86099999999999</v>
      </c>
      <c r="I1159" s="186"/>
      <c r="J1159" s="187">
        <f>ROUND(I1159*H1159,2)</f>
        <v>0</v>
      </c>
      <c r="K1159" s="183" t="s">
        <v>203</v>
      </c>
      <c r="L1159" s="42"/>
      <c r="M1159" s="188" t="s">
        <v>19</v>
      </c>
      <c r="N1159" s="189" t="s">
        <v>44</v>
      </c>
      <c r="O1159" s="67"/>
      <c r="P1159" s="190">
        <f>O1159*H1159</f>
        <v>0</v>
      </c>
      <c r="Q1159" s="190">
        <v>0</v>
      </c>
      <c r="R1159" s="190">
        <f>Q1159*H1159</f>
        <v>0</v>
      </c>
      <c r="S1159" s="190">
        <v>0</v>
      </c>
      <c r="T1159" s="191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192" t="s">
        <v>292</v>
      </c>
      <c r="AT1159" s="192" t="s">
        <v>193</v>
      </c>
      <c r="AU1159" s="192" t="s">
        <v>82</v>
      </c>
      <c r="AY1159" s="20" t="s">
        <v>191</v>
      </c>
      <c r="BE1159" s="193">
        <f>IF(N1159="základní",J1159,0)</f>
        <v>0</v>
      </c>
      <c r="BF1159" s="193">
        <f>IF(N1159="snížená",J1159,0)</f>
        <v>0</v>
      </c>
      <c r="BG1159" s="193">
        <f>IF(N1159="zákl. přenesená",J1159,0)</f>
        <v>0</v>
      </c>
      <c r="BH1159" s="193">
        <f>IF(N1159="sníž. přenesená",J1159,0)</f>
        <v>0</v>
      </c>
      <c r="BI1159" s="193">
        <f>IF(N1159="nulová",J1159,0)</f>
        <v>0</v>
      </c>
      <c r="BJ1159" s="20" t="s">
        <v>80</v>
      </c>
      <c r="BK1159" s="193">
        <f>ROUND(I1159*H1159,2)</f>
        <v>0</v>
      </c>
      <c r="BL1159" s="20" t="s">
        <v>292</v>
      </c>
      <c r="BM1159" s="192" t="s">
        <v>1461</v>
      </c>
    </row>
    <row r="1160" spans="1:65" s="2" customFormat="1" ht="11.25">
      <c r="A1160" s="37"/>
      <c r="B1160" s="38"/>
      <c r="C1160" s="39"/>
      <c r="D1160" s="194" t="s">
        <v>199</v>
      </c>
      <c r="E1160" s="39"/>
      <c r="F1160" s="195" t="s">
        <v>1462</v>
      </c>
      <c r="G1160" s="39"/>
      <c r="H1160" s="39"/>
      <c r="I1160" s="196"/>
      <c r="J1160" s="39"/>
      <c r="K1160" s="39"/>
      <c r="L1160" s="42"/>
      <c r="M1160" s="197"/>
      <c r="N1160" s="198"/>
      <c r="O1160" s="67"/>
      <c r="P1160" s="67"/>
      <c r="Q1160" s="67"/>
      <c r="R1160" s="67"/>
      <c r="S1160" s="67"/>
      <c r="T1160" s="68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T1160" s="20" t="s">
        <v>199</v>
      </c>
      <c r="AU1160" s="20" t="s">
        <v>82</v>
      </c>
    </row>
    <row r="1161" spans="1:65" s="2" customFormat="1" ht="11.25">
      <c r="A1161" s="37"/>
      <c r="B1161" s="38"/>
      <c r="C1161" s="39"/>
      <c r="D1161" s="199" t="s">
        <v>206</v>
      </c>
      <c r="E1161" s="39"/>
      <c r="F1161" s="200" t="s">
        <v>1463</v>
      </c>
      <c r="G1161" s="39"/>
      <c r="H1161" s="39"/>
      <c r="I1161" s="196"/>
      <c r="J1161" s="39"/>
      <c r="K1161" s="39"/>
      <c r="L1161" s="42"/>
      <c r="M1161" s="197"/>
      <c r="N1161" s="198"/>
      <c r="O1161" s="67"/>
      <c r="P1161" s="67"/>
      <c r="Q1161" s="67"/>
      <c r="R1161" s="67"/>
      <c r="S1161" s="67"/>
      <c r="T1161" s="68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T1161" s="20" t="s">
        <v>206</v>
      </c>
      <c r="AU1161" s="20" t="s">
        <v>82</v>
      </c>
    </row>
    <row r="1162" spans="1:65" s="13" customFormat="1" ht="11.25">
      <c r="B1162" s="201"/>
      <c r="C1162" s="202"/>
      <c r="D1162" s="194" t="s">
        <v>208</v>
      </c>
      <c r="E1162" s="203" t="s">
        <v>19</v>
      </c>
      <c r="F1162" s="204" t="s">
        <v>1293</v>
      </c>
      <c r="G1162" s="202"/>
      <c r="H1162" s="205">
        <v>138.86099999999999</v>
      </c>
      <c r="I1162" s="206"/>
      <c r="J1162" s="202"/>
      <c r="K1162" s="202"/>
      <c r="L1162" s="207"/>
      <c r="M1162" s="208"/>
      <c r="N1162" s="209"/>
      <c r="O1162" s="209"/>
      <c r="P1162" s="209"/>
      <c r="Q1162" s="209"/>
      <c r="R1162" s="209"/>
      <c r="S1162" s="209"/>
      <c r="T1162" s="210"/>
      <c r="AT1162" s="211" t="s">
        <v>208</v>
      </c>
      <c r="AU1162" s="211" t="s">
        <v>82</v>
      </c>
      <c r="AV1162" s="13" t="s">
        <v>82</v>
      </c>
      <c r="AW1162" s="13" t="s">
        <v>34</v>
      </c>
      <c r="AX1162" s="13" t="s">
        <v>80</v>
      </c>
      <c r="AY1162" s="211" t="s">
        <v>191</v>
      </c>
    </row>
    <row r="1163" spans="1:65" s="2" customFormat="1" ht="16.5" customHeight="1">
      <c r="A1163" s="37"/>
      <c r="B1163" s="38"/>
      <c r="C1163" s="223" t="s">
        <v>1464</v>
      </c>
      <c r="D1163" s="223" t="s">
        <v>273</v>
      </c>
      <c r="E1163" s="224" t="s">
        <v>1465</v>
      </c>
      <c r="F1163" s="225" t="s">
        <v>1466</v>
      </c>
      <c r="G1163" s="226" t="s">
        <v>282</v>
      </c>
      <c r="H1163" s="227">
        <v>145.804</v>
      </c>
      <c r="I1163" s="228"/>
      <c r="J1163" s="229">
        <f>ROUND(I1163*H1163,2)</f>
        <v>0</v>
      </c>
      <c r="K1163" s="225" t="s">
        <v>203</v>
      </c>
      <c r="L1163" s="230"/>
      <c r="M1163" s="231" t="s">
        <v>19</v>
      </c>
      <c r="N1163" s="232" t="s">
        <v>44</v>
      </c>
      <c r="O1163" s="67"/>
      <c r="P1163" s="190">
        <f>O1163*H1163</f>
        <v>0</v>
      </c>
      <c r="Q1163" s="190">
        <v>5.0000000000000001E-4</v>
      </c>
      <c r="R1163" s="190">
        <f>Q1163*H1163</f>
        <v>7.2902000000000008E-2</v>
      </c>
      <c r="S1163" s="190">
        <v>0</v>
      </c>
      <c r="T1163" s="191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192" t="s">
        <v>405</v>
      </c>
      <c r="AT1163" s="192" t="s">
        <v>273</v>
      </c>
      <c r="AU1163" s="192" t="s">
        <v>82</v>
      </c>
      <c r="AY1163" s="20" t="s">
        <v>191</v>
      </c>
      <c r="BE1163" s="193">
        <f>IF(N1163="základní",J1163,0)</f>
        <v>0</v>
      </c>
      <c r="BF1163" s="193">
        <f>IF(N1163="snížená",J1163,0)</f>
        <v>0</v>
      </c>
      <c r="BG1163" s="193">
        <f>IF(N1163="zákl. přenesená",J1163,0)</f>
        <v>0</v>
      </c>
      <c r="BH1163" s="193">
        <f>IF(N1163="sníž. přenesená",J1163,0)</f>
        <v>0</v>
      </c>
      <c r="BI1163" s="193">
        <f>IF(N1163="nulová",J1163,0)</f>
        <v>0</v>
      </c>
      <c r="BJ1163" s="20" t="s">
        <v>80</v>
      </c>
      <c r="BK1163" s="193">
        <f>ROUND(I1163*H1163,2)</f>
        <v>0</v>
      </c>
      <c r="BL1163" s="20" t="s">
        <v>292</v>
      </c>
      <c r="BM1163" s="192" t="s">
        <v>1467</v>
      </c>
    </row>
    <row r="1164" spans="1:65" s="2" customFormat="1" ht="11.25">
      <c r="A1164" s="37"/>
      <c r="B1164" s="38"/>
      <c r="C1164" s="39"/>
      <c r="D1164" s="194" t="s">
        <v>199</v>
      </c>
      <c r="E1164" s="39"/>
      <c r="F1164" s="195" t="s">
        <v>1466</v>
      </c>
      <c r="G1164" s="39"/>
      <c r="H1164" s="39"/>
      <c r="I1164" s="196"/>
      <c r="J1164" s="39"/>
      <c r="K1164" s="39"/>
      <c r="L1164" s="42"/>
      <c r="M1164" s="197"/>
      <c r="N1164" s="198"/>
      <c r="O1164" s="67"/>
      <c r="P1164" s="67"/>
      <c r="Q1164" s="67"/>
      <c r="R1164" s="67"/>
      <c r="S1164" s="67"/>
      <c r="T1164" s="68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T1164" s="20" t="s">
        <v>199</v>
      </c>
      <c r="AU1164" s="20" t="s">
        <v>82</v>
      </c>
    </row>
    <row r="1165" spans="1:65" s="13" customFormat="1" ht="11.25">
      <c r="B1165" s="201"/>
      <c r="C1165" s="202"/>
      <c r="D1165" s="194" t="s">
        <v>208</v>
      </c>
      <c r="E1165" s="202"/>
      <c r="F1165" s="204" t="s">
        <v>1468</v>
      </c>
      <c r="G1165" s="202"/>
      <c r="H1165" s="205">
        <v>145.804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208</v>
      </c>
      <c r="AU1165" s="211" t="s">
        <v>82</v>
      </c>
      <c r="AV1165" s="13" t="s">
        <v>82</v>
      </c>
      <c r="AW1165" s="13" t="s">
        <v>4</v>
      </c>
      <c r="AX1165" s="13" t="s">
        <v>80</v>
      </c>
      <c r="AY1165" s="211" t="s">
        <v>191</v>
      </c>
    </row>
    <row r="1166" spans="1:65" s="2" customFormat="1" ht="16.5" customHeight="1">
      <c r="A1166" s="37"/>
      <c r="B1166" s="38"/>
      <c r="C1166" s="181" t="s">
        <v>1469</v>
      </c>
      <c r="D1166" s="181" t="s">
        <v>193</v>
      </c>
      <c r="E1166" s="182" t="s">
        <v>1470</v>
      </c>
      <c r="F1166" s="183" t="s">
        <v>1471</v>
      </c>
      <c r="G1166" s="184" t="s">
        <v>282</v>
      </c>
      <c r="H1166" s="185">
        <v>108.691</v>
      </c>
      <c r="I1166" s="186"/>
      <c r="J1166" s="187">
        <f>ROUND(I1166*H1166,2)</f>
        <v>0</v>
      </c>
      <c r="K1166" s="183" t="s">
        <v>203</v>
      </c>
      <c r="L1166" s="42"/>
      <c r="M1166" s="188" t="s">
        <v>19</v>
      </c>
      <c r="N1166" s="189" t="s">
        <v>44</v>
      </c>
      <c r="O1166" s="67"/>
      <c r="P1166" s="190">
        <f>O1166*H1166</f>
        <v>0</v>
      </c>
      <c r="Q1166" s="190">
        <v>0</v>
      </c>
      <c r="R1166" s="190">
        <f>Q1166*H1166</f>
        <v>0</v>
      </c>
      <c r="S1166" s="190">
        <v>0</v>
      </c>
      <c r="T1166" s="191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192" t="s">
        <v>292</v>
      </c>
      <c r="AT1166" s="192" t="s">
        <v>193</v>
      </c>
      <c r="AU1166" s="192" t="s">
        <v>82</v>
      </c>
      <c r="AY1166" s="20" t="s">
        <v>191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0" t="s">
        <v>80</v>
      </c>
      <c r="BK1166" s="193">
        <f>ROUND(I1166*H1166,2)</f>
        <v>0</v>
      </c>
      <c r="BL1166" s="20" t="s">
        <v>292</v>
      </c>
      <c r="BM1166" s="192" t="s">
        <v>1472</v>
      </c>
    </row>
    <row r="1167" spans="1:65" s="2" customFormat="1" ht="11.25">
      <c r="A1167" s="37"/>
      <c r="B1167" s="38"/>
      <c r="C1167" s="39"/>
      <c r="D1167" s="194" t="s">
        <v>199</v>
      </c>
      <c r="E1167" s="39"/>
      <c r="F1167" s="195" t="s">
        <v>1473</v>
      </c>
      <c r="G1167" s="39"/>
      <c r="H1167" s="39"/>
      <c r="I1167" s="196"/>
      <c r="J1167" s="39"/>
      <c r="K1167" s="39"/>
      <c r="L1167" s="42"/>
      <c r="M1167" s="197"/>
      <c r="N1167" s="198"/>
      <c r="O1167" s="67"/>
      <c r="P1167" s="67"/>
      <c r="Q1167" s="67"/>
      <c r="R1167" s="67"/>
      <c r="S1167" s="67"/>
      <c r="T1167" s="68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T1167" s="20" t="s">
        <v>199</v>
      </c>
      <c r="AU1167" s="20" t="s">
        <v>82</v>
      </c>
    </row>
    <row r="1168" spans="1:65" s="2" customFormat="1" ht="11.25">
      <c r="A1168" s="37"/>
      <c r="B1168" s="38"/>
      <c r="C1168" s="39"/>
      <c r="D1168" s="199" t="s">
        <v>206</v>
      </c>
      <c r="E1168" s="39"/>
      <c r="F1168" s="200" t="s">
        <v>1474</v>
      </c>
      <c r="G1168" s="39"/>
      <c r="H1168" s="39"/>
      <c r="I1168" s="196"/>
      <c r="J1168" s="39"/>
      <c r="K1168" s="39"/>
      <c r="L1168" s="42"/>
      <c r="M1168" s="197"/>
      <c r="N1168" s="198"/>
      <c r="O1168" s="67"/>
      <c r="P1168" s="67"/>
      <c r="Q1168" s="67"/>
      <c r="R1168" s="67"/>
      <c r="S1168" s="67"/>
      <c r="T1168" s="68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T1168" s="20" t="s">
        <v>206</v>
      </c>
      <c r="AU1168" s="20" t="s">
        <v>82</v>
      </c>
    </row>
    <row r="1169" spans="1:65" s="13" customFormat="1" ht="11.25">
      <c r="B1169" s="201"/>
      <c r="C1169" s="202"/>
      <c r="D1169" s="194" t="s">
        <v>208</v>
      </c>
      <c r="E1169" s="203" t="s">
        <v>19</v>
      </c>
      <c r="F1169" s="204" t="s">
        <v>1475</v>
      </c>
      <c r="G1169" s="202"/>
      <c r="H1169" s="205">
        <v>108.691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208</v>
      </c>
      <c r="AU1169" s="211" t="s">
        <v>82</v>
      </c>
      <c r="AV1169" s="13" t="s">
        <v>82</v>
      </c>
      <c r="AW1169" s="13" t="s">
        <v>34</v>
      </c>
      <c r="AX1169" s="13" t="s">
        <v>80</v>
      </c>
      <c r="AY1169" s="211" t="s">
        <v>191</v>
      </c>
    </row>
    <row r="1170" spans="1:65" s="2" customFormat="1" ht="16.5" customHeight="1">
      <c r="A1170" s="37"/>
      <c r="B1170" s="38"/>
      <c r="C1170" s="223" t="s">
        <v>1476</v>
      </c>
      <c r="D1170" s="223" t="s">
        <v>273</v>
      </c>
      <c r="E1170" s="224" t="s">
        <v>1465</v>
      </c>
      <c r="F1170" s="225" t="s">
        <v>1466</v>
      </c>
      <c r="G1170" s="226" t="s">
        <v>282</v>
      </c>
      <c r="H1170" s="227">
        <v>114.126</v>
      </c>
      <c r="I1170" s="228"/>
      <c r="J1170" s="229">
        <f>ROUND(I1170*H1170,2)</f>
        <v>0</v>
      </c>
      <c r="K1170" s="225" t="s">
        <v>203</v>
      </c>
      <c r="L1170" s="230"/>
      <c r="M1170" s="231" t="s">
        <v>19</v>
      </c>
      <c r="N1170" s="232" t="s">
        <v>44</v>
      </c>
      <c r="O1170" s="67"/>
      <c r="P1170" s="190">
        <f>O1170*H1170</f>
        <v>0</v>
      </c>
      <c r="Q1170" s="190">
        <v>5.0000000000000001E-4</v>
      </c>
      <c r="R1170" s="190">
        <f>Q1170*H1170</f>
        <v>5.7063000000000003E-2</v>
      </c>
      <c r="S1170" s="190">
        <v>0</v>
      </c>
      <c r="T1170" s="191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192" t="s">
        <v>405</v>
      </c>
      <c r="AT1170" s="192" t="s">
        <v>273</v>
      </c>
      <c r="AU1170" s="192" t="s">
        <v>82</v>
      </c>
      <c r="AY1170" s="20" t="s">
        <v>191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20" t="s">
        <v>80</v>
      </c>
      <c r="BK1170" s="193">
        <f>ROUND(I1170*H1170,2)</f>
        <v>0</v>
      </c>
      <c r="BL1170" s="20" t="s">
        <v>292</v>
      </c>
      <c r="BM1170" s="192" t="s">
        <v>1477</v>
      </c>
    </row>
    <row r="1171" spans="1:65" s="2" customFormat="1" ht="11.25">
      <c r="A1171" s="37"/>
      <c r="B1171" s="38"/>
      <c r="C1171" s="39"/>
      <c r="D1171" s="194" t="s">
        <v>199</v>
      </c>
      <c r="E1171" s="39"/>
      <c r="F1171" s="195" t="s">
        <v>1466</v>
      </c>
      <c r="G1171" s="39"/>
      <c r="H1171" s="39"/>
      <c r="I1171" s="196"/>
      <c r="J1171" s="39"/>
      <c r="K1171" s="39"/>
      <c r="L1171" s="42"/>
      <c r="M1171" s="197"/>
      <c r="N1171" s="198"/>
      <c r="O1171" s="67"/>
      <c r="P1171" s="67"/>
      <c r="Q1171" s="67"/>
      <c r="R1171" s="67"/>
      <c r="S1171" s="67"/>
      <c r="T1171" s="68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T1171" s="20" t="s">
        <v>199</v>
      </c>
      <c r="AU1171" s="20" t="s">
        <v>82</v>
      </c>
    </row>
    <row r="1172" spans="1:65" s="13" customFormat="1" ht="11.25">
      <c r="B1172" s="201"/>
      <c r="C1172" s="202"/>
      <c r="D1172" s="194" t="s">
        <v>208</v>
      </c>
      <c r="E1172" s="202"/>
      <c r="F1172" s="204" t="s">
        <v>1478</v>
      </c>
      <c r="G1172" s="202"/>
      <c r="H1172" s="205">
        <v>114.126</v>
      </c>
      <c r="I1172" s="206"/>
      <c r="J1172" s="202"/>
      <c r="K1172" s="202"/>
      <c r="L1172" s="207"/>
      <c r="M1172" s="208"/>
      <c r="N1172" s="209"/>
      <c r="O1172" s="209"/>
      <c r="P1172" s="209"/>
      <c r="Q1172" s="209"/>
      <c r="R1172" s="209"/>
      <c r="S1172" s="209"/>
      <c r="T1172" s="210"/>
      <c r="AT1172" s="211" t="s">
        <v>208</v>
      </c>
      <c r="AU1172" s="211" t="s">
        <v>82</v>
      </c>
      <c r="AV1172" s="13" t="s">
        <v>82</v>
      </c>
      <c r="AW1172" s="13" t="s">
        <v>4</v>
      </c>
      <c r="AX1172" s="13" t="s">
        <v>80</v>
      </c>
      <c r="AY1172" s="211" t="s">
        <v>191</v>
      </c>
    </row>
    <row r="1173" spans="1:65" s="2" customFormat="1" ht="16.5" customHeight="1">
      <c r="A1173" s="37"/>
      <c r="B1173" s="38"/>
      <c r="C1173" s="181" t="s">
        <v>1479</v>
      </c>
      <c r="D1173" s="181" t="s">
        <v>193</v>
      </c>
      <c r="E1173" s="182" t="s">
        <v>1480</v>
      </c>
      <c r="F1173" s="183" t="s">
        <v>1481</v>
      </c>
      <c r="G1173" s="184" t="s">
        <v>282</v>
      </c>
      <c r="H1173" s="185">
        <v>45.674999999999997</v>
      </c>
      <c r="I1173" s="186"/>
      <c r="J1173" s="187">
        <f>ROUND(I1173*H1173,2)</f>
        <v>0</v>
      </c>
      <c r="K1173" s="183" t="s">
        <v>203</v>
      </c>
      <c r="L1173" s="42"/>
      <c r="M1173" s="188" t="s">
        <v>19</v>
      </c>
      <c r="N1173" s="189" t="s">
        <v>44</v>
      </c>
      <c r="O1173" s="67"/>
      <c r="P1173" s="190">
        <f>O1173*H1173</f>
        <v>0</v>
      </c>
      <c r="Q1173" s="190">
        <v>0</v>
      </c>
      <c r="R1173" s="190">
        <f>Q1173*H1173</f>
        <v>0</v>
      </c>
      <c r="S1173" s="190">
        <v>0</v>
      </c>
      <c r="T1173" s="191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192" t="s">
        <v>292</v>
      </c>
      <c r="AT1173" s="192" t="s">
        <v>193</v>
      </c>
      <c r="AU1173" s="192" t="s">
        <v>82</v>
      </c>
      <c r="AY1173" s="20" t="s">
        <v>191</v>
      </c>
      <c r="BE1173" s="193">
        <f>IF(N1173="základní",J1173,0)</f>
        <v>0</v>
      </c>
      <c r="BF1173" s="193">
        <f>IF(N1173="snížená",J1173,0)</f>
        <v>0</v>
      </c>
      <c r="BG1173" s="193">
        <f>IF(N1173="zákl. přenesená",J1173,0)</f>
        <v>0</v>
      </c>
      <c r="BH1173" s="193">
        <f>IF(N1173="sníž. přenesená",J1173,0)</f>
        <v>0</v>
      </c>
      <c r="BI1173" s="193">
        <f>IF(N1173="nulová",J1173,0)</f>
        <v>0</v>
      </c>
      <c r="BJ1173" s="20" t="s">
        <v>80</v>
      </c>
      <c r="BK1173" s="193">
        <f>ROUND(I1173*H1173,2)</f>
        <v>0</v>
      </c>
      <c r="BL1173" s="20" t="s">
        <v>292</v>
      </c>
      <c r="BM1173" s="192" t="s">
        <v>1482</v>
      </c>
    </row>
    <row r="1174" spans="1:65" s="2" customFormat="1" ht="11.25">
      <c r="A1174" s="37"/>
      <c r="B1174" s="38"/>
      <c r="C1174" s="39"/>
      <c r="D1174" s="194" t="s">
        <v>199</v>
      </c>
      <c r="E1174" s="39"/>
      <c r="F1174" s="195" t="s">
        <v>1483</v>
      </c>
      <c r="G1174" s="39"/>
      <c r="H1174" s="39"/>
      <c r="I1174" s="196"/>
      <c r="J1174" s="39"/>
      <c r="K1174" s="39"/>
      <c r="L1174" s="42"/>
      <c r="M1174" s="197"/>
      <c r="N1174" s="198"/>
      <c r="O1174" s="67"/>
      <c r="P1174" s="67"/>
      <c r="Q1174" s="67"/>
      <c r="R1174" s="67"/>
      <c r="S1174" s="67"/>
      <c r="T1174" s="68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T1174" s="20" t="s">
        <v>199</v>
      </c>
      <c r="AU1174" s="20" t="s">
        <v>82</v>
      </c>
    </row>
    <row r="1175" spans="1:65" s="2" customFormat="1" ht="11.25">
      <c r="A1175" s="37"/>
      <c r="B1175" s="38"/>
      <c r="C1175" s="39"/>
      <c r="D1175" s="199" t="s">
        <v>206</v>
      </c>
      <c r="E1175" s="39"/>
      <c r="F1175" s="200" t="s">
        <v>1484</v>
      </c>
      <c r="G1175" s="39"/>
      <c r="H1175" s="39"/>
      <c r="I1175" s="196"/>
      <c r="J1175" s="39"/>
      <c r="K1175" s="39"/>
      <c r="L1175" s="42"/>
      <c r="M1175" s="197"/>
      <c r="N1175" s="198"/>
      <c r="O1175" s="67"/>
      <c r="P1175" s="67"/>
      <c r="Q1175" s="67"/>
      <c r="R1175" s="67"/>
      <c r="S1175" s="67"/>
      <c r="T1175" s="68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T1175" s="20" t="s">
        <v>206</v>
      </c>
      <c r="AU1175" s="20" t="s">
        <v>82</v>
      </c>
    </row>
    <row r="1176" spans="1:65" s="13" customFormat="1" ht="11.25">
      <c r="B1176" s="201"/>
      <c r="C1176" s="202"/>
      <c r="D1176" s="194" t="s">
        <v>208</v>
      </c>
      <c r="E1176" s="203" t="s">
        <v>19</v>
      </c>
      <c r="F1176" s="204" t="s">
        <v>546</v>
      </c>
      <c r="G1176" s="202"/>
      <c r="H1176" s="205">
        <v>45.674999999999997</v>
      </c>
      <c r="I1176" s="206"/>
      <c r="J1176" s="202"/>
      <c r="K1176" s="202"/>
      <c r="L1176" s="207"/>
      <c r="M1176" s="208"/>
      <c r="N1176" s="209"/>
      <c r="O1176" s="209"/>
      <c r="P1176" s="209"/>
      <c r="Q1176" s="209"/>
      <c r="R1176" s="209"/>
      <c r="S1176" s="209"/>
      <c r="T1176" s="210"/>
      <c r="AT1176" s="211" t="s">
        <v>208</v>
      </c>
      <c r="AU1176" s="211" t="s">
        <v>82</v>
      </c>
      <c r="AV1176" s="13" t="s">
        <v>82</v>
      </c>
      <c r="AW1176" s="13" t="s">
        <v>34</v>
      </c>
      <c r="AX1176" s="13" t="s">
        <v>80</v>
      </c>
      <c r="AY1176" s="211" t="s">
        <v>191</v>
      </c>
    </row>
    <row r="1177" spans="1:65" s="2" customFormat="1" ht="16.5" customHeight="1">
      <c r="A1177" s="37"/>
      <c r="B1177" s="38"/>
      <c r="C1177" s="223" t="s">
        <v>1485</v>
      </c>
      <c r="D1177" s="223" t="s">
        <v>273</v>
      </c>
      <c r="E1177" s="224" t="s">
        <v>1486</v>
      </c>
      <c r="F1177" s="225" t="s">
        <v>1487</v>
      </c>
      <c r="G1177" s="226" t="s">
        <v>282</v>
      </c>
      <c r="H1177" s="227">
        <v>47.959000000000003</v>
      </c>
      <c r="I1177" s="228"/>
      <c r="J1177" s="229">
        <f>ROUND(I1177*H1177,2)</f>
        <v>0</v>
      </c>
      <c r="K1177" s="225" t="s">
        <v>203</v>
      </c>
      <c r="L1177" s="230"/>
      <c r="M1177" s="231" t="s">
        <v>19</v>
      </c>
      <c r="N1177" s="232" t="s">
        <v>44</v>
      </c>
      <c r="O1177" s="67"/>
      <c r="P1177" s="190">
        <f>O1177*H1177</f>
        <v>0</v>
      </c>
      <c r="Q1177" s="190">
        <v>2.9999999999999997E-4</v>
      </c>
      <c r="R1177" s="190">
        <f>Q1177*H1177</f>
        <v>1.43877E-2</v>
      </c>
      <c r="S1177" s="190">
        <v>0</v>
      </c>
      <c r="T1177" s="191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192" t="s">
        <v>405</v>
      </c>
      <c r="AT1177" s="192" t="s">
        <v>273</v>
      </c>
      <c r="AU1177" s="192" t="s">
        <v>82</v>
      </c>
      <c r="AY1177" s="20" t="s">
        <v>191</v>
      </c>
      <c r="BE1177" s="193">
        <f>IF(N1177="základní",J1177,0)</f>
        <v>0</v>
      </c>
      <c r="BF1177" s="193">
        <f>IF(N1177="snížená",J1177,0)</f>
        <v>0</v>
      </c>
      <c r="BG1177" s="193">
        <f>IF(N1177="zákl. přenesená",J1177,0)</f>
        <v>0</v>
      </c>
      <c r="BH1177" s="193">
        <f>IF(N1177="sníž. přenesená",J1177,0)</f>
        <v>0</v>
      </c>
      <c r="BI1177" s="193">
        <f>IF(N1177="nulová",J1177,0)</f>
        <v>0</v>
      </c>
      <c r="BJ1177" s="20" t="s">
        <v>80</v>
      </c>
      <c r="BK1177" s="193">
        <f>ROUND(I1177*H1177,2)</f>
        <v>0</v>
      </c>
      <c r="BL1177" s="20" t="s">
        <v>292</v>
      </c>
      <c r="BM1177" s="192" t="s">
        <v>1488</v>
      </c>
    </row>
    <row r="1178" spans="1:65" s="2" customFormat="1" ht="11.25">
      <c r="A1178" s="37"/>
      <c r="B1178" s="38"/>
      <c r="C1178" s="39"/>
      <c r="D1178" s="194" t="s">
        <v>199</v>
      </c>
      <c r="E1178" s="39"/>
      <c r="F1178" s="195" t="s">
        <v>1487</v>
      </c>
      <c r="G1178" s="39"/>
      <c r="H1178" s="39"/>
      <c r="I1178" s="196"/>
      <c r="J1178" s="39"/>
      <c r="K1178" s="39"/>
      <c r="L1178" s="42"/>
      <c r="M1178" s="197"/>
      <c r="N1178" s="198"/>
      <c r="O1178" s="67"/>
      <c r="P1178" s="67"/>
      <c r="Q1178" s="67"/>
      <c r="R1178" s="67"/>
      <c r="S1178" s="67"/>
      <c r="T1178" s="68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T1178" s="20" t="s">
        <v>199</v>
      </c>
      <c r="AU1178" s="20" t="s">
        <v>82</v>
      </c>
    </row>
    <row r="1179" spans="1:65" s="13" customFormat="1" ht="11.25">
      <c r="B1179" s="201"/>
      <c r="C1179" s="202"/>
      <c r="D1179" s="194" t="s">
        <v>208</v>
      </c>
      <c r="E1179" s="202"/>
      <c r="F1179" s="204" t="s">
        <v>1489</v>
      </c>
      <c r="G1179" s="202"/>
      <c r="H1179" s="205">
        <v>47.959000000000003</v>
      </c>
      <c r="I1179" s="206"/>
      <c r="J1179" s="202"/>
      <c r="K1179" s="202"/>
      <c r="L1179" s="207"/>
      <c r="M1179" s="208"/>
      <c r="N1179" s="209"/>
      <c r="O1179" s="209"/>
      <c r="P1179" s="209"/>
      <c r="Q1179" s="209"/>
      <c r="R1179" s="209"/>
      <c r="S1179" s="209"/>
      <c r="T1179" s="210"/>
      <c r="AT1179" s="211" t="s">
        <v>208</v>
      </c>
      <c r="AU1179" s="211" t="s">
        <v>82</v>
      </c>
      <c r="AV1179" s="13" t="s">
        <v>82</v>
      </c>
      <c r="AW1179" s="13" t="s">
        <v>4</v>
      </c>
      <c r="AX1179" s="13" t="s">
        <v>80</v>
      </c>
      <c r="AY1179" s="211" t="s">
        <v>191</v>
      </c>
    </row>
    <row r="1180" spans="1:65" s="2" customFormat="1" ht="21.75" customHeight="1">
      <c r="A1180" s="37"/>
      <c r="B1180" s="38"/>
      <c r="C1180" s="181" t="s">
        <v>1490</v>
      </c>
      <c r="D1180" s="181" t="s">
        <v>193</v>
      </c>
      <c r="E1180" s="182" t="s">
        <v>1491</v>
      </c>
      <c r="F1180" s="183" t="s">
        <v>1492</v>
      </c>
      <c r="G1180" s="184" t="s">
        <v>255</v>
      </c>
      <c r="H1180" s="185">
        <v>11.33</v>
      </c>
      <c r="I1180" s="186"/>
      <c r="J1180" s="187">
        <f>ROUND(I1180*H1180,2)</f>
        <v>0</v>
      </c>
      <c r="K1180" s="183" t="s">
        <v>203</v>
      </c>
      <c r="L1180" s="42"/>
      <c r="M1180" s="188" t="s">
        <v>19</v>
      </c>
      <c r="N1180" s="189" t="s">
        <v>44</v>
      </c>
      <c r="O1180" s="67"/>
      <c r="P1180" s="190">
        <f>O1180*H1180</f>
        <v>0</v>
      </c>
      <c r="Q1180" s="190">
        <v>0</v>
      </c>
      <c r="R1180" s="190">
        <f>Q1180*H1180</f>
        <v>0</v>
      </c>
      <c r="S1180" s="190">
        <v>0</v>
      </c>
      <c r="T1180" s="191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192" t="s">
        <v>292</v>
      </c>
      <c r="AT1180" s="192" t="s">
        <v>193</v>
      </c>
      <c r="AU1180" s="192" t="s">
        <v>82</v>
      </c>
      <c r="AY1180" s="20" t="s">
        <v>191</v>
      </c>
      <c r="BE1180" s="193">
        <f>IF(N1180="základní",J1180,0)</f>
        <v>0</v>
      </c>
      <c r="BF1180" s="193">
        <f>IF(N1180="snížená",J1180,0)</f>
        <v>0</v>
      </c>
      <c r="BG1180" s="193">
        <f>IF(N1180="zákl. přenesená",J1180,0)</f>
        <v>0</v>
      </c>
      <c r="BH1180" s="193">
        <f>IF(N1180="sníž. přenesená",J1180,0)</f>
        <v>0</v>
      </c>
      <c r="BI1180" s="193">
        <f>IF(N1180="nulová",J1180,0)</f>
        <v>0</v>
      </c>
      <c r="BJ1180" s="20" t="s">
        <v>80</v>
      </c>
      <c r="BK1180" s="193">
        <f>ROUND(I1180*H1180,2)</f>
        <v>0</v>
      </c>
      <c r="BL1180" s="20" t="s">
        <v>292</v>
      </c>
      <c r="BM1180" s="192" t="s">
        <v>1493</v>
      </c>
    </row>
    <row r="1181" spans="1:65" s="2" customFormat="1" ht="19.5">
      <c r="A1181" s="37"/>
      <c r="B1181" s="38"/>
      <c r="C1181" s="39"/>
      <c r="D1181" s="194" t="s">
        <v>199</v>
      </c>
      <c r="E1181" s="39"/>
      <c r="F1181" s="195" t="s">
        <v>1494</v>
      </c>
      <c r="G1181" s="39"/>
      <c r="H1181" s="39"/>
      <c r="I1181" s="196"/>
      <c r="J1181" s="39"/>
      <c r="K1181" s="39"/>
      <c r="L1181" s="42"/>
      <c r="M1181" s="197"/>
      <c r="N1181" s="198"/>
      <c r="O1181" s="67"/>
      <c r="P1181" s="67"/>
      <c r="Q1181" s="67"/>
      <c r="R1181" s="67"/>
      <c r="S1181" s="67"/>
      <c r="T1181" s="68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T1181" s="20" t="s">
        <v>199</v>
      </c>
      <c r="AU1181" s="20" t="s">
        <v>82</v>
      </c>
    </row>
    <row r="1182" spans="1:65" s="2" customFormat="1" ht="11.25">
      <c r="A1182" s="37"/>
      <c r="B1182" s="38"/>
      <c r="C1182" s="39"/>
      <c r="D1182" s="199" t="s">
        <v>206</v>
      </c>
      <c r="E1182" s="39"/>
      <c r="F1182" s="200" t="s">
        <v>1495</v>
      </c>
      <c r="G1182" s="39"/>
      <c r="H1182" s="39"/>
      <c r="I1182" s="196"/>
      <c r="J1182" s="39"/>
      <c r="K1182" s="39"/>
      <c r="L1182" s="42"/>
      <c r="M1182" s="197"/>
      <c r="N1182" s="198"/>
      <c r="O1182" s="67"/>
      <c r="P1182" s="67"/>
      <c r="Q1182" s="67"/>
      <c r="R1182" s="67"/>
      <c r="S1182" s="67"/>
      <c r="T1182" s="68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T1182" s="20" t="s">
        <v>206</v>
      </c>
      <c r="AU1182" s="20" t="s">
        <v>82</v>
      </c>
    </row>
    <row r="1183" spans="1:65" s="12" customFormat="1" ht="22.9" customHeight="1">
      <c r="B1183" s="165"/>
      <c r="C1183" s="166"/>
      <c r="D1183" s="167" t="s">
        <v>72</v>
      </c>
      <c r="E1183" s="179" t="s">
        <v>1496</v>
      </c>
      <c r="F1183" s="179" t="s">
        <v>1497</v>
      </c>
      <c r="G1183" s="166"/>
      <c r="H1183" s="166"/>
      <c r="I1183" s="169"/>
      <c r="J1183" s="180">
        <f>BK1183</f>
        <v>0</v>
      </c>
      <c r="K1183" s="166"/>
      <c r="L1183" s="171"/>
      <c r="M1183" s="172"/>
      <c r="N1183" s="173"/>
      <c r="O1183" s="173"/>
      <c r="P1183" s="174">
        <f>SUM(P1184:P1248)</f>
        <v>0</v>
      </c>
      <c r="Q1183" s="173"/>
      <c r="R1183" s="174">
        <f>SUM(R1184:R1248)</f>
        <v>6.6372346899999997</v>
      </c>
      <c r="S1183" s="173"/>
      <c r="T1183" s="175">
        <f>SUM(T1184:T1248)</f>
        <v>0</v>
      </c>
      <c r="AR1183" s="176" t="s">
        <v>82</v>
      </c>
      <c r="AT1183" s="177" t="s">
        <v>72</v>
      </c>
      <c r="AU1183" s="177" t="s">
        <v>80</v>
      </c>
      <c r="AY1183" s="176" t="s">
        <v>191</v>
      </c>
      <c r="BK1183" s="178">
        <f>SUM(BK1184:BK1248)</f>
        <v>0</v>
      </c>
    </row>
    <row r="1184" spans="1:65" s="2" customFormat="1" ht="16.5" customHeight="1">
      <c r="A1184" s="37"/>
      <c r="B1184" s="38"/>
      <c r="C1184" s="181" t="s">
        <v>1498</v>
      </c>
      <c r="D1184" s="181" t="s">
        <v>193</v>
      </c>
      <c r="E1184" s="182" t="s">
        <v>1499</v>
      </c>
      <c r="F1184" s="183" t="s">
        <v>1500</v>
      </c>
      <c r="G1184" s="184" t="s">
        <v>282</v>
      </c>
      <c r="H1184" s="185">
        <v>103.50700000000001</v>
      </c>
      <c r="I1184" s="186"/>
      <c r="J1184" s="187">
        <f>ROUND(I1184*H1184,2)</f>
        <v>0</v>
      </c>
      <c r="K1184" s="183" t="s">
        <v>203</v>
      </c>
      <c r="L1184" s="42"/>
      <c r="M1184" s="188" t="s">
        <v>19</v>
      </c>
      <c r="N1184" s="189" t="s">
        <v>44</v>
      </c>
      <c r="O1184" s="67"/>
      <c r="P1184" s="190">
        <f>O1184*H1184</f>
        <v>0</v>
      </c>
      <c r="Q1184" s="190">
        <v>0</v>
      </c>
      <c r="R1184" s="190">
        <f>Q1184*H1184</f>
        <v>0</v>
      </c>
      <c r="S1184" s="190">
        <v>0</v>
      </c>
      <c r="T1184" s="191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92" t="s">
        <v>292</v>
      </c>
      <c r="AT1184" s="192" t="s">
        <v>193</v>
      </c>
      <c r="AU1184" s="192" t="s">
        <v>82</v>
      </c>
      <c r="AY1184" s="20" t="s">
        <v>191</v>
      </c>
      <c r="BE1184" s="193">
        <f>IF(N1184="základní",J1184,0)</f>
        <v>0</v>
      </c>
      <c r="BF1184" s="193">
        <f>IF(N1184="snížená",J1184,0)</f>
        <v>0</v>
      </c>
      <c r="BG1184" s="193">
        <f>IF(N1184="zákl. přenesená",J1184,0)</f>
        <v>0</v>
      </c>
      <c r="BH1184" s="193">
        <f>IF(N1184="sníž. přenesená",J1184,0)</f>
        <v>0</v>
      </c>
      <c r="BI1184" s="193">
        <f>IF(N1184="nulová",J1184,0)</f>
        <v>0</v>
      </c>
      <c r="BJ1184" s="20" t="s">
        <v>80</v>
      </c>
      <c r="BK1184" s="193">
        <f>ROUND(I1184*H1184,2)</f>
        <v>0</v>
      </c>
      <c r="BL1184" s="20" t="s">
        <v>292</v>
      </c>
      <c r="BM1184" s="192" t="s">
        <v>1501</v>
      </c>
    </row>
    <row r="1185" spans="1:65" s="2" customFormat="1" ht="11.25">
      <c r="A1185" s="37"/>
      <c r="B1185" s="38"/>
      <c r="C1185" s="39"/>
      <c r="D1185" s="194" t="s">
        <v>199</v>
      </c>
      <c r="E1185" s="39"/>
      <c r="F1185" s="195" t="s">
        <v>1502</v>
      </c>
      <c r="G1185" s="39"/>
      <c r="H1185" s="39"/>
      <c r="I1185" s="196"/>
      <c r="J1185" s="39"/>
      <c r="K1185" s="39"/>
      <c r="L1185" s="42"/>
      <c r="M1185" s="197"/>
      <c r="N1185" s="198"/>
      <c r="O1185" s="67"/>
      <c r="P1185" s="67"/>
      <c r="Q1185" s="67"/>
      <c r="R1185" s="67"/>
      <c r="S1185" s="67"/>
      <c r="T1185" s="68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T1185" s="20" t="s">
        <v>199</v>
      </c>
      <c r="AU1185" s="20" t="s">
        <v>82</v>
      </c>
    </row>
    <row r="1186" spans="1:65" s="2" customFormat="1" ht="11.25">
      <c r="A1186" s="37"/>
      <c r="B1186" s="38"/>
      <c r="C1186" s="39"/>
      <c r="D1186" s="199" t="s">
        <v>206</v>
      </c>
      <c r="E1186" s="39"/>
      <c r="F1186" s="200" t="s">
        <v>1503</v>
      </c>
      <c r="G1186" s="39"/>
      <c r="H1186" s="39"/>
      <c r="I1186" s="196"/>
      <c r="J1186" s="39"/>
      <c r="K1186" s="39"/>
      <c r="L1186" s="42"/>
      <c r="M1186" s="197"/>
      <c r="N1186" s="198"/>
      <c r="O1186" s="67"/>
      <c r="P1186" s="67"/>
      <c r="Q1186" s="67"/>
      <c r="R1186" s="67"/>
      <c r="S1186" s="67"/>
      <c r="T1186" s="68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T1186" s="20" t="s">
        <v>206</v>
      </c>
      <c r="AU1186" s="20" t="s">
        <v>82</v>
      </c>
    </row>
    <row r="1187" spans="1:65" s="13" customFormat="1" ht="11.25">
      <c r="B1187" s="201"/>
      <c r="C1187" s="202"/>
      <c r="D1187" s="194" t="s">
        <v>208</v>
      </c>
      <c r="E1187" s="203" t="s">
        <v>19</v>
      </c>
      <c r="F1187" s="204" t="s">
        <v>1504</v>
      </c>
      <c r="G1187" s="202"/>
      <c r="H1187" s="205">
        <v>103.50700000000001</v>
      </c>
      <c r="I1187" s="206"/>
      <c r="J1187" s="202"/>
      <c r="K1187" s="202"/>
      <c r="L1187" s="207"/>
      <c r="M1187" s="208"/>
      <c r="N1187" s="209"/>
      <c r="O1187" s="209"/>
      <c r="P1187" s="209"/>
      <c r="Q1187" s="209"/>
      <c r="R1187" s="209"/>
      <c r="S1187" s="209"/>
      <c r="T1187" s="210"/>
      <c r="AT1187" s="211" t="s">
        <v>208</v>
      </c>
      <c r="AU1187" s="211" t="s">
        <v>82</v>
      </c>
      <c r="AV1187" s="13" t="s">
        <v>82</v>
      </c>
      <c r="AW1187" s="13" t="s">
        <v>34</v>
      </c>
      <c r="AX1187" s="13" t="s">
        <v>80</v>
      </c>
      <c r="AY1187" s="211" t="s">
        <v>191</v>
      </c>
    </row>
    <row r="1188" spans="1:65" s="2" customFormat="1" ht="16.5" customHeight="1">
      <c r="A1188" s="37"/>
      <c r="B1188" s="38"/>
      <c r="C1188" s="223" t="s">
        <v>1505</v>
      </c>
      <c r="D1188" s="223" t="s">
        <v>273</v>
      </c>
      <c r="E1188" s="224" t="s">
        <v>1404</v>
      </c>
      <c r="F1188" s="225" t="s">
        <v>1405</v>
      </c>
      <c r="G1188" s="226" t="s">
        <v>255</v>
      </c>
      <c r="H1188" s="227">
        <v>0.109</v>
      </c>
      <c r="I1188" s="228"/>
      <c r="J1188" s="229">
        <f>ROUND(I1188*H1188,2)</f>
        <v>0</v>
      </c>
      <c r="K1188" s="225" t="s">
        <v>203</v>
      </c>
      <c r="L1188" s="230"/>
      <c r="M1188" s="231" t="s">
        <v>19</v>
      </c>
      <c r="N1188" s="232" t="s">
        <v>44</v>
      </c>
      <c r="O1188" s="67"/>
      <c r="P1188" s="190">
        <f>O1188*H1188</f>
        <v>0</v>
      </c>
      <c r="Q1188" s="190">
        <v>1</v>
      </c>
      <c r="R1188" s="190">
        <f>Q1188*H1188</f>
        <v>0.109</v>
      </c>
      <c r="S1188" s="190">
        <v>0</v>
      </c>
      <c r="T1188" s="191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192" t="s">
        <v>405</v>
      </c>
      <c r="AT1188" s="192" t="s">
        <v>273</v>
      </c>
      <c r="AU1188" s="192" t="s">
        <v>82</v>
      </c>
      <c r="AY1188" s="20" t="s">
        <v>191</v>
      </c>
      <c r="BE1188" s="193">
        <f>IF(N1188="základní",J1188,0)</f>
        <v>0</v>
      </c>
      <c r="BF1188" s="193">
        <f>IF(N1188="snížená",J1188,0)</f>
        <v>0</v>
      </c>
      <c r="BG1188" s="193">
        <f>IF(N1188="zákl. přenesená",J1188,0)</f>
        <v>0</v>
      </c>
      <c r="BH1188" s="193">
        <f>IF(N1188="sníž. přenesená",J1188,0)</f>
        <v>0</v>
      </c>
      <c r="BI1188" s="193">
        <f>IF(N1188="nulová",J1188,0)</f>
        <v>0</v>
      </c>
      <c r="BJ1188" s="20" t="s">
        <v>80</v>
      </c>
      <c r="BK1188" s="193">
        <f>ROUND(I1188*H1188,2)</f>
        <v>0</v>
      </c>
      <c r="BL1188" s="20" t="s">
        <v>292</v>
      </c>
      <c r="BM1188" s="192" t="s">
        <v>1506</v>
      </c>
    </row>
    <row r="1189" spans="1:65" s="2" customFormat="1" ht="11.25">
      <c r="A1189" s="37"/>
      <c r="B1189" s="38"/>
      <c r="C1189" s="39"/>
      <c r="D1189" s="194" t="s">
        <v>199</v>
      </c>
      <c r="E1189" s="39"/>
      <c r="F1189" s="195" t="s">
        <v>1405</v>
      </c>
      <c r="G1189" s="39"/>
      <c r="H1189" s="39"/>
      <c r="I1189" s="196"/>
      <c r="J1189" s="39"/>
      <c r="K1189" s="39"/>
      <c r="L1189" s="42"/>
      <c r="M1189" s="197"/>
      <c r="N1189" s="198"/>
      <c r="O1189" s="67"/>
      <c r="P1189" s="67"/>
      <c r="Q1189" s="67"/>
      <c r="R1189" s="67"/>
      <c r="S1189" s="67"/>
      <c r="T1189" s="68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T1189" s="20" t="s">
        <v>199</v>
      </c>
      <c r="AU1189" s="20" t="s">
        <v>82</v>
      </c>
    </row>
    <row r="1190" spans="1:65" s="13" customFormat="1" ht="11.25">
      <c r="B1190" s="201"/>
      <c r="C1190" s="202"/>
      <c r="D1190" s="194" t="s">
        <v>208</v>
      </c>
      <c r="E1190" s="202"/>
      <c r="F1190" s="204" t="s">
        <v>1507</v>
      </c>
      <c r="G1190" s="202"/>
      <c r="H1190" s="205">
        <v>0.109</v>
      </c>
      <c r="I1190" s="206"/>
      <c r="J1190" s="202"/>
      <c r="K1190" s="202"/>
      <c r="L1190" s="207"/>
      <c r="M1190" s="208"/>
      <c r="N1190" s="209"/>
      <c r="O1190" s="209"/>
      <c r="P1190" s="209"/>
      <c r="Q1190" s="209"/>
      <c r="R1190" s="209"/>
      <c r="S1190" s="209"/>
      <c r="T1190" s="210"/>
      <c r="AT1190" s="211" t="s">
        <v>208</v>
      </c>
      <c r="AU1190" s="211" t="s">
        <v>82</v>
      </c>
      <c r="AV1190" s="13" t="s">
        <v>82</v>
      </c>
      <c r="AW1190" s="13" t="s">
        <v>4</v>
      </c>
      <c r="AX1190" s="13" t="s">
        <v>80</v>
      </c>
      <c r="AY1190" s="211" t="s">
        <v>191</v>
      </c>
    </row>
    <row r="1191" spans="1:65" s="2" customFormat="1" ht="16.5" customHeight="1">
      <c r="A1191" s="37"/>
      <c r="B1191" s="38"/>
      <c r="C1191" s="181" t="s">
        <v>1508</v>
      </c>
      <c r="D1191" s="181" t="s">
        <v>193</v>
      </c>
      <c r="E1191" s="182" t="s">
        <v>1509</v>
      </c>
      <c r="F1191" s="183" t="s">
        <v>1510</v>
      </c>
      <c r="G1191" s="184" t="s">
        <v>282</v>
      </c>
      <c r="H1191" s="185">
        <v>103.50700000000001</v>
      </c>
      <c r="I1191" s="186"/>
      <c r="J1191" s="187">
        <f>ROUND(I1191*H1191,2)</f>
        <v>0</v>
      </c>
      <c r="K1191" s="183" t="s">
        <v>203</v>
      </c>
      <c r="L1191" s="42"/>
      <c r="M1191" s="188" t="s">
        <v>19</v>
      </c>
      <c r="N1191" s="189" t="s">
        <v>44</v>
      </c>
      <c r="O1191" s="67"/>
      <c r="P1191" s="190">
        <f>O1191*H1191</f>
        <v>0</v>
      </c>
      <c r="Q1191" s="190">
        <v>8.8000000000000003E-4</v>
      </c>
      <c r="R1191" s="190">
        <f>Q1191*H1191</f>
        <v>9.1086160000000013E-2</v>
      </c>
      <c r="S1191" s="190">
        <v>0</v>
      </c>
      <c r="T1191" s="191">
        <f>S1191*H1191</f>
        <v>0</v>
      </c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R1191" s="192" t="s">
        <v>292</v>
      </c>
      <c r="AT1191" s="192" t="s">
        <v>193</v>
      </c>
      <c r="AU1191" s="192" t="s">
        <v>82</v>
      </c>
      <c r="AY1191" s="20" t="s">
        <v>191</v>
      </c>
      <c r="BE1191" s="193">
        <f>IF(N1191="základní",J1191,0)</f>
        <v>0</v>
      </c>
      <c r="BF1191" s="193">
        <f>IF(N1191="snížená",J1191,0)</f>
        <v>0</v>
      </c>
      <c r="BG1191" s="193">
        <f>IF(N1191="zákl. přenesená",J1191,0)</f>
        <v>0</v>
      </c>
      <c r="BH1191" s="193">
        <f>IF(N1191="sníž. přenesená",J1191,0)</f>
        <v>0</v>
      </c>
      <c r="BI1191" s="193">
        <f>IF(N1191="nulová",J1191,0)</f>
        <v>0</v>
      </c>
      <c r="BJ1191" s="20" t="s">
        <v>80</v>
      </c>
      <c r="BK1191" s="193">
        <f>ROUND(I1191*H1191,2)</f>
        <v>0</v>
      </c>
      <c r="BL1191" s="20" t="s">
        <v>292</v>
      </c>
      <c r="BM1191" s="192" t="s">
        <v>1511</v>
      </c>
    </row>
    <row r="1192" spans="1:65" s="2" customFormat="1" ht="11.25">
      <c r="A1192" s="37"/>
      <c r="B1192" s="38"/>
      <c r="C1192" s="39"/>
      <c r="D1192" s="194" t="s">
        <v>199</v>
      </c>
      <c r="E1192" s="39"/>
      <c r="F1192" s="195" t="s">
        <v>1512</v>
      </c>
      <c r="G1192" s="39"/>
      <c r="H1192" s="39"/>
      <c r="I1192" s="196"/>
      <c r="J1192" s="39"/>
      <c r="K1192" s="39"/>
      <c r="L1192" s="42"/>
      <c r="M1192" s="197"/>
      <c r="N1192" s="198"/>
      <c r="O1192" s="67"/>
      <c r="P1192" s="67"/>
      <c r="Q1192" s="67"/>
      <c r="R1192" s="67"/>
      <c r="S1192" s="67"/>
      <c r="T1192" s="68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T1192" s="20" t="s">
        <v>199</v>
      </c>
      <c r="AU1192" s="20" t="s">
        <v>82</v>
      </c>
    </row>
    <row r="1193" spans="1:65" s="2" customFormat="1" ht="11.25">
      <c r="A1193" s="37"/>
      <c r="B1193" s="38"/>
      <c r="C1193" s="39"/>
      <c r="D1193" s="199" t="s">
        <v>206</v>
      </c>
      <c r="E1193" s="39"/>
      <c r="F1193" s="200" t="s">
        <v>1513</v>
      </c>
      <c r="G1193" s="39"/>
      <c r="H1193" s="39"/>
      <c r="I1193" s="196"/>
      <c r="J1193" s="39"/>
      <c r="K1193" s="39"/>
      <c r="L1193" s="42"/>
      <c r="M1193" s="197"/>
      <c r="N1193" s="198"/>
      <c r="O1193" s="67"/>
      <c r="P1193" s="67"/>
      <c r="Q1193" s="67"/>
      <c r="R1193" s="67"/>
      <c r="S1193" s="67"/>
      <c r="T1193" s="68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T1193" s="20" t="s">
        <v>206</v>
      </c>
      <c r="AU1193" s="20" t="s">
        <v>82</v>
      </c>
    </row>
    <row r="1194" spans="1:65" s="13" customFormat="1" ht="11.25">
      <c r="B1194" s="201"/>
      <c r="C1194" s="202"/>
      <c r="D1194" s="194" t="s">
        <v>208</v>
      </c>
      <c r="E1194" s="203" t="s">
        <v>19</v>
      </c>
      <c r="F1194" s="204" t="s">
        <v>1504</v>
      </c>
      <c r="G1194" s="202"/>
      <c r="H1194" s="205">
        <v>103.50700000000001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208</v>
      </c>
      <c r="AU1194" s="211" t="s">
        <v>82</v>
      </c>
      <c r="AV1194" s="13" t="s">
        <v>82</v>
      </c>
      <c r="AW1194" s="13" t="s">
        <v>34</v>
      </c>
      <c r="AX1194" s="13" t="s">
        <v>80</v>
      </c>
      <c r="AY1194" s="211" t="s">
        <v>191</v>
      </c>
    </row>
    <row r="1195" spans="1:65" s="2" customFormat="1" ht="24.2" customHeight="1">
      <c r="A1195" s="37"/>
      <c r="B1195" s="38"/>
      <c r="C1195" s="223" t="s">
        <v>1514</v>
      </c>
      <c r="D1195" s="223" t="s">
        <v>273</v>
      </c>
      <c r="E1195" s="224" t="s">
        <v>1515</v>
      </c>
      <c r="F1195" s="225" t="s">
        <v>1516</v>
      </c>
      <c r="G1195" s="226" t="s">
        <v>282</v>
      </c>
      <c r="H1195" s="227">
        <v>120.637</v>
      </c>
      <c r="I1195" s="228"/>
      <c r="J1195" s="229">
        <f>ROUND(I1195*H1195,2)</f>
        <v>0</v>
      </c>
      <c r="K1195" s="225" t="s">
        <v>203</v>
      </c>
      <c r="L1195" s="230"/>
      <c r="M1195" s="231" t="s">
        <v>19</v>
      </c>
      <c r="N1195" s="232" t="s">
        <v>44</v>
      </c>
      <c r="O1195" s="67"/>
      <c r="P1195" s="190">
        <f>O1195*H1195</f>
        <v>0</v>
      </c>
      <c r="Q1195" s="190">
        <v>4.7000000000000002E-3</v>
      </c>
      <c r="R1195" s="190">
        <f>Q1195*H1195</f>
        <v>0.56699390000000005</v>
      </c>
      <c r="S1195" s="190">
        <v>0</v>
      </c>
      <c r="T1195" s="191">
        <f>S1195*H1195</f>
        <v>0</v>
      </c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R1195" s="192" t="s">
        <v>405</v>
      </c>
      <c r="AT1195" s="192" t="s">
        <v>273</v>
      </c>
      <c r="AU1195" s="192" t="s">
        <v>82</v>
      </c>
      <c r="AY1195" s="20" t="s">
        <v>191</v>
      </c>
      <c r="BE1195" s="193">
        <f>IF(N1195="základní",J1195,0)</f>
        <v>0</v>
      </c>
      <c r="BF1195" s="193">
        <f>IF(N1195="snížená",J1195,0)</f>
        <v>0</v>
      </c>
      <c r="BG1195" s="193">
        <f>IF(N1195="zákl. přenesená",J1195,0)</f>
        <v>0</v>
      </c>
      <c r="BH1195" s="193">
        <f>IF(N1195="sníž. přenesená",J1195,0)</f>
        <v>0</v>
      </c>
      <c r="BI1195" s="193">
        <f>IF(N1195="nulová",J1195,0)</f>
        <v>0</v>
      </c>
      <c r="BJ1195" s="20" t="s">
        <v>80</v>
      </c>
      <c r="BK1195" s="193">
        <f>ROUND(I1195*H1195,2)</f>
        <v>0</v>
      </c>
      <c r="BL1195" s="20" t="s">
        <v>292</v>
      </c>
      <c r="BM1195" s="192" t="s">
        <v>1517</v>
      </c>
    </row>
    <row r="1196" spans="1:65" s="2" customFormat="1" ht="19.5">
      <c r="A1196" s="37"/>
      <c r="B1196" s="38"/>
      <c r="C1196" s="39"/>
      <c r="D1196" s="194" t="s">
        <v>199</v>
      </c>
      <c r="E1196" s="39"/>
      <c r="F1196" s="195" t="s">
        <v>1516</v>
      </c>
      <c r="G1196" s="39"/>
      <c r="H1196" s="39"/>
      <c r="I1196" s="196"/>
      <c r="J1196" s="39"/>
      <c r="K1196" s="39"/>
      <c r="L1196" s="42"/>
      <c r="M1196" s="197"/>
      <c r="N1196" s="198"/>
      <c r="O1196" s="67"/>
      <c r="P1196" s="67"/>
      <c r="Q1196" s="67"/>
      <c r="R1196" s="67"/>
      <c r="S1196" s="67"/>
      <c r="T1196" s="68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T1196" s="20" t="s">
        <v>199</v>
      </c>
      <c r="AU1196" s="20" t="s">
        <v>82</v>
      </c>
    </row>
    <row r="1197" spans="1:65" s="13" customFormat="1" ht="11.25">
      <c r="B1197" s="201"/>
      <c r="C1197" s="202"/>
      <c r="D1197" s="194" t="s">
        <v>208</v>
      </c>
      <c r="E1197" s="202"/>
      <c r="F1197" s="204" t="s">
        <v>1518</v>
      </c>
      <c r="G1197" s="202"/>
      <c r="H1197" s="205">
        <v>120.637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208</v>
      </c>
      <c r="AU1197" s="211" t="s">
        <v>82</v>
      </c>
      <c r="AV1197" s="13" t="s">
        <v>82</v>
      </c>
      <c r="AW1197" s="13" t="s">
        <v>4</v>
      </c>
      <c r="AX1197" s="13" t="s">
        <v>80</v>
      </c>
      <c r="AY1197" s="211" t="s">
        <v>191</v>
      </c>
    </row>
    <row r="1198" spans="1:65" s="2" customFormat="1" ht="21.75" customHeight="1">
      <c r="A1198" s="37"/>
      <c r="B1198" s="38"/>
      <c r="C1198" s="181" t="s">
        <v>1519</v>
      </c>
      <c r="D1198" s="181" t="s">
        <v>193</v>
      </c>
      <c r="E1198" s="182" t="s">
        <v>1520</v>
      </c>
      <c r="F1198" s="183" t="s">
        <v>1521</v>
      </c>
      <c r="G1198" s="184" t="s">
        <v>282</v>
      </c>
      <c r="H1198" s="185">
        <v>103.50700000000001</v>
      </c>
      <c r="I1198" s="186"/>
      <c r="J1198" s="187">
        <f>ROUND(I1198*H1198,2)</f>
        <v>0</v>
      </c>
      <c r="K1198" s="183" t="s">
        <v>203</v>
      </c>
      <c r="L1198" s="42"/>
      <c r="M1198" s="188" t="s">
        <v>19</v>
      </c>
      <c r="N1198" s="189" t="s">
        <v>44</v>
      </c>
      <c r="O1198" s="67"/>
      <c r="P1198" s="190">
        <f>O1198*H1198</f>
        <v>0</v>
      </c>
      <c r="Q1198" s="190">
        <v>1.3999999999999999E-4</v>
      </c>
      <c r="R1198" s="190">
        <f>Q1198*H1198</f>
        <v>1.4490979999999999E-2</v>
      </c>
      <c r="S1198" s="190">
        <v>0</v>
      </c>
      <c r="T1198" s="191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192" t="s">
        <v>292</v>
      </c>
      <c r="AT1198" s="192" t="s">
        <v>193</v>
      </c>
      <c r="AU1198" s="192" t="s">
        <v>82</v>
      </c>
      <c r="AY1198" s="20" t="s">
        <v>191</v>
      </c>
      <c r="BE1198" s="193">
        <f>IF(N1198="základní",J1198,0)</f>
        <v>0</v>
      </c>
      <c r="BF1198" s="193">
        <f>IF(N1198="snížená",J1198,0)</f>
        <v>0</v>
      </c>
      <c r="BG1198" s="193">
        <f>IF(N1198="zákl. přenesená",J1198,0)</f>
        <v>0</v>
      </c>
      <c r="BH1198" s="193">
        <f>IF(N1198="sníž. přenesená",J1198,0)</f>
        <v>0</v>
      </c>
      <c r="BI1198" s="193">
        <f>IF(N1198="nulová",J1198,0)</f>
        <v>0</v>
      </c>
      <c r="BJ1198" s="20" t="s">
        <v>80</v>
      </c>
      <c r="BK1198" s="193">
        <f>ROUND(I1198*H1198,2)</f>
        <v>0</v>
      </c>
      <c r="BL1198" s="20" t="s">
        <v>292</v>
      </c>
      <c r="BM1198" s="192" t="s">
        <v>1522</v>
      </c>
    </row>
    <row r="1199" spans="1:65" s="2" customFormat="1" ht="19.5">
      <c r="A1199" s="37"/>
      <c r="B1199" s="38"/>
      <c r="C1199" s="39"/>
      <c r="D1199" s="194" t="s">
        <v>199</v>
      </c>
      <c r="E1199" s="39"/>
      <c r="F1199" s="195" t="s">
        <v>1523</v>
      </c>
      <c r="G1199" s="39"/>
      <c r="H1199" s="39"/>
      <c r="I1199" s="196"/>
      <c r="J1199" s="39"/>
      <c r="K1199" s="39"/>
      <c r="L1199" s="42"/>
      <c r="M1199" s="197"/>
      <c r="N1199" s="198"/>
      <c r="O1199" s="67"/>
      <c r="P1199" s="67"/>
      <c r="Q1199" s="67"/>
      <c r="R1199" s="67"/>
      <c r="S1199" s="67"/>
      <c r="T1199" s="68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T1199" s="20" t="s">
        <v>199</v>
      </c>
      <c r="AU1199" s="20" t="s">
        <v>82</v>
      </c>
    </row>
    <row r="1200" spans="1:65" s="2" customFormat="1" ht="11.25">
      <c r="A1200" s="37"/>
      <c r="B1200" s="38"/>
      <c r="C1200" s="39"/>
      <c r="D1200" s="199" t="s">
        <v>206</v>
      </c>
      <c r="E1200" s="39"/>
      <c r="F1200" s="200" t="s">
        <v>1524</v>
      </c>
      <c r="G1200" s="39"/>
      <c r="H1200" s="39"/>
      <c r="I1200" s="196"/>
      <c r="J1200" s="39"/>
      <c r="K1200" s="39"/>
      <c r="L1200" s="42"/>
      <c r="M1200" s="197"/>
      <c r="N1200" s="198"/>
      <c r="O1200" s="67"/>
      <c r="P1200" s="67"/>
      <c r="Q1200" s="67"/>
      <c r="R1200" s="67"/>
      <c r="S1200" s="67"/>
      <c r="T1200" s="68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T1200" s="20" t="s">
        <v>206</v>
      </c>
      <c r="AU1200" s="20" t="s">
        <v>82</v>
      </c>
    </row>
    <row r="1201" spans="1:65" s="13" customFormat="1" ht="11.25">
      <c r="B1201" s="201"/>
      <c r="C1201" s="202"/>
      <c r="D1201" s="194" t="s">
        <v>208</v>
      </c>
      <c r="E1201" s="203" t="s">
        <v>19</v>
      </c>
      <c r="F1201" s="204" t="s">
        <v>1504</v>
      </c>
      <c r="G1201" s="202"/>
      <c r="H1201" s="205">
        <v>103.50700000000001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208</v>
      </c>
      <c r="AU1201" s="211" t="s">
        <v>82</v>
      </c>
      <c r="AV1201" s="13" t="s">
        <v>82</v>
      </c>
      <c r="AW1201" s="13" t="s">
        <v>34</v>
      </c>
      <c r="AX1201" s="13" t="s">
        <v>80</v>
      </c>
      <c r="AY1201" s="211" t="s">
        <v>191</v>
      </c>
    </row>
    <row r="1202" spans="1:65" s="2" customFormat="1" ht="21.75" customHeight="1">
      <c r="A1202" s="37"/>
      <c r="B1202" s="38"/>
      <c r="C1202" s="223" t="s">
        <v>1525</v>
      </c>
      <c r="D1202" s="223" t="s">
        <v>273</v>
      </c>
      <c r="E1202" s="224" t="s">
        <v>1526</v>
      </c>
      <c r="F1202" s="225" t="s">
        <v>1527</v>
      </c>
      <c r="G1202" s="226" t="s">
        <v>282</v>
      </c>
      <c r="H1202" s="227">
        <v>120.637</v>
      </c>
      <c r="I1202" s="228"/>
      <c r="J1202" s="229">
        <f>ROUND(I1202*H1202,2)</f>
        <v>0</v>
      </c>
      <c r="K1202" s="225" t="s">
        <v>203</v>
      </c>
      <c r="L1202" s="230"/>
      <c r="M1202" s="231" t="s">
        <v>19</v>
      </c>
      <c r="N1202" s="232" t="s">
        <v>44</v>
      </c>
      <c r="O1202" s="67"/>
      <c r="P1202" s="190">
        <f>O1202*H1202</f>
        <v>0</v>
      </c>
      <c r="Q1202" s="190">
        <v>1.9E-3</v>
      </c>
      <c r="R1202" s="190">
        <f>Q1202*H1202</f>
        <v>0.22921030000000001</v>
      </c>
      <c r="S1202" s="190">
        <v>0</v>
      </c>
      <c r="T1202" s="191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192" t="s">
        <v>405</v>
      </c>
      <c r="AT1202" s="192" t="s">
        <v>273</v>
      </c>
      <c r="AU1202" s="192" t="s">
        <v>82</v>
      </c>
      <c r="AY1202" s="20" t="s">
        <v>191</v>
      </c>
      <c r="BE1202" s="193">
        <f>IF(N1202="základní",J1202,0)</f>
        <v>0</v>
      </c>
      <c r="BF1202" s="193">
        <f>IF(N1202="snížená",J1202,0)</f>
        <v>0</v>
      </c>
      <c r="BG1202" s="193">
        <f>IF(N1202="zákl. přenesená",J1202,0)</f>
        <v>0</v>
      </c>
      <c r="BH1202" s="193">
        <f>IF(N1202="sníž. přenesená",J1202,0)</f>
        <v>0</v>
      </c>
      <c r="BI1202" s="193">
        <f>IF(N1202="nulová",J1202,0)</f>
        <v>0</v>
      </c>
      <c r="BJ1202" s="20" t="s">
        <v>80</v>
      </c>
      <c r="BK1202" s="193">
        <f>ROUND(I1202*H1202,2)</f>
        <v>0</v>
      </c>
      <c r="BL1202" s="20" t="s">
        <v>292</v>
      </c>
      <c r="BM1202" s="192" t="s">
        <v>1528</v>
      </c>
    </row>
    <row r="1203" spans="1:65" s="2" customFormat="1" ht="11.25">
      <c r="A1203" s="37"/>
      <c r="B1203" s="38"/>
      <c r="C1203" s="39"/>
      <c r="D1203" s="194" t="s">
        <v>199</v>
      </c>
      <c r="E1203" s="39"/>
      <c r="F1203" s="195" t="s">
        <v>1527</v>
      </c>
      <c r="G1203" s="39"/>
      <c r="H1203" s="39"/>
      <c r="I1203" s="196"/>
      <c r="J1203" s="39"/>
      <c r="K1203" s="39"/>
      <c r="L1203" s="42"/>
      <c r="M1203" s="197"/>
      <c r="N1203" s="198"/>
      <c r="O1203" s="67"/>
      <c r="P1203" s="67"/>
      <c r="Q1203" s="67"/>
      <c r="R1203" s="67"/>
      <c r="S1203" s="67"/>
      <c r="T1203" s="68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T1203" s="20" t="s">
        <v>199</v>
      </c>
      <c r="AU1203" s="20" t="s">
        <v>82</v>
      </c>
    </row>
    <row r="1204" spans="1:65" s="13" customFormat="1" ht="11.25">
      <c r="B1204" s="201"/>
      <c r="C1204" s="202"/>
      <c r="D1204" s="194" t="s">
        <v>208</v>
      </c>
      <c r="E1204" s="202"/>
      <c r="F1204" s="204" t="s">
        <v>1518</v>
      </c>
      <c r="G1204" s="202"/>
      <c r="H1204" s="205">
        <v>120.637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208</v>
      </c>
      <c r="AU1204" s="211" t="s">
        <v>82</v>
      </c>
      <c r="AV1204" s="13" t="s">
        <v>82</v>
      </c>
      <c r="AW1204" s="13" t="s">
        <v>4</v>
      </c>
      <c r="AX1204" s="13" t="s">
        <v>80</v>
      </c>
      <c r="AY1204" s="211" t="s">
        <v>191</v>
      </c>
    </row>
    <row r="1205" spans="1:65" s="2" customFormat="1" ht="16.5" customHeight="1">
      <c r="A1205" s="37"/>
      <c r="B1205" s="38"/>
      <c r="C1205" s="181" t="s">
        <v>1529</v>
      </c>
      <c r="D1205" s="181" t="s">
        <v>193</v>
      </c>
      <c r="E1205" s="182" t="s">
        <v>1530</v>
      </c>
      <c r="F1205" s="183" t="s">
        <v>1531</v>
      </c>
      <c r="G1205" s="184" t="s">
        <v>282</v>
      </c>
      <c r="H1205" s="185">
        <v>82.031999999999996</v>
      </c>
      <c r="I1205" s="186"/>
      <c r="J1205" s="187">
        <f>ROUND(I1205*H1205,2)</f>
        <v>0</v>
      </c>
      <c r="K1205" s="183" t="s">
        <v>203</v>
      </c>
      <c r="L1205" s="42"/>
      <c r="M1205" s="188" t="s">
        <v>19</v>
      </c>
      <c r="N1205" s="189" t="s">
        <v>44</v>
      </c>
      <c r="O1205" s="67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192" t="s">
        <v>292</v>
      </c>
      <c r="AT1205" s="192" t="s">
        <v>193</v>
      </c>
      <c r="AU1205" s="192" t="s">
        <v>82</v>
      </c>
      <c r="AY1205" s="20" t="s">
        <v>191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0" t="s">
        <v>80</v>
      </c>
      <c r="BK1205" s="193">
        <f>ROUND(I1205*H1205,2)</f>
        <v>0</v>
      </c>
      <c r="BL1205" s="20" t="s">
        <v>292</v>
      </c>
      <c r="BM1205" s="192" t="s">
        <v>1532</v>
      </c>
    </row>
    <row r="1206" spans="1:65" s="2" customFormat="1" ht="11.25">
      <c r="A1206" s="37"/>
      <c r="B1206" s="38"/>
      <c r="C1206" s="39"/>
      <c r="D1206" s="194" t="s">
        <v>199</v>
      </c>
      <c r="E1206" s="39"/>
      <c r="F1206" s="195" t="s">
        <v>1533</v>
      </c>
      <c r="G1206" s="39"/>
      <c r="H1206" s="39"/>
      <c r="I1206" s="196"/>
      <c r="J1206" s="39"/>
      <c r="K1206" s="39"/>
      <c r="L1206" s="42"/>
      <c r="M1206" s="197"/>
      <c r="N1206" s="198"/>
      <c r="O1206" s="67"/>
      <c r="P1206" s="67"/>
      <c r="Q1206" s="67"/>
      <c r="R1206" s="67"/>
      <c r="S1206" s="67"/>
      <c r="T1206" s="68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T1206" s="20" t="s">
        <v>199</v>
      </c>
      <c r="AU1206" s="20" t="s">
        <v>82</v>
      </c>
    </row>
    <row r="1207" spans="1:65" s="2" customFormat="1" ht="11.25">
      <c r="A1207" s="37"/>
      <c r="B1207" s="38"/>
      <c r="C1207" s="39"/>
      <c r="D1207" s="199" t="s">
        <v>206</v>
      </c>
      <c r="E1207" s="39"/>
      <c r="F1207" s="200" t="s">
        <v>1534</v>
      </c>
      <c r="G1207" s="39"/>
      <c r="H1207" s="39"/>
      <c r="I1207" s="196"/>
      <c r="J1207" s="39"/>
      <c r="K1207" s="39"/>
      <c r="L1207" s="42"/>
      <c r="M1207" s="197"/>
      <c r="N1207" s="198"/>
      <c r="O1207" s="67"/>
      <c r="P1207" s="67"/>
      <c r="Q1207" s="67"/>
      <c r="R1207" s="67"/>
      <c r="S1207" s="67"/>
      <c r="T1207" s="68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T1207" s="20" t="s">
        <v>206</v>
      </c>
      <c r="AU1207" s="20" t="s">
        <v>82</v>
      </c>
    </row>
    <row r="1208" spans="1:65" s="13" customFormat="1" ht="11.25">
      <c r="B1208" s="201"/>
      <c r="C1208" s="202"/>
      <c r="D1208" s="194" t="s">
        <v>208</v>
      </c>
      <c r="E1208" s="203" t="s">
        <v>19</v>
      </c>
      <c r="F1208" s="204" t="s">
        <v>1535</v>
      </c>
      <c r="G1208" s="202"/>
      <c r="H1208" s="205">
        <v>82.031999999999996</v>
      </c>
      <c r="I1208" s="206"/>
      <c r="J1208" s="202"/>
      <c r="K1208" s="202"/>
      <c r="L1208" s="207"/>
      <c r="M1208" s="208"/>
      <c r="N1208" s="209"/>
      <c r="O1208" s="209"/>
      <c r="P1208" s="209"/>
      <c r="Q1208" s="209"/>
      <c r="R1208" s="209"/>
      <c r="S1208" s="209"/>
      <c r="T1208" s="210"/>
      <c r="AT1208" s="211" t="s">
        <v>208</v>
      </c>
      <c r="AU1208" s="211" t="s">
        <v>82</v>
      </c>
      <c r="AV1208" s="13" t="s">
        <v>82</v>
      </c>
      <c r="AW1208" s="13" t="s">
        <v>34</v>
      </c>
      <c r="AX1208" s="13" t="s">
        <v>80</v>
      </c>
      <c r="AY1208" s="211" t="s">
        <v>191</v>
      </c>
    </row>
    <row r="1209" spans="1:65" s="2" customFormat="1" ht="16.5" customHeight="1">
      <c r="A1209" s="37"/>
      <c r="B1209" s="38"/>
      <c r="C1209" s="223" t="s">
        <v>1536</v>
      </c>
      <c r="D1209" s="223" t="s">
        <v>273</v>
      </c>
      <c r="E1209" s="224" t="s">
        <v>1537</v>
      </c>
      <c r="F1209" s="225" t="s">
        <v>1538</v>
      </c>
      <c r="G1209" s="226" t="s">
        <v>282</v>
      </c>
      <c r="H1209" s="227">
        <v>94.747</v>
      </c>
      <c r="I1209" s="228"/>
      <c r="J1209" s="229">
        <f>ROUND(I1209*H1209,2)</f>
        <v>0</v>
      </c>
      <c r="K1209" s="225" t="s">
        <v>203</v>
      </c>
      <c r="L1209" s="230"/>
      <c r="M1209" s="231" t="s">
        <v>19</v>
      </c>
      <c r="N1209" s="232" t="s">
        <v>44</v>
      </c>
      <c r="O1209" s="67"/>
      <c r="P1209" s="190">
        <f>O1209*H1209</f>
        <v>0</v>
      </c>
      <c r="Q1209" s="190">
        <v>2.9999999999999997E-4</v>
      </c>
      <c r="R1209" s="190">
        <f>Q1209*H1209</f>
        <v>2.8424099999999997E-2</v>
      </c>
      <c r="S1209" s="190">
        <v>0</v>
      </c>
      <c r="T1209" s="191">
        <f>S1209*H1209</f>
        <v>0</v>
      </c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R1209" s="192" t="s">
        <v>405</v>
      </c>
      <c r="AT1209" s="192" t="s">
        <v>273</v>
      </c>
      <c r="AU1209" s="192" t="s">
        <v>82</v>
      </c>
      <c r="AY1209" s="20" t="s">
        <v>191</v>
      </c>
      <c r="BE1209" s="193">
        <f>IF(N1209="základní",J1209,0)</f>
        <v>0</v>
      </c>
      <c r="BF1209" s="193">
        <f>IF(N1209="snížená",J1209,0)</f>
        <v>0</v>
      </c>
      <c r="BG1209" s="193">
        <f>IF(N1209="zákl. přenesená",J1209,0)</f>
        <v>0</v>
      </c>
      <c r="BH1209" s="193">
        <f>IF(N1209="sníž. přenesená",J1209,0)</f>
        <v>0</v>
      </c>
      <c r="BI1209" s="193">
        <f>IF(N1209="nulová",J1209,0)</f>
        <v>0</v>
      </c>
      <c r="BJ1209" s="20" t="s">
        <v>80</v>
      </c>
      <c r="BK1209" s="193">
        <f>ROUND(I1209*H1209,2)</f>
        <v>0</v>
      </c>
      <c r="BL1209" s="20" t="s">
        <v>292</v>
      </c>
      <c r="BM1209" s="192" t="s">
        <v>1539</v>
      </c>
    </row>
    <row r="1210" spans="1:65" s="2" customFormat="1" ht="11.25">
      <c r="A1210" s="37"/>
      <c r="B1210" s="38"/>
      <c r="C1210" s="39"/>
      <c r="D1210" s="194" t="s">
        <v>199</v>
      </c>
      <c r="E1210" s="39"/>
      <c r="F1210" s="195" t="s">
        <v>1538</v>
      </c>
      <c r="G1210" s="39"/>
      <c r="H1210" s="39"/>
      <c r="I1210" s="196"/>
      <c r="J1210" s="39"/>
      <c r="K1210" s="39"/>
      <c r="L1210" s="42"/>
      <c r="M1210" s="197"/>
      <c r="N1210" s="198"/>
      <c r="O1210" s="67"/>
      <c r="P1210" s="67"/>
      <c r="Q1210" s="67"/>
      <c r="R1210" s="67"/>
      <c r="S1210" s="67"/>
      <c r="T1210" s="68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T1210" s="20" t="s">
        <v>199</v>
      </c>
      <c r="AU1210" s="20" t="s">
        <v>82</v>
      </c>
    </row>
    <row r="1211" spans="1:65" s="13" customFormat="1" ht="11.25">
      <c r="B1211" s="201"/>
      <c r="C1211" s="202"/>
      <c r="D1211" s="194" t="s">
        <v>208</v>
      </c>
      <c r="E1211" s="202"/>
      <c r="F1211" s="204" t="s">
        <v>1540</v>
      </c>
      <c r="G1211" s="202"/>
      <c r="H1211" s="205">
        <v>94.747</v>
      </c>
      <c r="I1211" s="206"/>
      <c r="J1211" s="202"/>
      <c r="K1211" s="202"/>
      <c r="L1211" s="207"/>
      <c r="M1211" s="208"/>
      <c r="N1211" s="209"/>
      <c r="O1211" s="209"/>
      <c r="P1211" s="209"/>
      <c r="Q1211" s="209"/>
      <c r="R1211" s="209"/>
      <c r="S1211" s="209"/>
      <c r="T1211" s="210"/>
      <c r="AT1211" s="211" t="s">
        <v>208</v>
      </c>
      <c r="AU1211" s="211" t="s">
        <v>82</v>
      </c>
      <c r="AV1211" s="13" t="s">
        <v>82</v>
      </c>
      <c r="AW1211" s="13" t="s">
        <v>4</v>
      </c>
      <c r="AX1211" s="13" t="s">
        <v>80</v>
      </c>
      <c r="AY1211" s="211" t="s">
        <v>191</v>
      </c>
    </row>
    <row r="1212" spans="1:65" s="2" customFormat="1" ht="16.5" customHeight="1">
      <c r="A1212" s="37"/>
      <c r="B1212" s="38"/>
      <c r="C1212" s="181" t="s">
        <v>1541</v>
      </c>
      <c r="D1212" s="181" t="s">
        <v>193</v>
      </c>
      <c r="E1212" s="182" t="s">
        <v>1542</v>
      </c>
      <c r="F1212" s="183" t="s">
        <v>1543</v>
      </c>
      <c r="G1212" s="184" t="s">
        <v>282</v>
      </c>
      <c r="H1212" s="185">
        <v>82.031999999999996</v>
      </c>
      <c r="I1212" s="186"/>
      <c r="J1212" s="187">
        <f>ROUND(I1212*H1212,2)</f>
        <v>0</v>
      </c>
      <c r="K1212" s="183" t="s">
        <v>203</v>
      </c>
      <c r="L1212" s="42"/>
      <c r="M1212" s="188" t="s">
        <v>19</v>
      </c>
      <c r="N1212" s="189" t="s">
        <v>44</v>
      </c>
      <c r="O1212" s="67"/>
      <c r="P1212" s="190">
        <f>O1212*H1212</f>
        <v>0</v>
      </c>
      <c r="Q1212" s="190">
        <v>0</v>
      </c>
      <c r="R1212" s="190">
        <f>Q1212*H1212</f>
        <v>0</v>
      </c>
      <c r="S1212" s="190">
        <v>0</v>
      </c>
      <c r="T1212" s="191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92" t="s">
        <v>292</v>
      </c>
      <c r="AT1212" s="192" t="s">
        <v>193</v>
      </c>
      <c r="AU1212" s="192" t="s">
        <v>82</v>
      </c>
      <c r="AY1212" s="20" t="s">
        <v>191</v>
      </c>
      <c r="BE1212" s="193">
        <f>IF(N1212="základní",J1212,0)</f>
        <v>0</v>
      </c>
      <c r="BF1212" s="193">
        <f>IF(N1212="snížená",J1212,0)</f>
        <v>0</v>
      </c>
      <c r="BG1212" s="193">
        <f>IF(N1212="zákl. přenesená",J1212,0)</f>
        <v>0</v>
      </c>
      <c r="BH1212" s="193">
        <f>IF(N1212="sníž. přenesená",J1212,0)</f>
        <v>0</v>
      </c>
      <c r="BI1212" s="193">
        <f>IF(N1212="nulová",J1212,0)</f>
        <v>0</v>
      </c>
      <c r="BJ1212" s="20" t="s">
        <v>80</v>
      </c>
      <c r="BK1212" s="193">
        <f>ROUND(I1212*H1212,2)</f>
        <v>0</v>
      </c>
      <c r="BL1212" s="20" t="s">
        <v>292</v>
      </c>
      <c r="BM1212" s="192" t="s">
        <v>1544</v>
      </c>
    </row>
    <row r="1213" spans="1:65" s="2" customFormat="1" ht="19.5">
      <c r="A1213" s="37"/>
      <c r="B1213" s="38"/>
      <c r="C1213" s="39"/>
      <c r="D1213" s="194" t="s">
        <v>199</v>
      </c>
      <c r="E1213" s="39"/>
      <c r="F1213" s="195" t="s">
        <v>1545</v>
      </c>
      <c r="G1213" s="39"/>
      <c r="H1213" s="39"/>
      <c r="I1213" s="196"/>
      <c r="J1213" s="39"/>
      <c r="K1213" s="39"/>
      <c r="L1213" s="42"/>
      <c r="M1213" s="197"/>
      <c r="N1213" s="198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199</v>
      </c>
      <c r="AU1213" s="20" t="s">
        <v>82</v>
      </c>
    </row>
    <row r="1214" spans="1:65" s="2" customFormat="1" ht="11.25">
      <c r="A1214" s="37"/>
      <c r="B1214" s="38"/>
      <c r="C1214" s="39"/>
      <c r="D1214" s="199" t="s">
        <v>206</v>
      </c>
      <c r="E1214" s="39"/>
      <c r="F1214" s="200" t="s">
        <v>1546</v>
      </c>
      <c r="G1214" s="39"/>
      <c r="H1214" s="39"/>
      <c r="I1214" s="196"/>
      <c r="J1214" s="39"/>
      <c r="K1214" s="39"/>
      <c r="L1214" s="42"/>
      <c r="M1214" s="197"/>
      <c r="N1214" s="198"/>
      <c r="O1214" s="67"/>
      <c r="P1214" s="67"/>
      <c r="Q1214" s="67"/>
      <c r="R1214" s="67"/>
      <c r="S1214" s="67"/>
      <c r="T1214" s="68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T1214" s="20" t="s">
        <v>206</v>
      </c>
      <c r="AU1214" s="20" t="s">
        <v>82</v>
      </c>
    </row>
    <row r="1215" spans="1:65" s="13" customFormat="1" ht="11.25">
      <c r="B1215" s="201"/>
      <c r="C1215" s="202"/>
      <c r="D1215" s="194" t="s">
        <v>208</v>
      </c>
      <c r="E1215" s="203" t="s">
        <v>19</v>
      </c>
      <c r="F1215" s="204" t="s">
        <v>1535</v>
      </c>
      <c r="G1215" s="202"/>
      <c r="H1215" s="205">
        <v>82.031999999999996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208</v>
      </c>
      <c r="AU1215" s="211" t="s">
        <v>82</v>
      </c>
      <c r="AV1215" s="13" t="s">
        <v>82</v>
      </c>
      <c r="AW1215" s="13" t="s">
        <v>34</v>
      </c>
      <c r="AX1215" s="13" t="s">
        <v>80</v>
      </c>
      <c r="AY1215" s="211" t="s">
        <v>191</v>
      </c>
    </row>
    <row r="1216" spans="1:65" s="2" customFormat="1" ht="16.5" customHeight="1">
      <c r="A1216" s="37"/>
      <c r="B1216" s="38"/>
      <c r="C1216" s="223" t="s">
        <v>1547</v>
      </c>
      <c r="D1216" s="223" t="s">
        <v>273</v>
      </c>
      <c r="E1216" s="224" t="s">
        <v>1548</v>
      </c>
      <c r="F1216" s="225" t="s">
        <v>1549</v>
      </c>
      <c r="G1216" s="226" t="s">
        <v>282</v>
      </c>
      <c r="H1216" s="227">
        <v>86.134</v>
      </c>
      <c r="I1216" s="228"/>
      <c r="J1216" s="229">
        <f>ROUND(I1216*H1216,2)</f>
        <v>0</v>
      </c>
      <c r="K1216" s="225" t="s">
        <v>203</v>
      </c>
      <c r="L1216" s="230"/>
      <c r="M1216" s="231" t="s">
        <v>19</v>
      </c>
      <c r="N1216" s="232" t="s">
        <v>44</v>
      </c>
      <c r="O1216" s="67"/>
      <c r="P1216" s="190">
        <f>O1216*H1216</f>
        <v>0</v>
      </c>
      <c r="Q1216" s="190">
        <v>5.0000000000000001E-4</v>
      </c>
      <c r="R1216" s="190">
        <f>Q1216*H1216</f>
        <v>4.3067000000000001E-2</v>
      </c>
      <c r="S1216" s="190">
        <v>0</v>
      </c>
      <c r="T1216" s="191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192" t="s">
        <v>405</v>
      </c>
      <c r="AT1216" s="192" t="s">
        <v>273</v>
      </c>
      <c r="AU1216" s="192" t="s">
        <v>82</v>
      </c>
      <c r="AY1216" s="20" t="s">
        <v>191</v>
      </c>
      <c r="BE1216" s="193">
        <f>IF(N1216="základní",J1216,0)</f>
        <v>0</v>
      </c>
      <c r="BF1216" s="193">
        <f>IF(N1216="snížená",J1216,0)</f>
        <v>0</v>
      </c>
      <c r="BG1216" s="193">
        <f>IF(N1216="zákl. přenesená",J1216,0)</f>
        <v>0</v>
      </c>
      <c r="BH1216" s="193">
        <f>IF(N1216="sníž. přenesená",J1216,0)</f>
        <v>0</v>
      </c>
      <c r="BI1216" s="193">
        <f>IF(N1216="nulová",J1216,0)</f>
        <v>0</v>
      </c>
      <c r="BJ1216" s="20" t="s">
        <v>80</v>
      </c>
      <c r="BK1216" s="193">
        <f>ROUND(I1216*H1216,2)</f>
        <v>0</v>
      </c>
      <c r="BL1216" s="20" t="s">
        <v>292</v>
      </c>
      <c r="BM1216" s="192" t="s">
        <v>1550</v>
      </c>
    </row>
    <row r="1217" spans="1:65" s="2" customFormat="1" ht="11.25">
      <c r="A1217" s="37"/>
      <c r="B1217" s="38"/>
      <c r="C1217" s="39"/>
      <c r="D1217" s="194" t="s">
        <v>199</v>
      </c>
      <c r="E1217" s="39"/>
      <c r="F1217" s="195" t="s">
        <v>1549</v>
      </c>
      <c r="G1217" s="39"/>
      <c r="H1217" s="39"/>
      <c r="I1217" s="196"/>
      <c r="J1217" s="39"/>
      <c r="K1217" s="39"/>
      <c r="L1217" s="42"/>
      <c r="M1217" s="197"/>
      <c r="N1217" s="198"/>
      <c r="O1217" s="67"/>
      <c r="P1217" s="67"/>
      <c r="Q1217" s="67"/>
      <c r="R1217" s="67"/>
      <c r="S1217" s="67"/>
      <c r="T1217" s="68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T1217" s="20" t="s">
        <v>199</v>
      </c>
      <c r="AU1217" s="20" t="s">
        <v>82</v>
      </c>
    </row>
    <row r="1218" spans="1:65" s="13" customFormat="1" ht="11.25">
      <c r="B1218" s="201"/>
      <c r="C1218" s="202"/>
      <c r="D1218" s="194" t="s">
        <v>208</v>
      </c>
      <c r="E1218" s="202"/>
      <c r="F1218" s="204" t="s">
        <v>1551</v>
      </c>
      <c r="G1218" s="202"/>
      <c r="H1218" s="205">
        <v>86.134</v>
      </c>
      <c r="I1218" s="206"/>
      <c r="J1218" s="202"/>
      <c r="K1218" s="202"/>
      <c r="L1218" s="207"/>
      <c r="M1218" s="208"/>
      <c r="N1218" s="209"/>
      <c r="O1218" s="209"/>
      <c r="P1218" s="209"/>
      <c r="Q1218" s="209"/>
      <c r="R1218" s="209"/>
      <c r="S1218" s="209"/>
      <c r="T1218" s="210"/>
      <c r="AT1218" s="211" t="s">
        <v>208</v>
      </c>
      <c r="AU1218" s="211" t="s">
        <v>82</v>
      </c>
      <c r="AV1218" s="13" t="s">
        <v>82</v>
      </c>
      <c r="AW1218" s="13" t="s">
        <v>4</v>
      </c>
      <c r="AX1218" s="13" t="s">
        <v>80</v>
      </c>
      <c r="AY1218" s="211" t="s">
        <v>191</v>
      </c>
    </row>
    <row r="1219" spans="1:65" s="2" customFormat="1" ht="16.5" customHeight="1">
      <c r="A1219" s="37"/>
      <c r="B1219" s="38"/>
      <c r="C1219" s="181" t="s">
        <v>1552</v>
      </c>
      <c r="D1219" s="181" t="s">
        <v>193</v>
      </c>
      <c r="E1219" s="182" t="s">
        <v>1553</v>
      </c>
      <c r="F1219" s="183" t="s">
        <v>1554</v>
      </c>
      <c r="G1219" s="184" t="s">
        <v>282</v>
      </c>
      <c r="H1219" s="185">
        <v>82.031999999999996</v>
      </c>
      <c r="I1219" s="186"/>
      <c r="J1219" s="187">
        <f>ROUND(I1219*H1219,2)</f>
        <v>0</v>
      </c>
      <c r="K1219" s="183" t="s">
        <v>203</v>
      </c>
      <c r="L1219" s="42"/>
      <c r="M1219" s="188" t="s">
        <v>19</v>
      </c>
      <c r="N1219" s="189" t="s">
        <v>44</v>
      </c>
      <c r="O1219" s="67"/>
      <c r="P1219" s="190">
        <f>O1219*H1219</f>
        <v>0</v>
      </c>
      <c r="Q1219" s="190">
        <v>0</v>
      </c>
      <c r="R1219" s="190">
        <f>Q1219*H1219</f>
        <v>0</v>
      </c>
      <c r="S1219" s="190">
        <v>0</v>
      </c>
      <c r="T1219" s="191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192" t="s">
        <v>292</v>
      </c>
      <c r="AT1219" s="192" t="s">
        <v>193</v>
      </c>
      <c r="AU1219" s="192" t="s">
        <v>82</v>
      </c>
      <c r="AY1219" s="20" t="s">
        <v>191</v>
      </c>
      <c r="BE1219" s="193">
        <f>IF(N1219="základní",J1219,0)</f>
        <v>0</v>
      </c>
      <c r="BF1219" s="193">
        <f>IF(N1219="snížená",J1219,0)</f>
        <v>0</v>
      </c>
      <c r="BG1219" s="193">
        <f>IF(N1219="zákl. přenesená",J1219,0)</f>
        <v>0</v>
      </c>
      <c r="BH1219" s="193">
        <f>IF(N1219="sníž. přenesená",J1219,0)</f>
        <v>0</v>
      </c>
      <c r="BI1219" s="193">
        <f>IF(N1219="nulová",J1219,0)</f>
        <v>0</v>
      </c>
      <c r="BJ1219" s="20" t="s">
        <v>80</v>
      </c>
      <c r="BK1219" s="193">
        <f>ROUND(I1219*H1219,2)</f>
        <v>0</v>
      </c>
      <c r="BL1219" s="20" t="s">
        <v>292</v>
      </c>
      <c r="BM1219" s="192" t="s">
        <v>1555</v>
      </c>
    </row>
    <row r="1220" spans="1:65" s="2" customFormat="1" ht="11.25">
      <c r="A1220" s="37"/>
      <c r="B1220" s="38"/>
      <c r="C1220" s="39"/>
      <c r="D1220" s="194" t="s">
        <v>199</v>
      </c>
      <c r="E1220" s="39"/>
      <c r="F1220" s="195" t="s">
        <v>1556</v>
      </c>
      <c r="G1220" s="39"/>
      <c r="H1220" s="39"/>
      <c r="I1220" s="196"/>
      <c r="J1220" s="39"/>
      <c r="K1220" s="39"/>
      <c r="L1220" s="42"/>
      <c r="M1220" s="197"/>
      <c r="N1220" s="198"/>
      <c r="O1220" s="67"/>
      <c r="P1220" s="67"/>
      <c r="Q1220" s="67"/>
      <c r="R1220" s="67"/>
      <c r="S1220" s="67"/>
      <c r="T1220" s="68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T1220" s="20" t="s">
        <v>199</v>
      </c>
      <c r="AU1220" s="20" t="s">
        <v>82</v>
      </c>
    </row>
    <row r="1221" spans="1:65" s="2" customFormat="1" ht="11.25">
      <c r="A1221" s="37"/>
      <c r="B1221" s="38"/>
      <c r="C1221" s="39"/>
      <c r="D1221" s="199" t="s">
        <v>206</v>
      </c>
      <c r="E1221" s="39"/>
      <c r="F1221" s="200" t="s">
        <v>1557</v>
      </c>
      <c r="G1221" s="39"/>
      <c r="H1221" s="39"/>
      <c r="I1221" s="196"/>
      <c r="J1221" s="39"/>
      <c r="K1221" s="39"/>
      <c r="L1221" s="42"/>
      <c r="M1221" s="197"/>
      <c r="N1221" s="198"/>
      <c r="O1221" s="67"/>
      <c r="P1221" s="67"/>
      <c r="Q1221" s="67"/>
      <c r="R1221" s="67"/>
      <c r="S1221" s="67"/>
      <c r="T1221" s="68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T1221" s="20" t="s">
        <v>206</v>
      </c>
      <c r="AU1221" s="20" t="s">
        <v>82</v>
      </c>
    </row>
    <row r="1222" spans="1:65" s="13" customFormat="1" ht="11.25">
      <c r="B1222" s="201"/>
      <c r="C1222" s="202"/>
      <c r="D1222" s="194" t="s">
        <v>208</v>
      </c>
      <c r="E1222" s="203" t="s">
        <v>19</v>
      </c>
      <c r="F1222" s="204" t="s">
        <v>1535</v>
      </c>
      <c r="G1222" s="202"/>
      <c r="H1222" s="205">
        <v>82.031999999999996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208</v>
      </c>
      <c r="AU1222" s="211" t="s">
        <v>82</v>
      </c>
      <c r="AV1222" s="13" t="s">
        <v>82</v>
      </c>
      <c r="AW1222" s="13" t="s">
        <v>34</v>
      </c>
      <c r="AX1222" s="13" t="s">
        <v>80</v>
      </c>
      <c r="AY1222" s="211" t="s">
        <v>191</v>
      </c>
    </row>
    <row r="1223" spans="1:65" s="2" customFormat="1" ht="16.5" customHeight="1">
      <c r="A1223" s="37"/>
      <c r="B1223" s="38"/>
      <c r="C1223" s="223" t="s">
        <v>1558</v>
      </c>
      <c r="D1223" s="223" t="s">
        <v>273</v>
      </c>
      <c r="E1223" s="224" t="s">
        <v>1559</v>
      </c>
      <c r="F1223" s="225" t="s">
        <v>1560</v>
      </c>
      <c r="G1223" s="226" t="s">
        <v>282</v>
      </c>
      <c r="H1223" s="227">
        <v>90.234999999999999</v>
      </c>
      <c r="I1223" s="228"/>
      <c r="J1223" s="229">
        <f>ROUND(I1223*H1223,2)</f>
        <v>0</v>
      </c>
      <c r="K1223" s="225" t="s">
        <v>203</v>
      </c>
      <c r="L1223" s="230"/>
      <c r="M1223" s="231" t="s">
        <v>19</v>
      </c>
      <c r="N1223" s="232" t="s">
        <v>44</v>
      </c>
      <c r="O1223" s="67"/>
      <c r="P1223" s="190">
        <f>O1223*H1223</f>
        <v>0</v>
      </c>
      <c r="Q1223" s="190">
        <v>1.4999999999999999E-4</v>
      </c>
      <c r="R1223" s="190">
        <f>Q1223*H1223</f>
        <v>1.3535249999999999E-2</v>
      </c>
      <c r="S1223" s="190">
        <v>0</v>
      </c>
      <c r="T1223" s="191">
        <f>S1223*H1223</f>
        <v>0</v>
      </c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R1223" s="192" t="s">
        <v>405</v>
      </c>
      <c r="AT1223" s="192" t="s">
        <v>273</v>
      </c>
      <c r="AU1223" s="192" t="s">
        <v>82</v>
      </c>
      <c r="AY1223" s="20" t="s">
        <v>191</v>
      </c>
      <c r="BE1223" s="193">
        <f>IF(N1223="základní",J1223,0)</f>
        <v>0</v>
      </c>
      <c r="BF1223" s="193">
        <f>IF(N1223="snížená",J1223,0)</f>
        <v>0</v>
      </c>
      <c r="BG1223" s="193">
        <f>IF(N1223="zákl. přenesená",J1223,0)</f>
        <v>0</v>
      </c>
      <c r="BH1223" s="193">
        <f>IF(N1223="sníž. přenesená",J1223,0)</f>
        <v>0</v>
      </c>
      <c r="BI1223" s="193">
        <f>IF(N1223="nulová",J1223,0)</f>
        <v>0</v>
      </c>
      <c r="BJ1223" s="20" t="s">
        <v>80</v>
      </c>
      <c r="BK1223" s="193">
        <f>ROUND(I1223*H1223,2)</f>
        <v>0</v>
      </c>
      <c r="BL1223" s="20" t="s">
        <v>292</v>
      </c>
      <c r="BM1223" s="192" t="s">
        <v>1561</v>
      </c>
    </row>
    <row r="1224" spans="1:65" s="2" customFormat="1" ht="11.25">
      <c r="A1224" s="37"/>
      <c r="B1224" s="38"/>
      <c r="C1224" s="39"/>
      <c r="D1224" s="194" t="s">
        <v>199</v>
      </c>
      <c r="E1224" s="39"/>
      <c r="F1224" s="195" t="s">
        <v>1560</v>
      </c>
      <c r="G1224" s="39"/>
      <c r="H1224" s="39"/>
      <c r="I1224" s="196"/>
      <c r="J1224" s="39"/>
      <c r="K1224" s="39"/>
      <c r="L1224" s="42"/>
      <c r="M1224" s="197"/>
      <c r="N1224" s="198"/>
      <c r="O1224" s="67"/>
      <c r="P1224" s="67"/>
      <c r="Q1224" s="67"/>
      <c r="R1224" s="67"/>
      <c r="S1224" s="67"/>
      <c r="T1224" s="68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T1224" s="20" t="s">
        <v>199</v>
      </c>
      <c r="AU1224" s="20" t="s">
        <v>82</v>
      </c>
    </row>
    <row r="1225" spans="1:65" s="13" customFormat="1" ht="11.25">
      <c r="B1225" s="201"/>
      <c r="C1225" s="202"/>
      <c r="D1225" s="194" t="s">
        <v>208</v>
      </c>
      <c r="E1225" s="202"/>
      <c r="F1225" s="204" t="s">
        <v>1562</v>
      </c>
      <c r="G1225" s="202"/>
      <c r="H1225" s="205">
        <v>90.234999999999999</v>
      </c>
      <c r="I1225" s="206"/>
      <c r="J1225" s="202"/>
      <c r="K1225" s="202"/>
      <c r="L1225" s="207"/>
      <c r="M1225" s="208"/>
      <c r="N1225" s="209"/>
      <c r="O1225" s="209"/>
      <c r="P1225" s="209"/>
      <c r="Q1225" s="209"/>
      <c r="R1225" s="209"/>
      <c r="S1225" s="209"/>
      <c r="T1225" s="210"/>
      <c r="AT1225" s="211" t="s">
        <v>208</v>
      </c>
      <c r="AU1225" s="211" t="s">
        <v>82</v>
      </c>
      <c r="AV1225" s="13" t="s">
        <v>82</v>
      </c>
      <c r="AW1225" s="13" t="s">
        <v>4</v>
      </c>
      <c r="AX1225" s="13" t="s">
        <v>80</v>
      </c>
      <c r="AY1225" s="211" t="s">
        <v>191</v>
      </c>
    </row>
    <row r="1226" spans="1:65" s="2" customFormat="1" ht="16.5" customHeight="1">
      <c r="A1226" s="37"/>
      <c r="B1226" s="38"/>
      <c r="C1226" s="181" t="s">
        <v>1563</v>
      </c>
      <c r="D1226" s="181" t="s">
        <v>193</v>
      </c>
      <c r="E1226" s="182" t="s">
        <v>1564</v>
      </c>
      <c r="F1226" s="183" t="s">
        <v>1565</v>
      </c>
      <c r="G1226" s="184" t="s">
        <v>282</v>
      </c>
      <c r="H1226" s="185">
        <v>82.031999999999996</v>
      </c>
      <c r="I1226" s="186"/>
      <c r="J1226" s="187">
        <f>ROUND(I1226*H1226,2)</f>
        <v>0</v>
      </c>
      <c r="K1226" s="183" t="s">
        <v>203</v>
      </c>
      <c r="L1226" s="42"/>
      <c r="M1226" s="188" t="s">
        <v>19</v>
      </c>
      <c r="N1226" s="189" t="s">
        <v>44</v>
      </c>
      <c r="O1226" s="67"/>
      <c r="P1226" s="190">
        <f>O1226*H1226</f>
        <v>0</v>
      </c>
      <c r="Q1226" s="190">
        <v>0</v>
      </c>
      <c r="R1226" s="190">
        <f>Q1226*H1226</f>
        <v>0</v>
      </c>
      <c r="S1226" s="190">
        <v>0</v>
      </c>
      <c r="T1226" s="191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192" t="s">
        <v>292</v>
      </c>
      <c r="AT1226" s="192" t="s">
        <v>193</v>
      </c>
      <c r="AU1226" s="192" t="s">
        <v>82</v>
      </c>
      <c r="AY1226" s="20" t="s">
        <v>191</v>
      </c>
      <c r="BE1226" s="193">
        <f>IF(N1226="základní",J1226,0)</f>
        <v>0</v>
      </c>
      <c r="BF1226" s="193">
        <f>IF(N1226="snížená",J1226,0)</f>
        <v>0</v>
      </c>
      <c r="BG1226" s="193">
        <f>IF(N1226="zákl. přenesená",J1226,0)</f>
        <v>0</v>
      </c>
      <c r="BH1226" s="193">
        <f>IF(N1226="sníž. přenesená",J1226,0)</f>
        <v>0</v>
      </c>
      <c r="BI1226" s="193">
        <f>IF(N1226="nulová",J1226,0)</f>
        <v>0</v>
      </c>
      <c r="BJ1226" s="20" t="s">
        <v>80</v>
      </c>
      <c r="BK1226" s="193">
        <f>ROUND(I1226*H1226,2)</f>
        <v>0</v>
      </c>
      <c r="BL1226" s="20" t="s">
        <v>292</v>
      </c>
      <c r="BM1226" s="192" t="s">
        <v>1566</v>
      </c>
    </row>
    <row r="1227" spans="1:65" s="2" customFormat="1" ht="19.5">
      <c r="A1227" s="37"/>
      <c r="B1227" s="38"/>
      <c r="C1227" s="39"/>
      <c r="D1227" s="194" t="s">
        <v>199</v>
      </c>
      <c r="E1227" s="39"/>
      <c r="F1227" s="195" t="s">
        <v>1567</v>
      </c>
      <c r="G1227" s="39"/>
      <c r="H1227" s="39"/>
      <c r="I1227" s="196"/>
      <c r="J1227" s="39"/>
      <c r="K1227" s="39"/>
      <c r="L1227" s="42"/>
      <c r="M1227" s="197"/>
      <c r="N1227" s="198"/>
      <c r="O1227" s="67"/>
      <c r="P1227" s="67"/>
      <c r="Q1227" s="67"/>
      <c r="R1227" s="67"/>
      <c r="S1227" s="67"/>
      <c r="T1227" s="68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T1227" s="20" t="s">
        <v>199</v>
      </c>
      <c r="AU1227" s="20" t="s">
        <v>82</v>
      </c>
    </row>
    <row r="1228" spans="1:65" s="2" customFormat="1" ht="11.25">
      <c r="A1228" s="37"/>
      <c r="B1228" s="38"/>
      <c r="C1228" s="39"/>
      <c r="D1228" s="199" t="s">
        <v>206</v>
      </c>
      <c r="E1228" s="39"/>
      <c r="F1228" s="200" t="s">
        <v>1568</v>
      </c>
      <c r="G1228" s="39"/>
      <c r="H1228" s="39"/>
      <c r="I1228" s="196"/>
      <c r="J1228" s="39"/>
      <c r="K1228" s="39"/>
      <c r="L1228" s="42"/>
      <c r="M1228" s="197"/>
      <c r="N1228" s="198"/>
      <c r="O1228" s="67"/>
      <c r="P1228" s="67"/>
      <c r="Q1228" s="67"/>
      <c r="R1228" s="67"/>
      <c r="S1228" s="67"/>
      <c r="T1228" s="68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T1228" s="20" t="s">
        <v>206</v>
      </c>
      <c r="AU1228" s="20" t="s">
        <v>82</v>
      </c>
    </row>
    <row r="1229" spans="1:65" s="13" customFormat="1" ht="11.25">
      <c r="B1229" s="201"/>
      <c r="C1229" s="202"/>
      <c r="D1229" s="194" t="s">
        <v>208</v>
      </c>
      <c r="E1229" s="203" t="s">
        <v>19</v>
      </c>
      <c r="F1229" s="204" t="s">
        <v>1535</v>
      </c>
      <c r="G1229" s="202"/>
      <c r="H1229" s="205">
        <v>82.031999999999996</v>
      </c>
      <c r="I1229" s="206"/>
      <c r="J1229" s="202"/>
      <c r="K1229" s="202"/>
      <c r="L1229" s="207"/>
      <c r="M1229" s="208"/>
      <c r="N1229" s="209"/>
      <c r="O1229" s="209"/>
      <c r="P1229" s="209"/>
      <c r="Q1229" s="209"/>
      <c r="R1229" s="209"/>
      <c r="S1229" s="209"/>
      <c r="T1229" s="210"/>
      <c r="AT1229" s="211" t="s">
        <v>208</v>
      </c>
      <c r="AU1229" s="211" t="s">
        <v>82</v>
      </c>
      <c r="AV1229" s="13" t="s">
        <v>82</v>
      </c>
      <c r="AW1229" s="13" t="s">
        <v>34</v>
      </c>
      <c r="AX1229" s="13" t="s">
        <v>80</v>
      </c>
      <c r="AY1229" s="211" t="s">
        <v>191</v>
      </c>
    </row>
    <row r="1230" spans="1:65" s="2" customFormat="1" ht="24.2" customHeight="1">
      <c r="A1230" s="37"/>
      <c r="B1230" s="38"/>
      <c r="C1230" s="223" t="s">
        <v>1569</v>
      </c>
      <c r="D1230" s="223" t="s">
        <v>273</v>
      </c>
      <c r="E1230" s="224" t="s">
        <v>1570</v>
      </c>
      <c r="F1230" s="225" t="s">
        <v>1571</v>
      </c>
      <c r="G1230" s="226" t="s">
        <v>282</v>
      </c>
      <c r="H1230" s="227">
        <v>90.234999999999999</v>
      </c>
      <c r="I1230" s="228"/>
      <c r="J1230" s="229">
        <f>ROUND(I1230*H1230,2)</f>
        <v>0</v>
      </c>
      <c r="K1230" s="225" t="s">
        <v>203</v>
      </c>
      <c r="L1230" s="230"/>
      <c r="M1230" s="231" t="s">
        <v>19</v>
      </c>
      <c r="N1230" s="232" t="s">
        <v>44</v>
      </c>
      <c r="O1230" s="67"/>
      <c r="P1230" s="190">
        <f>O1230*H1230</f>
        <v>0</v>
      </c>
      <c r="Q1230" s="190">
        <v>2E-3</v>
      </c>
      <c r="R1230" s="190">
        <f>Q1230*H1230</f>
        <v>0.18046999999999999</v>
      </c>
      <c r="S1230" s="190">
        <v>0</v>
      </c>
      <c r="T1230" s="191">
        <f>S1230*H1230</f>
        <v>0</v>
      </c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R1230" s="192" t="s">
        <v>405</v>
      </c>
      <c r="AT1230" s="192" t="s">
        <v>273</v>
      </c>
      <c r="AU1230" s="192" t="s">
        <v>82</v>
      </c>
      <c r="AY1230" s="20" t="s">
        <v>191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20" t="s">
        <v>80</v>
      </c>
      <c r="BK1230" s="193">
        <f>ROUND(I1230*H1230,2)</f>
        <v>0</v>
      </c>
      <c r="BL1230" s="20" t="s">
        <v>292</v>
      </c>
      <c r="BM1230" s="192" t="s">
        <v>1572</v>
      </c>
    </row>
    <row r="1231" spans="1:65" s="2" customFormat="1" ht="11.25">
      <c r="A1231" s="37"/>
      <c r="B1231" s="38"/>
      <c r="C1231" s="39"/>
      <c r="D1231" s="194" t="s">
        <v>199</v>
      </c>
      <c r="E1231" s="39"/>
      <c r="F1231" s="195" t="s">
        <v>1571</v>
      </c>
      <c r="G1231" s="39"/>
      <c r="H1231" s="39"/>
      <c r="I1231" s="196"/>
      <c r="J1231" s="39"/>
      <c r="K1231" s="39"/>
      <c r="L1231" s="42"/>
      <c r="M1231" s="197"/>
      <c r="N1231" s="198"/>
      <c r="O1231" s="67"/>
      <c r="P1231" s="67"/>
      <c r="Q1231" s="67"/>
      <c r="R1231" s="67"/>
      <c r="S1231" s="67"/>
      <c r="T1231" s="68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T1231" s="20" t="s">
        <v>199</v>
      </c>
      <c r="AU1231" s="20" t="s">
        <v>82</v>
      </c>
    </row>
    <row r="1232" spans="1:65" s="13" customFormat="1" ht="11.25">
      <c r="B1232" s="201"/>
      <c r="C1232" s="202"/>
      <c r="D1232" s="194" t="s">
        <v>208</v>
      </c>
      <c r="E1232" s="202"/>
      <c r="F1232" s="204" t="s">
        <v>1562</v>
      </c>
      <c r="G1232" s="202"/>
      <c r="H1232" s="205">
        <v>90.234999999999999</v>
      </c>
      <c r="I1232" s="206"/>
      <c r="J1232" s="202"/>
      <c r="K1232" s="202"/>
      <c r="L1232" s="207"/>
      <c r="M1232" s="208"/>
      <c r="N1232" s="209"/>
      <c r="O1232" s="209"/>
      <c r="P1232" s="209"/>
      <c r="Q1232" s="209"/>
      <c r="R1232" s="209"/>
      <c r="S1232" s="209"/>
      <c r="T1232" s="210"/>
      <c r="AT1232" s="211" t="s">
        <v>208</v>
      </c>
      <c r="AU1232" s="211" t="s">
        <v>82</v>
      </c>
      <c r="AV1232" s="13" t="s">
        <v>82</v>
      </c>
      <c r="AW1232" s="13" t="s">
        <v>4</v>
      </c>
      <c r="AX1232" s="13" t="s">
        <v>80</v>
      </c>
      <c r="AY1232" s="211" t="s">
        <v>191</v>
      </c>
    </row>
    <row r="1233" spans="1:65" s="2" customFormat="1" ht="16.5" customHeight="1">
      <c r="A1233" s="37"/>
      <c r="B1233" s="38"/>
      <c r="C1233" s="181" t="s">
        <v>1573</v>
      </c>
      <c r="D1233" s="181" t="s">
        <v>193</v>
      </c>
      <c r="E1233" s="182" t="s">
        <v>1574</v>
      </c>
      <c r="F1233" s="183" t="s">
        <v>1575</v>
      </c>
      <c r="G1233" s="184" t="s">
        <v>282</v>
      </c>
      <c r="H1233" s="185">
        <v>57.337000000000003</v>
      </c>
      <c r="I1233" s="186"/>
      <c r="J1233" s="187">
        <f>ROUND(I1233*H1233,2)</f>
        <v>0</v>
      </c>
      <c r="K1233" s="183" t="s">
        <v>203</v>
      </c>
      <c r="L1233" s="42"/>
      <c r="M1233" s="188" t="s">
        <v>19</v>
      </c>
      <c r="N1233" s="189" t="s">
        <v>44</v>
      </c>
      <c r="O1233" s="67"/>
      <c r="P1233" s="190">
        <f>O1233*H1233</f>
        <v>0</v>
      </c>
      <c r="Q1233" s="190">
        <v>0</v>
      </c>
      <c r="R1233" s="190">
        <f>Q1233*H1233</f>
        <v>0</v>
      </c>
      <c r="S1233" s="190">
        <v>0</v>
      </c>
      <c r="T1233" s="191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192" t="s">
        <v>292</v>
      </c>
      <c r="AT1233" s="192" t="s">
        <v>193</v>
      </c>
      <c r="AU1233" s="192" t="s">
        <v>82</v>
      </c>
      <c r="AY1233" s="20" t="s">
        <v>191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20" t="s">
        <v>80</v>
      </c>
      <c r="BK1233" s="193">
        <f>ROUND(I1233*H1233,2)</f>
        <v>0</v>
      </c>
      <c r="BL1233" s="20" t="s">
        <v>292</v>
      </c>
      <c r="BM1233" s="192" t="s">
        <v>1576</v>
      </c>
    </row>
    <row r="1234" spans="1:65" s="2" customFormat="1" ht="11.25">
      <c r="A1234" s="37"/>
      <c r="B1234" s="38"/>
      <c r="C1234" s="39"/>
      <c r="D1234" s="194" t="s">
        <v>199</v>
      </c>
      <c r="E1234" s="39"/>
      <c r="F1234" s="195" t="s">
        <v>1577</v>
      </c>
      <c r="G1234" s="39"/>
      <c r="H1234" s="39"/>
      <c r="I1234" s="196"/>
      <c r="J1234" s="39"/>
      <c r="K1234" s="39"/>
      <c r="L1234" s="42"/>
      <c r="M1234" s="197"/>
      <c r="N1234" s="198"/>
      <c r="O1234" s="67"/>
      <c r="P1234" s="67"/>
      <c r="Q1234" s="67"/>
      <c r="R1234" s="67"/>
      <c r="S1234" s="67"/>
      <c r="T1234" s="68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T1234" s="20" t="s">
        <v>199</v>
      </c>
      <c r="AU1234" s="20" t="s">
        <v>82</v>
      </c>
    </row>
    <row r="1235" spans="1:65" s="2" customFormat="1" ht="11.25">
      <c r="A1235" s="37"/>
      <c r="B1235" s="38"/>
      <c r="C1235" s="39"/>
      <c r="D1235" s="199" t="s">
        <v>206</v>
      </c>
      <c r="E1235" s="39"/>
      <c r="F1235" s="200" t="s">
        <v>1578</v>
      </c>
      <c r="G1235" s="39"/>
      <c r="H1235" s="39"/>
      <c r="I1235" s="196"/>
      <c r="J1235" s="39"/>
      <c r="K1235" s="39"/>
      <c r="L1235" s="42"/>
      <c r="M1235" s="197"/>
      <c r="N1235" s="198"/>
      <c r="O1235" s="67"/>
      <c r="P1235" s="67"/>
      <c r="Q1235" s="67"/>
      <c r="R1235" s="67"/>
      <c r="S1235" s="67"/>
      <c r="T1235" s="68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T1235" s="20" t="s">
        <v>206</v>
      </c>
      <c r="AU1235" s="20" t="s">
        <v>82</v>
      </c>
    </row>
    <row r="1236" spans="1:65" s="13" customFormat="1" ht="11.25">
      <c r="B1236" s="201"/>
      <c r="C1236" s="202"/>
      <c r="D1236" s="194" t="s">
        <v>208</v>
      </c>
      <c r="E1236" s="203" t="s">
        <v>19</v>
      </c>
      <c r="F1236" s="204" t="s">
        <v>795</v>
      </c>
      <c r="G1236" s="202"/>
      <c r="H1236" s="205">
        <v>57.337000000000003</v>
      </c>
      <c r="I1236" s="206"/>
      <c r="J1236" s="202"/>
      <c r="K1236" s="202"/>
      <c r="L1236" s="207"/>
      <c r="M1236" s="208"/>
      <c r="N1236" s="209"/>
      <c r="O1236" s="209"/>
      <c r="P1236" s="209"/>
      <c r="Q1236" s="209"/>
      <c r="R1236" s="209"/>
      <c r="S1236" s="209"/>
      <c r="T1236" s="210"/>
      <c r="AT1236" s="211" t="s">
        <v>208</v>
      </c>
      <c r="AU1236" s="211" t="s">
        <v>82</v>
      </c>
      <c r="AV1236" s="13" t="s">
        <v>82</v>
      </c>
      <c r="AW1236" s="13" t="s">
        <v>34</v>
      </c>
      <c r="AX1236" s="13" t="s">
        <v>80</v>
      </c>
      <c r="AY1236" s="211" t="s">
        <v>191</v>
      </c>
    </row>
    <row r="1237" spans="1:65" s="2" customFormat="1" ht="16.5" customHeight="1">
      <c r="A1237" s="37"/>
      <c r="B1237" s="38"/>
      <c r="C1237" s="223" t="s">
        <v>1579</v>
      </c>
      <c r="D1237" s="223" t="s">
        <v>273</v>
      </c>
      <c r="E1237" s="224" t="s">
        <v>1580</v>
      </c>
      <c r="F1237" s="225" t="s">
        <v>1581</v>
      </c>
      <c r="G1237" s="226" t="s">
        <v>202</v>
      </c>
      <c r="H1237" s="227">
        <v>6.3070000000000004</v>
      </c>
      <c r="I1237" s="228"/>
      <c r="J1237" s="229">
        <f>ROUND(I1237*H1237,2)</f>
        <v>0</v>
      </c>
      <c r="K1237" s="225" t="s">
        <v>203</v>
      </c>
      <c r="L1237" s="230"/>
      <c r="M1237" s="231" t="s">
        <v>19</v>
      </c>
      <c r="N1237" s="232" t="s">
        <v>44</v>
      </c>
      <c r="O1237" s="67"/>
      <c r="P1237" s="190">
        <f>O1237*H1237</f>
        <v>0</v>
      </c>
      <c r="Q1237" s="190">
        <v>0.75</v>
      </c>
      <c r="R1237" s="190">
        <f>Q1237*H1237</f>
        <v>4.7302499999999998</v>
      </c>
      <c r="S1237" s="190">
        <v>0</v>
      </c>
      <c r="T1237" s="191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192" t="s">
        <v>405</v>
      </c>
      <c r="AT1237" s="192" t="s">
        <v>273</v>
      </c>
      <c r="AU1237" s="192" t="s">
        <v>82</v>
      </c>
      <c r="AY1237" s="20" t="s">
        <v>191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20" t="s">
        <v>80</v>
      </c>
      <c r="BK1237" s="193">
        <f>ROUND(I1237*H1237,2)</f>
        <v>0</v>
      </c>
      <c r="BL1237" s="20" t="s">
        <v>292</v>
      </c>
      <c r="BM1237" s="192" t="s">
        <v>1582</v>
      </c>
    </row>
    <row r="1238" spans="1:65" s="2" customFormat="1" ht="11.25">
      <c r="A1238" s="37"/>
      <c r="B1238" s="38"/>
      <c r="C1238" s="39"/>
      <c r="D1238" s="194" t="s">
        <v>199</v>
      </c>
      <c r="E1238" s="39"/>
      <c r="F1238" s="195" t="s">
        <v>1581</v>
      </c>
      <c r="G1238" s="39"/>
      <c r="H1238" s="39"/>
      <c r="I1238" s="196"/>
      <c r="J1238" s="39"/>
      <c r="K1238" s="39"/>
      <c r="L1238" s="42"/>
      <c r="M1238" s="197"/>
      <c r="N1238" s="198"/>
      <c r="O1238" s="67"/>
      <c r="P1238" s="67"/>
      <c r="Q1238" s="67"/>
      <c r="R1238" s="67"/>
      <c r="S1238" s="67"/>
      <c r="T1238" s="68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T1238" s="20" t="s">
        <v>199</v>
      </c>
      <c r="AU1238" s="20" t="s">
        <v>82</v>
      </c>
    </row>
    <row r="1239" spans="1:65" s="13" customFormat="1" ht="11.25">
      <c r="B1239" s="201"/>
      <c r="C1239" s="202"/>
      <c r="D1239" s="194" t="s">
        <v>208</v>
      </c>
      <c r="E1239" s="202"/>
      <c r="F1239" s="204" t="s">
        <v>1583</v>
      </c>
      <c r="G1239" s="202"/>
      <c r="H1239" s="205">
        <v>6.3070000000000004</v>
      </c>
      <c r="I1239" s="206"/>
      <c r="J1239" s="202"/>
      <c r="K1239" s="202"/>
      <c r="L1239" s="207"/>
      <c r="M1239" s="208"/>
      <c r="N1239" s="209"/>
      <c r="O1239" s="209"/>
      <c r="P1239" s="209"/>
      <c r="Q1239" s="209"/>
      <c r="R1239" s="209"/>
      <c r="S1239" s="209"/>
      <c r="T1239" s="210"/>
      <c r="AT1239" s="211" t="s">
        <v>208</v>
      </c>
      <c r="AU1239" s="211" t="s">
        <v>82</v>
      </c>
      <c r="AV1239" s="13" t="s">
        <v>82</v>
      </c>
      <c r="AW1239" s="13" t="s">
        <v>4</v>
      </c>
      <c r="AX1239" s="13" t="s">
        <v>80</v>
      </c>
      <c r="AY1239" s="211" t="s">
        <v>191</v>
      </c>
    </row>
    <row r="1240" spans="1:65" s="2" customFormat="1" ht="16.5" customHeight="1">
      <c r="A1240" s="37"/>
      <c r="B1240" s="38"/>
      <c r="C1240" s="181" t="s">
        <v>1584</v>
      </c>
      <c r="D1240" s="181" t="s">
        <v>193</v>
      </c>
      <c r="E1240" s="182" t="s">
        <v>1585</v>
      </c>
      <c r="F1240" s="183" t="s">
        <v>1586</v>
      </c>
      <c r="G1240" s="184" t="s">
        <v>282</v>
      </c>
      <c r="H1240" s="185">
        <v>57.337000000000003</v>
      </c>
      <c r="I1240" s="186"/>
      <c r="J1240" s="187">
        <f>ROUND(I1240*H1240,2)</f>
        <v>0</v>
      </c>
      <c r="K1240" s="183" t="s">
        <v>203</v>
      </c>
      <c r="L1240" s="42"/>
      <c r="M1240" s="188" t="s">
        <v>19</v>
      </c>
      <c r="N1240" s="189" t="s">
        <v>44</v>
      </c>
      <c r="O1240" s="67"/>
      <c r="P1240" s="190">
        <f>O1240*H1240</f>
        <v>0</v>
      </c>
      <c r="Q1240" s="190">
        <v>0</v>
      </c>
      <c r="R1240" s="190">
        <f>Q1240*H1240</f>
        <v>0</v>
      </c>
      <c r="S1240" s="190">
        <v>0</v>
      </c>
      <c r="T1240" s="191">
        <f>S1240*H1240</f>
        <v>0</v>
      </c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R1240" s="192" t="s">
        <v>292</v>
      </c>
      <c r="AT1240" s="192" t="s">
        <v>193</v>
      </c>
      <c r="AU1240" s="192" t="s">
        <v>82</v>
      </c>
      <c r="AY1240" s="20" t="s">
        <v>191</v>
      </c>
      <c r="BE1240" s="193">
        <f>IF(N1240="základní",J1240,0)</f>
        <v>0</v>
      </c>
      <c r="BF1240" s="193">
        <f>IF(N1240="snížená",J1240,0)</f>
        <v>0</v>
      </c>
      <c r="BG1240" s="193">
        <f>IF(N1240="zákl. přenesená",J1240,0)</f>
        <v>0</v>
      </c>
      <c r="BH1240" s="193">
        <f>IF(N1240="sníž. přenesená",J1240,0)</f>
        <v>0</v>
      </c>
      <c r="BI1240" s="193">
        <f>IF(N1240="nulová",J1240,0)</f>
        <v>0</v>
      </c>
      <c r="BJ1240" s="20" t="s">
        <v>80</v>
      </c>
      <c r="BK1240" s="193">
        <f>ROUND(I1240*H1240,2)</f>
        <v>0</v>
      </c>
      <c r="BL1240" s="20" t="s">
        <v>292</v>
      </c>
      <c r="BM1240" s="192" t="s">
        <v>1587</v>
      </c>
    </row>
    <row r="1241" spans="1:65" s="2" customFormat="1" ht="11.25">
      <c r="A1241" s="37"/>
      <c r="B1241" s="38"/>
      <c r="C1241" s="39"/>
      <c r="D1241" s="194" t="s">
        <v>199</v>
      </c>
      <c r="E1241" s="39"/>
      <c r="F1241" s="195" t="s">
        <v>1588</v>
      </c>
      <c r="G1241" s="39"/>
      <c r="H1241" s="39"/>
      <c r="I1241" s="196"/>
      <c r="J1241" s="39"/>
      <c r="K1241" s="39"/>
      <c r="L1241" s="42"/>
      <c r="M1241" s="197"/>
      <c r="N1241" s="198"/>
      <c r="O1241" s="67"/>
      <c r="P1241" s="67"/>
      <c r="Q1241" s="67"/>
      <c r="R1241" s="67"/>
      <c r="S1241" s="67"/>
      <c r="T1241" s="68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T1241" s="20" t="s">
        <v>199</v>
      </c>
      <c r="AU1241" s="20" t="s">
        <v>82</v>
      </c>
    </row>
    <row r="1242" spans="1:65" s="2" customFormat="1" ht="11.25">
      <c r="A1242" s="37"/>
      <c r="B1242" s="38"/>
      <c r="C1242" s="39"/>
      <c r="D1242" s="199" t="s">
        <v>206</v>
      </c>
      <c r="E1242" s="39"/>
      <c r="F1242" s="200" t="s">
        <v>1589</v>
      </c>
      <c r="G1242" s="39"/>
      <c r="H1242" s="39"/>
      <c r="I1242" s="196"/>
      <c r="J1242" s="39"/>
      <c r="K1242" s="39"/>
      <c r="L1242" s="42"/>
      <c r="M1242" s="197"/>
      <c r="N1242" s="198"/>
      <c r="O1242" s="67"/>
      <c r="P1242" s="67"/>
      <c r="Q1242" s="67"/>
      <c r="R1242" s="67"/>
      <c r="S1242" s="67"/>
      <c r="T1242" s="68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T1242" s="20" t="s">
        <v>206</v>
      </c>
      <c r="AU1242" s="20" t="s">
        <v>82</v>
      </c>
    </row>
    <row r="1243" spans="1:65" s="13" customFormat="1" ht="11.25">
      <c r="B1243" s="201"/>
      <c r="C1243" s="202"/>
      <c r="D1243" s="194" t="s">
        <v>208</v>
      </c>
      <c r="E1243" s="203" t="s">
        <v>19</v>
      </c>
      <c r="F1243" s="204" t="s">
        <v>795</v>
      </c>
      <c r="G1243" s="202"/>
      <c r="H1243" s="205">
        <v>57.337000000000003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208</v>
      </c>
      <c r="AU1243" s="211" t="s">
        <v>82</v>
      </c>
      <c r="AV1243" s="13" t="s">
        <v>82</v>
      </c>
      <c r="AW1243" s="13" t="s">
        <v>34</v>
      </c>
      <c r="AX1243" s="13" t="s">
        <v>80</v>
      </c>
      <c r="AY1243" s="211" t="s">
        <v>191</v>
      </c>
    </row>
    <row r="1244" spans="1:65" s="2" customFormat="1" ht="16.5" customHeight="1">
      <c r="A1244" s="37"/>
      <c r="B1244" s="38"/>
      <c r="C1244" s="223" t="s">
        <v>1590</v>
      </c>
      <c r="D1244" s="223" t="s">
        <v>273</v>
      </c>
      <c r="E1244" s="224" t="s">
        <v>1591</v>
      </c>
      <c r="F1244" s="225" t="s">
        <v>1592</v>
      </c>
      <c r="G1244" s="226" t="s">
        <v>282</v>
      </c>
      <c r="H1244" s="227">
        <v>57.337000000000003</v>
      </c>
      <c r="I1244" s="228"/>
      <c r="J1244" s="229">
        <f>ROUND(I1244*H1244,2)</f>
        <v>0</v>
      </c>
      <c r="K1244" s="225" t="s">
        <v>203</v>
      </c>
      <c r="L1244" s="230"/>
      <c r="M1244" s="231" t="s">
        <v>19</v>
      </c>
      <c r="N1244" s="232" t="s">
        <v>44</v>
      </c>
      <c r="O1244" s="67"/>
      <c r="P1244" s="190">
        <f>O1244*H1244</f>
        <v>0</v>
      </c>
      <c r="Q1244" s="190">
        <v>1.0999999999999999E-2</v>
      </c>
      <c r="R1244" s="190">
        <f>Q1244*H1244</f>
        <v>0.63070700000000002</v>
      </c>
      <c r="S1244" s="190">
        <v>0</v>
      </c>
      <c r="T1244" s="191">
        <f>S1244*H1244</f>
        <v>0</v>
      </c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R1244" s="192" t="s">
        <v>405</v>
      </c>
      <c r="AT1244" s="192" t="s">
        <v>273</v>
      </c>
      <c r="AU1244" s="192" t="s">
        <v>82</v>
      </c>
      <c r="AY1244" s="20" t="s">
        <v>191</v>
      </c>
      <c r="BE1244" s="193">
        <f>IF(N1244="základní",J1244,0)</f>
        <v>0</v>
      </c>
      <c r="BF1244" s="193">
        <f>IF(N1244="snížená",J1244,0)</f>
        <v>0</v>
      </c>
      <c r="BG1244" s="193">
        <f>IF(N1244="zákl. přenesená",J1244,0)</f>
        <v>0</v>
      </c>
      <c r="BH1244" s="193">
        <f>IF(N1244="sníž. přenesená",J1244,0)</f>
        <v>0</v>
      </c>
      <c r="BI1244" s="193">
        <f>IF(N1244="nulová",J1244,0)</f>
        <v>0</v>
      </c>
      <c r="BJ1244" s="20" t="s">
        <v>80</v>
      </c>
      <c r="BK1244" s="193">
        <f>ROUND(I1244*H1244,2)</f>
        <v>0</v>
      </c>
      <c r="BL1244" s="20" t="s">
        <v>292</v>
      </c>
      <c r="BM1244" s="192" t="s">
        <v>1593</v>
      </c>
    </row>
    <row r="1245" spans="1:65" s="2" customFormat="1" ht="11.25">
      <c r="A1245" s="37"/>
      <c r="B1245" s="38"/>
      <c r="C1245" s="39"/>
      <c r="D1245" s="194" t="s">
        <v>199</v>
      </c>
      <c r="E1245" s="39"/>
      <c r="F1245" s="195" t="s">
        <v>1592</v>
      </c>
      <c r="G1245" s="39"/>
      <c r="H1245" s="39"/>
      <c r="I1245" s="196"/>
      <c r="J1245" s="39"/>
      <c r="K1245" s="39"/>
      <c r="L1245" s="42"/>
      <c r="M1245" s="197"/>
      <c r="N1245" s="198"/>
      <c r="O1245" s="67"/>
      <c r="P1245" s="67"/>
      <c r="Q1245" s="67"/>
      <c r="R1245" s="67"/>
      <c r="S1245" s="67"/>
      <c r="T1245" s="68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T1245" s="20" t="s">
        <v>199</v>
      </c>
      <c r="AU1245" s="20" t="s">
        <v>82</v>
      </c>
    </row>
    <row r="1246" spans="1:65" s="2" customFormat="1" ht="16.5" customHeight="1">
      <c r="A1246" s="37"/>
      <c r="B1246" s="38"/>
      <c r="C1246" s="181" t="s">
        <v>1594</v>
      </c>
      <c r="D1246" s="181" t="s">
        <v>193</v>
      </c>
      <c r="E1246" s="182" t="s">
        <v>1595</v>
      </c>
      <c r="F1246" s="183" t="s">
        <v>1596</v>
      </c>
      <c r="G1246" s="184" t="s">
        <v>255</v>
      </c>
      <c r="H1246" s="185">
        <v>6.6369999999999996</v>
      </c>
      <c r="I1246" s="186"/>
      <c r="J1246" s="187">
        <f>ROUND(I1246*H1246,2)</f>
        <v>0</v>
      </c>
      <c r="K1246" s="183" t="s">
        <v>203</v>
      </c>
      <c r="L1246" s="42"/>
      <c r="M1246" s="188" t="s">
        <v>19</v>
      </c>
      <c r="N1246" s="189" t="s">
        <v>44</v>
      </c>
      <c r="O1246" s="67"/>
      <c r="P1246" s="190">
        <f>O1246*H1246</f>
        <v>0</v>
      </c>
      <c r="Q1246" s="190">
        <v>0</v>
      </c>
      <c r="R1246" s="190">
        <f>Q1246*H1246</f>
        <v>0</v>
      </c>
      <c r="S1246" s="190">
        <v>0</v>
      </c>
      <c r="T1246" s="191">
        <f>S1246*H1246</f>
        <v>0</v>
      </c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R1246" s="192" t="s">
        <v>292</v>
      </c>
      <c r="AT1246" s="192" t="s">
        <v>193</v>
      </c>
      <c r="AU1246" s="192" t="s">
        <v>82</v>
      </c>
      <c r="AY1246" s="20" t="s">
        <v>191</v>
      </c>
      <c r="BE1246" s="193">
        <f>IF(N1246="základní",J1246,0)</f>
        <v>0</v>
      </c>
      <c r="BF1246" s="193">
        <f>IF(N1246="snížená",J1246,0)</f>
        <v>0</v>
      </c>
      <c r="BG1246" s="193">
        <f>IF(N1246="zákl. přenesená",J1246,0)</f>
        <v>0</v>
      </c>
      <c r="BH1246" s="193">
        <f>IF(N1246="sníž. přenesená",J1246,0)</f>
        <v>0</v>
      </c>
      <c r="BI1246" s="193">
        <f>IF(N1246="nulová",J1246,0)</f>
        <v>0</v>
      </c>
      <c r="BJ1246" s="20" t="s">
        <v>80</v>
      </c>
      <c r="BK1246" s="193">
        <f>ROUND(I1246*H1246,2)</f>
        <v>0</v>
      </c>
      <c r="BL1246" s="20" t="s">
        <v>292</v>
      </c>
      <c r="BM1246" s="192" t="s">
        <v>1597</v>
      </c>
    </row>
    <row r="1247" spans="1:65" s="2" customFormat="1" ht="19.5">
      <c r="A1247" s="37"/>
      <c r="B1247" s="38"/>
      <c r="C1247" s="39"/>
      <c r="D1247" s="194" t="s">
        <v>199</v>
      </c>
      <c r="E1247" s="39"/>
      <c r="F1247" s="195" t="s">
        <v>1598</v>
      </c>
      <c r="G1247" s="39"/>
      <c r="H1247" s="39"/>
      <c r="I1247" s="196"/>
      <c r="J1247" s="39"/>
      <c r="K1247" s="39"/>
      <c r="L1247" s="42"/>
      <c r="M1247" s="197"/>
      <c r="N1247" s="198"/>
      <c r="O1247" s="67"/>
      <c r="P1247" s="67"/>
      <c r="Q1247" s="67"/>
      <c r="R1247" s="67"/>
      <c r="S1247" s="67"/>
      <c r="T1247" s="68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T1247" s="20" t="s">
        <v>199</v>
      </c>
      <c r="AU1247" s="20" t="s">
        <v>82</v>
      </c>
    </row>
    <row r="1248" spans="1:65" s="2" customFormat="1" ht="11.25">
      <c r="A1248" s="37"/>
      <c r="B1248" s="38"/>
      <c r="C1248" s="39"/>
      <c r="D1248" s="199" t="s">
        <v>206</v>
      </c>
      <c r="E1248" s="39"/>
      <c r="F1248" s="200" t="s">
        <v>1599</v>
      </c>
      <c r="G1248" s="39"/>
      <c r="H1248" s="39"/>
      <c r="I1248" s="196"/>
      <c r="J1248" s="39"/>
      <c r="K1248" s="39"/>
      <c r="L1248" s="42"/>
      <c r="M1248" s="197"/>
      <c r="N1248" s="198"/>
      <c r="O1248" s="67"/>
      <c r="P1248" s="67"/>
      <c r="Q1248" s="67"/>
      <c r="R1248" s="67"/>
      <c r="S1248" s="67"/>
      <c r="T1248" s="68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T1248" s="20" t="s">
        <v>206</v>
      </c>
      <c r="AU1248" s="20" t="s">
        <v>82</v>
      </c>
    </row>
    <row r="1249" spans="1:65" s="12" customFormat="1" ht="22.9" customHeight="1">
      <c r="B1249" s="165"/>
      <c r="C1249" s="166"/>
      <c r="D1249" s="167" t="s">
        <v>72</v>
      </c>
      <c r="E1249" s="179" t="s">
        <v>1600</v>
      </c>
      <c r="F1249" s="179" t="s">
        <v>1601</v>
      </c>
      <c r="G1249" s="166"/>
      <c r="H1249" s="166"/>
      <c r="I1249" s="169"/>
      <c r="J1249" s="180">
        <f>BK1249</f>
        <v>0</v>
      </c>
      <c r="K1249" s="166"/>
      <c r="L1249" s="171"/>
      <c r="M1249" s="172"/>
      <c r="N1249" s="173"/>
      <c r="O1249" s="173"/>
      <c r="P1249" s="174">
        <f>SUM(P1250:P1310)</f>
        <v>0</v>
      </c>
      <c r="Q1249" s="173"/>
      <c r="R1249" s="174">
        <f>SUM(R1250:R1310)</f>
        <v>3.7426632499999997</v>
      </c>
      <c r="S1249" s="173"/>
      <c r="T1249" s="175">
        <f>SUM(T1250:T1310)</f>
        <v>0</v>
      </c>
      <c r="AR1249" s="176" t="s">
        <v>82</v>
      </c>
      <c r="AT1249" s="177" t="s">
        <v>72</v>
      </c>
      <c r="AU1249" s="177" t="s">
        <v>80</v>
      </c>
      <c r="AY1249" s="176" t="s">
        <v>191</v>
      </c>
      <c r="BK1249" s="178">
        <f>SUM(BK1250:BK1310)</f>
        <v>0</v>
      </c>
    </row>
    <row r="1250" spans="1:65" s="2" customFormat="1" ht="16.5" customHeight="1">
      <c r="A1250" s="37"/>
      <c r="B1250" s="38"/>
      <c r="C1250" s="181" t="s">
        <v>1602</v>
      </c>
      <c r="D1250" s="181" t="s">
        <v>193</v>
      </c>
      <c r="E1250" s="182" t="s">
        <v>1603</v>
      </c>
      <c r="F1250" s="183" t="s">
        <v>1604</v>
      </c>
      <c r="G1250" s="184" t="s">
        <v>282</v>
      </c>
      <c r="H1250" s="185">
        <v>181.75899999999999</v>
      </c>
      <c r="I1250" s="186"/>
      <c r="J1250" s="187">
        <f>ROUND(I1250*H1250,2)</f>
        <v>0</v>
      </c>
      <c r="K1250" s="183" t="s">
        <v>203</v>
      </c>
      <c r="L1250" s="42"/>
      <c r="M1250" s="188" t="s">
        <v>19</v>
      </c>
      <c r="N1250" s="189" t="s">
        <v>44</v>
      </c>
      <c r="O1250" s="67"/>
      <c r="P1250" s="190">
        <f>O1250*H1250</f>
        <v>0</v>
      </c>
      <c r="Q1250" s="190">
        <v>0</v>
      </c>
      <c r="R1250" s="190">
        <f>Q1250*H1250</f>
        <v>0</v>
      </c>
      <c r="S1250" s="190">
        <v>0</v>
      </c>
      <c r="T1250" s="191">
        <f>S1250*H1250</f>
        <v>0</v>
      </c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R1250" s="192" t="s">
        <v>292</v>
      </c>
      <c r="AT1250" s="192" t="s">
        <v>193</v>
      </c>
      <c r="AU1250" s="192" t="s">
        <v>82</v>
      </c>
      <c r="AY1250" s="20" t="s">
        <v>191</v>
      </c>
      <c r="BE1250" s="193">
        <f>IF(N1250="základní",J1250,0)</f>
        <v>0</v>
      </c>
      <c r="BF1250" s="193">
        <f>IF(N1250="snížená",J1250,0)</f>
        <v>0</v>
      </c>
      <c r="BG1250" s="193">
        <f>IF(N1250="zákl. přenesená",J1250,0)</f>
        <v>0</v>
      </c>
      <c r="BH1250" s="193">
        <f>IF(N1250="sníž. přenesená",J1250,0)</f>
        <v>0</v>
      </c>
      <c r="BI1250" s="193">
        <f>IF(N1250="nulová",J1250,0)</f>
        <v>0</v>
      </c>
      <c r="BJ1250" s="20" t="s">
        <v>80</v>
      </c>
      <c r="BK1250" s="193">
        <f>ROUND(I1250*H1250,2)</f>
        <v>0</v>
      </c>
      <c r="BL1250" s="20" t="s">
        <v>292</v>
      </c>
      <c r="BM1250" s="192" t="s">
        <v>1605</v>
      </c>
    </row>
    <row r="1251" spans="1:65" s="2" customFormat="1" ht="11.25">
      <c r="A1251" s="37"/>
      <c r="B1251" s="38"/>
      <c r="C1251" s="39"/>
      <c r="D1251" s="194" t="s">
        <v>199</v>
      </c>
      <c r="E1251" s="39"/>
      <c r="F1251" s="195" t="s">
        <v>1606</v>
      </c>
      <c r="G1251" s="39"/>
      <c r="H1251" s="39"/>
      <c r="I1251" s="196"/>
      <c r="J1251" s="39"/>
      <c r="K1251" s="39"/>
      <c r="L1251" s="42"/>
      <c r="M1251" s="197"/>
      <c r="N1251" s="198"/>
      <c r="O1251" s="67"/>
      <c r="P1251" s="67"/>
      <c r="Q1251" s="67"/>
      <c r="R1251" s="67"/>
      <c r="S1251" s="67"/>
      <c r="T1251" s="68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T1251" s="20" t="s">
        <v>199</v>
      </c>
      <c r="AU1251" s="20" t="s">
        <v>82</v>
      </c>
    </row>
    <row r="1252" spans="1:65" s="2" customFormat="1" ht="11.25">
      <c r="A1252" s="37"/>
      <c r="B1252" s="38"/>
      <c r="C1252" s="39"/>
      <c r="D1252" s="199" t="s">
        <v>206</v>
      </c>
      <c r="E1252" s="39"/>
      <c r="F1252" s="200" t="s">
        <v>1607</v>
      </c>
      <c r="G1252" s="39"/>
      <c r="H1252" s="39"/>
      <c r="I1252" s="196"/>
      <c r="J1252" s="39"/>
      <c r="K1252" s="39"/>
      <c r="L1252" s="42"/>
      <c r="M1252" s="197"/>
      <c r="N1252" s="198"/>
      <c r="O1252" s="67"/>
      <c r="P1252" s="67"/>
      <c r="Q1252" s="67"/>
      <c r="R1252" s="67"/>
      <c r="S1252" s="67"/>
      <c r="T1252" s="68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T1252" s="20" t="s">
        <v>206</v>
      </c>
      <c r="AU1252" s="20" t="s">
        <v>82</v>
      </c>
    </row>
    <row r="1253" spans="1:65" s="13" customFormat="1" ht="11.25">
      <c r="B1253" s="201"/>
      <c r="C1253" s="202"/>
      <c r="D1253" s="194" t="s">
        <v>208</v>
      </c>
      <c r="E1253" s="203" t="s">
        <v>19</v>
      </c>
      <c r="F1253" s="204" t="s">
        <v>802</v>
      </c>
      <c r="G1253" s="202"/>
      <c r="H1253" s="205">
        <v>181.75899999999999</v>
      </c>
      <c r="I1253" s="206"/>
      <c r="J1253" s="202"/>
      <c r="K1253" s="202"/>
      <c r="L1253" s="207"/>
      <c r="M1253" s="208"/>
      <c r="N1253" s="209"/>
      <c r="O1253" s="209"/>
      <c r="P1253" s="209"/>
      <c r="Q1253" s="209"/>
      <c r="R1253" s="209"/>
      <c r="S1253" s="209"/>
      <c r="T1253" s="210"/>
      <c r="AT1253" s="211" t="s">
        <v>208</v>
      </c>
      <c r="AU1253" s="211" t="s">
        <v>82</v>
      </c>
      <c r="AV1253" s="13" t="s">
        <v>82</v>
      </c>
      <c r="AW1253" s="13" t="s">
        <v>34</v>
      </c>
      <c r="AX1253" s="13" t="s">
        <v>80</v>
      </c>
      <c r="AY1253" s="211" t="s">
        <v>191</v>
      </c>
    </row>
    <row r="1254" spans="1:65" s="2" customFormat="1" ht="16.5" customHeight="1">
      <c r="A1254" s="37"/>
      <c r="B1254" s="38"/>
      <c r="C1254" s="223" t="s">
        <v>1608</v>
      </c>
      <c r="D1254" s="223" t="s">
        <v>273</v>
      </c>
      <c r="E1254" s="224" t="s">
        <v>1609</v>
      </c>
      <c r="F1254" s="225" t="s">
        <v>1610</v>
      </c>
      <c r="G1254" s="226" t="s">
        <v>282</v>
      </c>
      <c r="H1254" s="227">
        <v>190.84700000000001</v>
      </c>
      <c r="I1254" s="228"/>
      <c r="J1254" s="229">
        <f>ROUND(I1254*H1254,2)</f>
        <v>0</v>
      </c>
      <c r="K1254" s="225" t="s">
        <v>203</v>
      </c>
      <c r="L1254" s="230"/>
      <c r="M1254" s="231" t="s">
        <v>19</v>
      </c>
      <c r="N1254" s="232" t="s">
        <v>44</v>
      </c>
      <c r="O1254" s="67"/>
      <c r="P1254" s="190">
        <f>O1254*H1254</f>
        <v>0</v>
      </c>
      <c r="Q1254" s="190">
        <v>2E-3</v>
      </c>
      <c r="R1254" s="190">
        <f>Q1254*H1254</f>
        <v>0.38169400000000003</v>
      </c>
      <c r="S1254" s="190">
        <v>0</v>
      </c>
      <c r="T1254" s="191">
        <f>S1254*H1254</f>
        <v>0</v>
      </c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R1254" s="192" t="s">
        <v>405</v>
      </c>
      <c r="AT1254" s="192" t="s">
        <v>273</v>
      </c>
      <c r="AU1254" s="192" t="s">
        <v>82</v>
      </c>
      <c r="AY1254" s="20" t="s">
        <v>191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20" t="s">
        <v>80</v>
      </c>
      <c r="BK1254" s="193">
        <f>ROUND(I1254*H1254,2)</f>
        <v>0</v>
      </c>
      <c r="BL1254" s="20" t="s">
        <v>292</v>
      </c>
      <c r="BM1254" s="192" t="s">
        <v>1611</v>
      </c>
    </row>
    <row r="1255" spans="1:65" s="2" customFormat="1" ht="11.25">
      <c r="A1255" s="37"/>
      <c r="B1255" s="38"/>
      <c r="C1255" s="39"/>
      <c r="D1255" s="194" t="s">
        <v>199</v>
      </c>
      <c r="E1255" s="39"/>
      <c r="F1255" s="195" t="s">
        <v>1610</v>
      </c>
      <c r="G1255" s="39"/>
      <c r="H1255" s="39"/>
      <c r="I1255" s="196"/>
      <c r="J1255" s="39"/>
      <c r="K1255" s="39"/>
      <c r="L1255" s="42"/>
      <c r="M1255" s="197"/>
      <c r="N1255" s="198"/>
      <c r="O1255" s="67"/>
      <c r="P1255" s="67"/>
      <c r="Q1255" s="67"/>
      <c r="R1255" s="67"/>
      <c r="S1255" s="67"/>
      <c r="T1255" s="68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T1255" s="20" t="s">
        <v>199</v>
      </c>
      <c r="AU1255" s="20" t="s">
        <v>82</v>
      </c>
    </row>
    <row r="1256" spans="1:65" s="13" customFormat="1" ht="11.25">
      <c r="B1256" s="201"/>
      <c r="C1256" s="202"/>
      <c r="D1256" s="194" t="s">
        <v>208</v>
      </c>
      <c r="E1256" s="202"/>
      <c r="F1256" s="204" t="s">
        <v>1612</v>
      </c>
      <c r="G1256" s="202"/>
      <c r="H1256" s="205">
        <v>190.84700000000001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208</v>
      </c>
      <c r="AU1256" s="211" t="s">
        <v>82</v>
      </c>
      <c r="AV1256" s="13" t="s">
        <v>82</v>
      </c>
      <c r="AW1256" s="13" t="s">
        <v>4</v>
      </c>
      <c r="AX1256" s="13" t="s">
        <v>80</v>
      </c>
      <c r="AY1256" s="211" t="s">
        <v>191</v>
      </c>
    </row>
    <row r="1257" spans="1:65" s="2" customFormat="1" ht="16.5" customHeight="1">
      <c r="A1257" s="37"/>
      <c r="B1257" s="38"/>
      <c r="C1257" s="181" t="s">
        <v>1613</v>
      </c>
      <c r="D1257" s="181" t="s">
        <v>193</v>
      </c>
      <c r="E1257" s="182" t="s">
        <v>1603</v>
      </c>
      <c r="F1257" s="183" t="s">
        <v>1604</v>
      </c>
      <c r="G1257" s="184" t="s">
        <v>282</v>
      </c>
      <c r="H1257" s="185">
        <v>405.98099999999999</v>
      </c>
      <c r="I1257" s="186"/>
      <c r="J1257" s="187">
        <f>ROUND(I1257*H1257,2)</f>
        <v>0</v>
      </c>
      <c r="K1257" s="183" t="s">
        <v>203</v>
      </c>
      <c r="L1257" s="42"/>
      <c r="M1257" s="188" t="s">
        <v>19</v>
      </c>
      <c r="N1257" s="189" t="s">
        <v>44</v>
      </c>
      <c r="O1257" s="67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R1257" s="192" t="s">
        <v>292</v>
      </c>
      <c r="AT1257" s="192" t="s">
        <v>193</v>
      </c>
      <c r="AU1257" s="192" t="s">
        <v>82</v>
      </c>
      <c r="AY1257" s="20" t="s">
        <v>191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20" t="s">
        <v>80</v>
      </c>
      <c r="BK1257" s="193">
        <f>ROUND(I1257*H1257,2)</f>
        <v>0</v>
      </c>
      <c r="BL1257" s="20" t="s">
        <v>292</v>
      </c>
      <c r="BM1257" s="192" t="s">
        <v>1614</v>
      </c>
    </row>
    <row r="1258" spans="1:65" s="2" customFormat="1" ht="11.25">
      <c r="A1258" s="37"/>
      <c r="B1258" s="38"/>
      <c r="C1258" s="39"/>
      <c r="D1258" s="194" t="s">
        <v>199</v>
      </c>
      <c r="E1258" s="39"/>
      <c r="F1258" s="195" t="s">
        <v>1606</v>
      </c>
      <c r="G1258" s="39"/>
      <c r="H1258" s="39"/>
      <c r="I1258" s="196"/>
      <c r="J1258" s="39"/>
      <c r="K1258" s="39"/>
      <c r="L1258" s="42"/>
      <c r="M1258" s="197"/>
      <c r="N1258" s="198"/>
      <c r="O1258" s="67"/>
      <c r="P1258" s="67"/>
      <c r="Q1258" s="67"/>
      <c r="R1258" s="67"/>
      <c r="S1258" s="67"/>
      <c r="T1258" s="68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T1258" s="20" t="s">
        <v>199</v>
      </c>
      <c r="AU1258" s="20" t="s">
        <v>82</v>
      </c>
    </row>
    <row r="1259" spans="1:65" s="2" customFormat="1" ht="11.25">
      <c r="A1259" s="37"/>
      <c r="B1259" s="38"/>
      <c r="C1259" s="39"/>
      <c r="D1259" s="199" t="s">
        <v>206</v>
      </c>
      <c r="E1259" s="39"/>
      <c r="F1259" s="200" t="s">
        <v>1607</v>
      </c>
      <c r="G1259" s="39"/>
      <c r="H1259" s="39"/>
      <c r="I1259" s="196"/>
      <c r="J1259" s="39"/>
      <c r="K1259" s="39"/>
      <c r="L1259" s="42"/>
      <c r="M1259" s="197"/>
      <c r="N1259" s="198"/>
      <c r="O1259" s="67"/>
      <c r="P1259" s="67"/>
      <c r="Q1259" s="67"/>
      <c r="R1259" s="67"/>
      <c r="S1259" s="67"/>
      <c r="T1259" s="68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T1259" s="20" t="s">
        <v>206</v>
      </c>
      <c r="AU1259" s="20" t="s">
        <v>82</v>
      </c>
    </row>
    <row r="1260" spans="1:65" s="13" customFormat="1" ht="11.25">
      <c r="B1260" s="201"/>
      <c r="C1260" s="202"/>
      <c r="D1260" s="194" t="s">
        <v>208</v>
      </c>
      <c r="E1260" s="203" t="s">
        <v>19</v>
      </c>
      <c r="F1260" s="204" t="s">
        <v>787</v>
      </c>
      <c r="G1260" s="202"/>
      <c r="H1260" s="205">
        <v>405.98099999999999</v>
      </c>
      <c r="I1260" s="206"/>
      <c r="J1260" s="202"/>
      <c r="K1260" s="202"/>
      <c r="L1260" s="207"/>
      <c r="M1260" s="208"/>
      <c r="N1260" s="209"/>
      <c r="O1260" s="209"/>
      <c r="P1260" s="209"/>
      <c r="Q1260" s="209"/>
      <c r="R1260" s="209"/>
      <c r="S1260" s="209"/>
      <c r="T1260" s="210"/>
      <c r="AT1260" s="211" t="s">
        <v>208</v>
      </c>
      <c r="AU1260" s="211" t="s">
        <v>82</v>
      </c>
      <c r="AV1260" s="13" t="s">
        <v>82</v>
      </c>
      <c r="AW1260" s="13" t="s">
        <v>34</v>
      </c>
      <c r="AX1260" s="13" t="s">
        <v>80</v>
      </c>
      <c r="AY1260" s="211" t="s">
        <v>191</v>
      </c>
    </row>
    <row r="1261" spans="1:65" s="2" customFormat="1" ht="21.75" customHeight="1">
      <c r="A1261" s="37"/>
      <c r="B1261" s="38"/>
      <c r="C1261" s="223" t="s">
        <v>1615</v>
      </c>
      <c r="D1261" s="223" t="s">
        <v>273</v>
      </c>
      <c r="E1261" s="224" t="s">
        <v>1616</v>
      </c>
      <c r="F1261" s="225" t="s">
        <v>1617</v>
      </c>
      <c r="G1261" s="226" t="s">
        <v>282</v>
      </c>
      <c r="H1261" s="227">
        <v>426.28</v>
      </c>
      <c r="I1261" s="228"/>
      <c r="J1261" s="229">
        <f>ROUND(I1261*H1261,2)</f>
        <v>0</v>
      </c>
      <c r="K1261" s="225" t="s">
        <v>19</v>
      </c>
      <c r="L1261" s="230"/>
      <c r="M1261" s="231" t="s">
        <v>19</v>
      </c>
      <c r="N1261" s="232" t="s">
        <v>44</v>
      </c>
      <c r="O1261" s="67"/>
      <c r="P1261" s="190">
        <f>O1261*H1261</f>
        <v>0</v>
      </c>
      <c r="Q1261" s="190">
        <v>2.3999999999999998E-3</v>
      </c>
      <c r="R1261" s="190">
        <f>Q1261*H1261</f>
        <v>1.0230719999999998</v>
      </c>
      <c r="S1261" s="190">
        <v>0</v>
      </c>
      <c r="T1261" s="191">
        <f>S1261*H1261</f>
        <v>0</v>
      </c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R1261" s="192" t="s">
        <v>405</v>
      </c>
      <c r="AT1261" s="192" t="s">
        <v>273</v>
      </c>
      <c r="AU1261" s="192" t="s">
        <v>82</v>
      </c>
      <c r="AY1261" s="20" t="s">
        <v>191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0" t="s">
        <v>80</v>
      </c>
      <c r="BK1261" s="193">
        <f>ROUND(I1261*H1261,2)</f>
        <v>0</v>
      </c>
      <c r="BL1261" s="20" t="s">
        <v>292</v>
      </c>
      <c r="BM1261" s="192" t="s">
        <v>1618</v>
      </c>
    </row>
    <row r="1262" spans="1:65" s="2" customFormat="1" ht="11.25">
      <c r="A1262" s="37"/>
      <c r="B1262" s="38"/>
      <c r="C1262" s="39"/>
      <c r="D1262" s="194" t="s">
        <v>199</v>
      </c>
      <c r="E1262" s="39"/>
      <c r="F1262" s="195" t="s">
        <v>1617</v>
      </c>
      <c r="G1262" s="39"/>
      <c r="H1262" s="39"/>
      <c r="I1262" s="196"/>
      <c r="J1262" s="39"/>
      <c r="K1262" s="39"/>
      <c r="L1262" s="42"/>
      <c r="M1262" s="197"/>
      <c r="N1262" s="198"/>
      <c r="O1262" s="67"/>
      <c r="P1262" s="67"/>
      <c r="Q1262" s="67"/>
      <c r="R1262" s="67"/>
      <c r="S1262" s="67"/>
      <c r="T1262" s="68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T1262" s="20" t="s">
        <v>199</v>
      </c>
      <c r="AU1262" s="20" t="s">
        <v>82</v>
      </c>
    </row>
    <row r="1263" spans="1:65" s="13" customFormat="1" ht="11.25">
      <c r="B1263" s="201"/>
      <c r="C1263" s="202"/>
      <c r="D1263" s="194" t="s">
        <v>208</v>
      </c>
      <c r="E1263" s="202"/>
      <c r="F1263" s="204" t="s">
        <v>1619</v>
      </c>
      <c r="G1263" s="202"/>
      <c r="H1263" s="205">
        <v>426.28</v>
      </c>
      <c r="I1263" s="206"/>
      <c r="J1263" s="202"/>
      <c r="K1263" s="202"/>
      <c r="L1263" s="207"/>
      <c r="M1263" s="208"/>
      <c r="N1263" s="209"/>
      <c r="O1263" s="209"/>
      <c r="P1263" s="209"/>
      <c r="Q1263" s="209"/>
      <c r="R1263" s="209"/>
      <c r="S1263" s="209"/>
      <c r="T1263" s="210"/>
      <c r="AT1263" s="211" t="s">
        <v>208</v>
      </c>
      <c r="AU1263" s="211" t="s">
        <v>82</v>
      </c>
      <c r="AV1263" s="13" t="s">
        <v>82</v>
      </c>
      <c r="AW1263" s="13" t="s">
        <v>4</v>
      </c>
      <c r="AX1263" s="13" t="s">
        <v>80</v>
      </c>
      <c r="AY1263" s="211" t="s">
        <v>191</v>
      </c>
    </row>
    <row r="1264" spans="1:65" s="2" customFormat="1" ht="16.5" customHeight="1">
      <c r="A1264" s="37"/>
      <c r="B1264" s="38"/>
      <c r="C1264" s="181" t="s">
        <v>1620</v>
      </c>
      <c r="D1264" s="181" t="s">
        <v>193</v>
      </c>
      <c r="E1264" s="182" t="s">
        <v>1621</v>
      </c>
      <c r="F1264" s="183" t="s">
        <v>1622</v>
      </c>
      <c r="G1264" s="184" t="s">
        <v>282</v>
      </c>
      <c r="H1264" s="185">
        <v>289.21600000000001</v>
      </c>
      <c r="I1264" s="186"/>
      <c r="J1264" s="187">
        <f>ROUND(I1264*H1264,2)</f>
        <v>0</v>
      </c>
      <c r="K1264" s="183" t="s">
        <v>203</v>
      </c>
      <c r="L1264" s="42"/>
      <c r="M1264" s="188" t="s">
        <v>19</v>
      </c>
      <c r="N1264" s="189" t="s">
        <v>44</v>
      </c>
      <c r="O1264" s="67"/>
      <c r="P1264" s="190">
        <f>O1264*H1264</f>
        <v>0</v>
      </c>
      <c r="Q1264" s="190">
        <v>0</v>
      </c>
      <c r="R1264" s="190">
        <f>Q1264*H1264</f>
        <v>0</v>
      </c>
      <c r="S1264" s="190">
        <v>0</v>
      </c>
      <c r="T1264" s="191">
        <f>S1264*H1264</f>
        <v>0</v>
      </c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R1264" s="192" t="s">
        <v>292</v>
      </c>
      <c r="AT1264" s="192" t="s">
        <v>193</v>
      </c>
      <c r="AU1264" s="192" t="s">
        <v>82</v>
      </c>
      <c r="AY1264" s="20" t="s">
        <v>191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20" t="s">
        <v>80</v>
      </c>
      <c r="BK1264" s="193">
        <f>ROUND(I1264*H1264,2)</f>
        <v>0</v>
      </c>
      <c r="BL1264" s="20" t="s">
        <v>292</v>
      </c>
      <c r="BM1264" s="192" t="s">
        <v>1623</v>
      </c>
    </row>
    <row r="1265" spans="1:65" s="2" customFormat="1" ht="11.25">
      <c r="A1265" s="37"/>
      <c r="B1265" s="38"/>
      <c r="C1265" s="39"/>
      <c r="D1265" s="194" t="s">
        <v>199</v>
      </c>
      <c r="E1265" s="39"/>
      <c r="F1265" s="195" t="s">
        <v>1624</v>
      </c>
      <c r="G1265" s="39"/>
      <c r="H1265" s="39"/>
      <c r="I1265" s="196"/>
      <c r="J1265" s="39"/>
      <c r="K1265" s="39"/>
      <c r="L1265" s="42"/>
      <c r="M1265" s="197"/>
      <c r="N1265" s="198"/>
      <c r="O1265" s="67"/>
      <c r="P1265" s="67"/>
      <c r="Q1265" s="67"/>
      <c r="R1265" s="67"/>
      <c r="S1265" s="67"/>
      <c r="T1265" s="68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T1265" s="20" t="s">
        <v>199</v>
      </c>
      <c r="AU1265" s="20" t="s">
        <v>82</v>
      </c>
    </row>
    <row r="1266" spans="1:65" s="2" customFormat="1" ht="11.25">
      <c r="A1266" s="37"/>
      <c r="B1266" s="38"/>
      <c r="C1266" s="39"/>
      <c r="D1266" s="199" t="s">
        <v>206</v>
      </c>
      <c r="E1266" s="39"/>
      <c r="F1266" s="200" t="s">
        <v>1625</v>
      </c>
      <c r="G1266" s="39"/>
      <c r="H1266" s="39"/>
      <c r="I1266" s="196"/>
      <c r="J1266" s="39"/>
      <c r="K1266" s="39"/>
      <c r="L1266" s="42"/>
      <c r="M1266" s="197"/>
      <c r="N1266" s="198"/>
      <c r="O1266" s="67"/>
      <c r="P1266" s="67"/>
      <c r="Q1266" s="67"/>
      <c r="R1266" s="67"/>
      <c r="S1266" s="67"/>
      <c r="T1266" s="68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T1266" s="20" t="s">
        <v>206</v>
      </c>
      <c r="AU1266" s="20" t="s">
        <v>82</v>
      </c>
    </row>
    <row r="1267" spans="1:65" s="15" customFormat="1" ht="11.25">
      <c r="B1267" s="233"/>
      <c r="C1267" s="234"/>
      <c r="D1267" s="194" t="s">
        <v>208</v>
      </c>
      <c r="E1267" s="235" t="s">
        <v>19</v>
      </c>
      <c r="F1267" s="236" t="s">
        <v>571</v>
      </c>
      <c r="G1267" s="234"/>
      <c r="H1267" s="235" t="s">
        <v>19</v>
      </c>
      <c r="I1267" s="237"/>
      <c r="J1267" s="234"/>
      <c r="K1267" s="234"/>
      <c r="L1267" s="238"/>
      <c r="M1267" s="239"/>
      <c r="N1267" s="240"/>
      <c r="O1267" s="240"/>
      <c r="P1267" s="240"/>
      <c r="Q1267" s="240"/>
      <c r="R1267" s="240"/>
      <c r="S1267" s="240"/>
      <c r="T1267" s="241"/>
      <c r="AT1267" s="242" t="s">
        <v>208</v>
      </c>
      <c r="AU1267" s="242" t="s">
        <v>82</v>
      </c>
      <c r="AV1267" s="15" t="s">
        <v>80</v>
      </c>
      <c r="AW1267" s="15" t="s">
        <v>34</v>
      </c>
      <c r="AX1267" s="15" t="s">
        <v>73</v>
      </c>
      <c r="AY1267" s="242" t="s">
        <v>191</v>
      </c>
    </row>
    <row r="1268" spans="1:65" s="13" customFormat="1" ht="11.25">
      <c r="B1268" s="201"/>
      <c r="C1268" s="202"/>
      <c r="D1268" s="194" t="s">
        <v>208</v>
      </c>
      <c r="E1268" s="203" t="s">
        <v>19</v>
      </c>
      <c r="F1268" s="204" t="s">
        <v>784</v>
      </c>
      <c r="G1268" s="202"/>
      <c r="H1268" s="205">
        <v>28.61</v>
      </c>
      <c r="I1268" s="206"/>
      <c r="J1268" s="202"/>
      <c r="K1268" s="202"/>
      <c r="L1268" s="207"/>
      <c r="M1268" s="208"/>
      <c r="N1268" s="209"/>
      <c r="O1268" s="209"/>
      <c r="P1268" s="209"/>
      <c r="Q1268" s="209"/>
      <c r="R1268" s="209"/>
      <c r="S1268" s="209"/>
      <c r="T1268" s="210"/>
      <c r="AT1268" s="211" t="s">
        <v>208</v>
      </c>
      <c r="AU1268" s="211" t="s">
        <v>82</v>
      </c>
      <c r="AV1268" s="13" t="s">
        <v>82</v>
      </c>
      <c r="AW1268" s="13" t="s">
        <v>34</v>
      </c>
      <c r="AX1268" s="13" t="s">
        <v>73</v>
      </c>
      <c r="AY1268" s="211" t="s">
        <v>191</v>
      </c>
    </row>
    <row r="1269" spans="1:65" s="13" customFormat="1" ht="11.25">
      <c r="B1269" s="201"/>
      <c r="C1269" s="202"/>
      <c r="D1269" s="194" t="s">
        <v>208</v>
      </c>
      <c r="E1269" s="203" t="s">
        <v>19</v>
      </c>
      <c r="F1269" s="204" t="s">
        <v>845</v>
      </c>
      <c r="G1269" s="202"/>
      <c r="H1269" s="205">
        <v>27.405999999999999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208</v>
      </c>
      <c r="AU1269" s="211" t="s">
        <v>82</v>
      </c>
      <c r="AV1269" s="13" t="s">
        <v>82</v>
      </c>
      <c r="AW1269" s="13" t="s">
        <v>34</v>
      </c>
      <c r="AX1269" s="13" t="s">
        <v>73</v>
      </c>
      <c r="AY1269" s="211" t="s">
        <v>191</v>
      </c>
    </row>
    <row r="1270" spans="1:65" s="13" customFormat="1" ht="11.25">
      <c r="B1270" s="201"/>
      <c r="C1270" s="202"/>
      <c r="D1270" s="194" t="s">
        <v>208</v>
      </c>
      <c r="E1270" s="203" t="s">
        <v>19</v>
      </c>
      <c r="F1270" s="204" t="s">
        <v>785</v>
      </c>
      <c r="G1270" s="202"/>
      <c r="H1270" s="205">
        <v>89.4</v>
      </c>
      <c r="I1270" s="206"/>
      <c r="J1270" s="202"/>
      <c r="K1270" s="202"/>
      <c r="L1270" s="207"/>
      <c r="M1270" s="208"/>
      <c r="N1270" s="209"/>
      <c r="O1270" s="209"/>
      <c r="P1270" s="209"/>
      <c r="Q1270" s="209"/>
      <c r="R1270" s="209"/>
      <c r="S1270" s="209"/>
      <c r="T1270" s="210"/>
      <c r="AT1270" s="211" t="s">
        <v>208</v>
      </c>
      <c r="AU1270" s="211" t="s">
        <v>82</v>
      </c>
      <c r="AV1270" s="13" t="s">
        <v>82</v>
      </c>
      <c r="AW1270" s="13" t="s">
        <v>34</v>
      </c>
      <c r="AX1270" s="13" t="s">
        <v>73</v>
      </c>
      <c r="AY1270" s="211" t="s">
        <v>191</v>
      </c>
    </row>
    <row r="1271" spans="1:65" s="13" customFormat="1" ht="11.25">
      <c r="B1271" s="201"/>
      <c r="C1271" s="202"/>
      <c r="D1271" s="194" t="s">
        <v>208</v>
      </c>
      <c r="E1271" s="203" t="s">
        <v>19</v>
      </c>
      <c r="F1271" s="204" t="s">
        <v>846</v>
      </c>
      <c r="G1271" s="202"/>
      <c r="H1271" s="205">
        <v>102.99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208</v>
      </c>
      <c r="AU1271" s="211" t="s">
        <v>82</v>
      </c>
      <c r="AV1271" s="13" t="s">
        <v>82</v>
      </c>
      <c r="AW1271" s="13" t="s">
        <v>34</v>
      </c>
      <c r="AX1271" s="13" t="s">
        <v>73</v>
      </c>
      <c r="AY1271" s="211" t="s">
        <v>191</v>
      </c>
    </row>
    <row r="1272" spans="1:65" s="13" customFormat="1" ht="11.25">
      <c r="B1272" s="201"/>
      <c r="C1272" s="202"/>
      <c r="D1272" s="194" t="s">
        <v>208</v>
      </c>
      <c r="E1272" s="203" t="s">
        <v>19</v>
      </c>
      <c r="F1272" s="204" t="s">
        <v>847</v>
      </c>
      <c r="G1272" s="202"/>
      <c r="H1272" s="205">
        <v>40.81</v>
      </c>
      <c r="I1272" s="206"/>
      <c r="J1272" s="202"/>
      <c r="K1272" s="202"/>
      <c r="L1272" s="207"/>
      <c r="M1272" s="208"/>
      <c r="N1272" s="209"/>
      <c r="O1272" s="209"/>
      <c r="P1272" s="209"/>
      <c r="Q1272" s="209"/>
      <c r="R1272" s="209"/>
      <c r="S1272" s="209"/>
      <c r="T1272" s="210"/>
      <c r="AT1272" s="211" t="s">
        <v>208</v>
      </c>
      <c r="AU1272" s="211" t="s">
        <v>82</v>
      </c>
      <c r="AV1272" s="13" t="s">
        <v>82</v>
      </c>
      <c r="AW1272" s="13" t="s">
        <v>34</v>
      </c>
      <c r="AX1272" s="13" t="s">
        <v>73</v>
      </c>
      <c r="AY1272" s="211" t="s">
        <v>191</v>
      </c>
    </row>
    <row r="1273" spans="1:65" s="14" customFormat="1" ht="11.25">
      <c r="B1273" s="212"/>
      <c r="C1273" s="213"/>
      <c r="D1273" s="194" t="s">
        <v>208</v>
      </c>
      <c r="E1273" s="214" t="s">
        <v>19</v>
      </c>
      <c r="F1273" s="215" t="s">
        <v>238</v>
      </c>
      <c r="G1273" s="213"/>
      <c r="H1273" s="216">
        <v>289.21600000000001</v>
      </c>
      <c r="I1273" s="217"/>
      <c r="J1273" s="213"/>
      <c r="K1273" s="213"/>
      <c r="L1273" s="218"/>
      <c r="M1273" s="219"/>
      <c r="N1273" s="220"/>
      <c r="O1273" s="220"/>
      <c r="P1273" s="220"/>
      <c r="Q1273" s="220"/>
      <c r="R1273" s="220"/>
      <c r="S1273" s="220"/>
      <c r="T1273" s="221"/>
      <c r="AT1273" s="222" t="s">
        <v>208</v>
      </c>
      <c r="AU1273" s="222" t="s">
        <v>82</v>
      </c>
      <c r="AV1273" s="14" t="s">
        <v>197</v>
      </c>
      <c r="AW1273" s="14" t="s">
        <v>34</v>
      </c>
      <c r="AX1273" s="14" t="s">
        <v>80</v>
      </c>
      <c r="AY1273" s="222" t="s">
        <v>191</v>
      </c>
    </row>
    <row r="1274" spans="1:65" s="2" customFormat="1" ht="16.5" customHeight="1">
      <c r="A1274" s="37"/>
      <c r="B1274" s="38"/>
      <c r="C1274" s="223" t="s">
        <v>1626</v>
      </c>
      <c r="D1274" s="223" t="s">
        <v>273</v>
      </c>
      <c r="E1274" s="224" t="s">
        <v>1627</v>
      </c>
      <c r="F1274" s="225" t="s">
        <v>1628</v>
      </c>
      <c r="G1274" s="226" t="s">
        <v>282</v>
      </c>
      <c r="H1274" s="227">
        <v>303.67700000000002</v>
      </c>
      <c r="I1274" s="228"/>
      <c r="J1274" s="229">
        <f>ROUND(I1274*H1274,2)</f>
        <v>0</v>
      </c>
      <c r="K1274" s="225" t="s">
        <v>203</v>
      </c>
      <c r="L1274" s="230"/>
      <c r="M1274" s="231" t="s">
        <v>19</v>
      </c>
      <c r="N1274" s="232" t="s">
        <v>44</v>
      </c>
      <c r="O1274" s="67"/>
      <c r="P1274" s="190">
        <f>O1274*H1274</f>
        <v>0</v>
      </c>
      <c r="Q1274" s="190">
        <v>1.75E-3</v>
      </c>
      <c r="R1274" s="190">
        <f>Q1274*H1274</f>
        <v>0.53143475000000007</v>
      </c>
      <c r="S1274" s="190">
        <v>0</v>
      </c>
      <c r="T1274" s="191">
        <f>S1274*H1274</f>
        <v>0</v>
      </c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R1274" s="192" t="s">
        <v>405</v>
      </c>
      <c r="AT1274" s="192" t="s">
        <v>273</v>
      </c>
      <c r="AU1274" s="192" t="s">
        <v>82</v>
      </c>
      <c r="AY1274" s="20" t="s">
        <v>191</v>
      </c>
      <c r="BE1274" s="193">
        <f>IF(N1274="základní",J1274,0)</f>
        <v>0</v>
      </c>
      <c r="BF1274" s="193">
        <f>IF(N1274="snížená",J1274,0)</f>
        <v>0</v>
      </c>
      <c r="BG1274" s="193">
        <f>IF(N1274="zákl. přenesená",J1274,0)</f>
        <v>0</v>
      </c>
      <c r="BH1274" s="193">
        <f>IF(N1274="sníž. přenesená",J1274,0)</f>
        <v>0</v>
      </c>
      <c r="BI1274" s="193">
        <f>IF(N1274="nulová",J1274,0)</f>
        <v>0</v>
      </c>
      <c r="BJ1274" s="20" t="s">
        <v>80</v>
      </c>
      <c r="BK1274" s="193">
        <f>ROUND(I1274*H1274,2)</f>
        <v>0</v>
      </c>
      <c r="BL1274" s="20" t="s">
        <v>292</v>
      </c>
      <c r="BM1274" s="192" t="s">
        <v>1629</v>
      </c>
    </row>
    <row r="1275" spans="1:65" s="2" customFormat="1" ht="11.25">
      <c r="A1275" s="37"/>
      <c r="B1275" s="38"/>
      <c r="C1275" s="39"/>
      <c r="D1275" s="194" t="s">
        <v>199</v>
      </c>
      <c r="E1275" s="39"/>
      <c r="F1275" s="195" t="s">
        <v>1628</v>
      </c>
      <c r="G1275" s="39"/>
      <c r="H1275" s="39"/>
      <c r="I1275" s="196"/>
      <c r="J1275" s="39"/>
      <c r="K1275" s="39"/>
      <c r="L1275" s="42"/>
      <c r="M1275" s="197"/>
      <c r="N1275" s="198"/>
      <c r="O1275" s="67"/>
      <c r="P1275" s="67"/>
      <c r="Q1275" s="67"/>
      <c r="R1275" s="67"/>
      <c r="S1275" s="67"/>
      <c r="T1275" s="68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T1275" s="20" t="s">
        <v>199</v>
      </c>
      <c r="AU1275" s="20" t="s">
        <v>82</v>
      </c>
    </row>
    <row r="1276" spans="1:65" s="13" customFormat="1" ht="11.25">
      <c r="B1276" s="201"/>
      <c r="C1276" s="202"/>
      <c r="D1276" s="194" t="s">
        <v>208</v>
      </c>
      <c r="E1276" s="202"/>
      <c r="F1276" s="204" t="s">
        <v>1630</v>
      </c>
      <c r="G1276" s="202"/>
      <c r="H1276" s="205">
        <v>303.67700000000002</v>
      </c>
      <c r="I1276" s="206"/>
      <c r="J1276" s="202"/>
      <c r="K1276" s="202"/>
      <c r="L1276" s="207"/>
      <c r="M1276" s="208"/>
      <c r="N1276" s="209"/>
      <c r="O1276" s="209"/>
      <c r="P1276" s="209"/>
      <c r="Q1276" s="209"/>
      <c r="R1276" s="209"/>
      <c r="S1276" s="209"/>
      <c r="T1276" s="210"/>
      <c r="AT1276" s="211" t="s">
        <v>208</v>
      </c>
      <c r="AU1276" s="211" t="s">
        <v>82</v>
      </c>
      <c r="AV1276" s="13" t="s">
        <v>82</v>
      </c>
      <c r="AW1276" s="13" t="s">
        <v>4</v>
      </c>
      <c r="AX1276" s="13" t="s">
        <v>80</v>
      </c>
      <c r="AY1276" s="211" t="s">
        <v>191</v>
      </c>
    </row>
    <row r="1277" spans="1:65" s="2" customFormat="1" ht="16.5" customHeight="1">
      <c r="A1277" s="37"/>
      <c r="B1277" s="38"/>
      <c r="C1277" s="223" t="s">
        <v>1631</v>
      </c>
      <c r="D1277" s="223" t="s">
        <v>273</v>
      </c>
      <c r="E1277" s="224" t="s">
        <v>1609</v>
      </c>
      <c r="F1277" s="225" t="s">
        <v>1610</v>
      </c>
      <c r="G1277" s="226" t="s">
        <v>282</v>
      </c>
      <c r="H1277" s="227">
        <v>303.67700000000002</v>
      </c>
      <c r="I1277" s="228"/>
      <c r="J1277" s="229">
        <f>ROUND(I1277*H1277,2)</f>
        <v>0</v>
      </c>
      <c r="K1277" s="225" t="s">
        <v>203</v>
      </c>
      <c r="L1277" s="230"/>
      <c r="M1277" s="231" t="s">
        <v>19</v>
      </c>
      <c r="N1277" s="232" t="s">
        <v>44</v>
      </c>
      <c r="O1277" s="67"/>
      <c r="P1277" s="190">
        <f>O1277*H1277</f>
        <v>0</v>
      </c>
      <c r="Q1277" s="190">
        <v>2E-3</v>
      </c>
      <c r="R1277" s="190">
        <f>Q1277*H1277</f>
        <v>0.60735400000000006</v>
      </c>
      <c r="S1277" s="190">
        <v>0</v>
      </c>
      <c r="T1277" s="191">
        <f>S1277*H1277</f>
        <v>0</v>
      </c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R1277" s="192" t="s">
        <v>405</v>
      </c>
      <c r="AT1277" s="192" t="s">
        <v>273</v>
      </c>
      <c r="AU1277" s="192" t="s">
        <v>82</v>
      </c>
      <c r="AY1277" s="20" t="s">
        <v>191</v>
      </c>
      <c r="BE1277" s="193">
        <f>IF(N1277="základní",J1277,0)</f>
        <v>0</v>
      </c>
      <c r="BF1277" s="193">
        <f>IF(N1277="snížená",J1277,0)</f>
        <v>0</v>
      </c>
      <c r="BG1277" s="193">
        <f>IF(N1277="zákl. přenesená",J1277,0)</f>
        <v>0</v>
      </c>
      <c r="BH1277" s="193">
        <f>IF(N1277="sníž. přenesená",J1277,0)</f>
        <v>0</v>
      </c>
      <c r="BI1277" s="193">
        <f>IF(N1277="nulová",J1277,0)</f>
        <v>0</v>
      </c>
      <c r="BJ1277" s="20" t="s">
        <v>80</v>
      </c>
      <c r="BK1277" s="193">
        <f>ROUND(I1277*H1277,2)</f>
        <v>0</v>
      </c>
      <c r="BL1277" s="20" t="s">
        <v>292</v>
      </c>
      <c r="BM1277" s="192" t="s">
        <v>1632</v>
      </c>
    </row>
    <row r="1278" spans="1:65" s="2" customFormat="1" ht="11.25">
      <c r="A1278" s="37"/>
      <c r="B1278" s="38"/>
      <c r="C1278" s="39"/>
      <c r="D1278" s="194" t="s">
        <v>199</v>
      </c>
      <c r="E1278" s="39"/>
      <c r="F1278" s="195" t="s">
        <v>1610</v>
      </c>
      <c r="G1278" s="39"/>
      <c r="H1278" s="39"/>
      <c r="I1278" s="196"/>
      <c r="J1278" s="39"/>
      <c r="K1278" s="39"/>
      <c r="L1278" s="42"/>
      <c r="M1278" s="197"/>
      <c r="N1278" s="198"/>
      <c r="O1278" s="67"/>
      <c r="P1278" s="67"/>
      <c r="Q1278" s="67"/>
      <c r="R1278" s="67"/>
      <c r="S1278" s="67"/>
      <c r="T1278" s="68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T1278" s="20" t="s">
        <v>199</v>
      </c>
      <c r="AU1278" s="20" t="s">
        <v>82</v>
      </c>
    </row>
    <row r="1279" spans="1:65" s="13" customFormat="1" ht="11.25">
      <c r="B1279" s="201"/>
      <c r="C1279" s="202"/>
      <c r="D1279" s="194" t="s">
        <v>208</v>
      </c>
      <c r="E1279" s="202"/>
      <c r="F1279" s="204" t="s">
        <v>1630</v>
      </c>
      <c r="G1279" s="202"/>
      <c r="H1279" s="205">
        <v>303.67700000000002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208</v>
      </c>
      <c r="AU1279" s="211" t="s">
        <v>82</v>
      </c>
      <c r="AV1279" s="13" t="s">
        <v>82</v>
      </c>
      <c r="AW1279" s="13" t="s">
        <v>4</v>
      </c>
      <c r="AX1279" s="13" t="s">
        <v>80</v>
      </c>
      <c r="AY1279" s="211" t="s">
        <v>191</v>
      </c>
    </row>
    <row r="1280" spans="1:65" s="2" customFormat="1" ht="16.5" customHeight="1">
      <c r="A1280" s="37"/>
      <c r="B1280" s="38"/>
      <c r="C1280" s="181" t="s">
        <v>1633</v>
      </c>
      <c r="D1280" s="181" t="s">
        <v>193</v>
      </c>
      <c r="E1280" s="182" t="s">
        <v>1634</v>
      </c>
      <c r="F1280" s="183" t="s">
        <v>1635</v>
      </c>
      <c r="G1280" s="184" t="s">
        <v>282</v>
      </c>
      <c r="H1280" s="185">
        <v>45.674999999999997</v>
      </c>
      <c r="I1280" s="186"/>
      <c r="J1280" s="187">
        <f>ROUND(I1280*H1280,2)</f>
        <v>0</v>
      </c>
      <c r="K1280" s="183" t="s">
        <v>203</v>
      </c>
      <c r="L1280" s="42"/>
      <c r="M1280" s="188" t="s">
        <v>19</v>
      </c>
      <c r="N1280" s="189" t="s">
        <v>44</v>
      </c>
      <c r="O1280" s="67"/>
      <c r="P1280" s="190">
        <f>O1280*H1280</f>
        <v>0</v>
      </c>
      <c r="Q1280" s="190">
        <v>3.0000000000000001E-3</v>
      </c>
      <c r="R1280" s="190">
        <f>Q1280*H1280</f>
        <v>0.13702500000000001</v>
      </c>
      <c r="S1280" s="190">
        <v>0</v>
      </c>
      <c r="T1280" s="191">
        <f>S1280*H1280</f>
        <v>0</v>
      </c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R1280" s="192" t="s">
        <v>292</v>
      </c>
      <c r="AT1280" s="192" t="s">
        <v>193</v>
      </c>
      <c r="AU1280" s="192" t="s">
        <v>82</v>
      </c>
      <c r="AY1280" s="20" t="s">
        <v>191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20" t="s">
        <v>80</v>
      </c>
      <c r="BK1280" s="193">
        <f>ROUND(I1280*H1280,2)</f>
        <v>0</v>
      </c>
      <c r="BL1280" s="20" t="s">
        <v>292</v>
      </c>
      <c r="BM1280" s="192" t="s">
        <v>1636</v>
      </c>
    </row>
    <row r="1281" spans="1:65" s="2" customFormat="1" ht="19.5">
      <c r="A1281" s="37"/>
      <c r="B1281" s="38"/>
      <c r="C1281" s="39"/>
      <c r="D1281" s="194" t="s">
        <v>199</v>
      </c>
      <c r="E1281" s="39"/>
      <c r="F1281" s="195" t="s">
        <v>1637</v>
      </c>
      <c r="G1281" s="39"/>
      <c r="H1281" s="39"/>
      <c r="I1281" s="196"/>
      <c r="J1281" s="39"/>
      <c r="K1281" s="39"/>
      <c r="L1281" s="42"/>
      <c r="M1281" s="197"/>
      <c r="N1281" s="198"/>
      <c r="O1281" s="67"/>
      <c r="P1281" s="67"/>
      <c r="Q1281" s="67"/>
      <c r="R1281" s="67"/>
      <c r="S1281" s="67"/>
      <c r="T1281" s="68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T1281" s="20" t="s">
        <v>199</v>
      </c>
      <c r="AU1281" s="20" t="s">
        <v>82</v>
      </c>
    </row>
    <row r="1282" spans="1:65" s="2" customFormat="1" ht="11.25">
      <c r="A1282" s="37"/>
      <c r="B1282" s="38"/>
      <c r="C1282" s="39"/>
      <c r="D1282" s="199" t="s">
        <v>206</v>
      </c>
      <c r="E1282" s="39"/>
      <c r="F1282" s="200" t="s">
        <v>1638</v>
      </c>
      <c r="G1282" s="39"/>
      <c r="H1282" s="39"/>
      <c r="I1282" s="196"/>
      <c r="J1282" s="39"/>
      <c r="K1282" s="39"/>
      <c r="L1282" s="42"/>
      <c r="M1282" s="197"/>
      <c r="N1282" s="198"/>
      <c r="O1282" s="67"/>
      <c r="P1282" s="67"/>
      <c r="Q1282" s="67"/>
      <c r="R1282" s="67"/>
      <c r="S1282" s="67"/>
      <c r="T1282" s="68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T1282" s="20" t="s">
        <v>206</v>
      </c>
      <c r="AU1282" s="20" t="s">
        <v>82</v>
      </c>
    </row>
    <row r="1283" spans="1:65" s="13" customFormat="1" ht="11.25">
      <c r="B1283" s="201"/>
      <c r="C1283" s="202"/>
      <c r="D1283" s="194" t="s">
        <v>208</v>
      </c>
      <c r="E1283" s="203" t="s">
        <v>19</v>
      </c>
      <c r="F1283" s="204" t="s">
        <v>546</v>
      </c>
      <c r="G1283" s="202"/>
      <c r="H1283" s="205">
        <v>45.674999999999997</v>
      </c>
      <c r="I1283" s="206"/>
      <c r="J1283" s="202"/>
      <c r="K1283" s="202"/>
      <c r="L1283" s="207"/>
      <c r="M1283" s="208"/>
      <c r="N1283" s="209"/>
      <c r="O1283" s="209"/>
      <c r="P1283" s="209"/>
      <c r="Q1283" s="209"/>
      <c r="R1283" s="209"/>
      <c r="S1283" s="209"/>
      <c r="T1283" s="210"/>
      <c r="AT1283" s="211" t="s">
        <v>208</v>
      </c>
      <c r="AU1283" s="211" t="s">
        <v>82</v>
      </c>
      <c r="AV1283" s="13" t="s">
        <v>82</v>
      </c>
      <c r="AW1283" s="13" t="s">
        <v>34</v>
      </c>
      <c r="AX1283" s="13" t="s">
        <v>80</v>
      </c>
      <c r="AY1283" s="211" t="s">
        <v>191</v>
      </c>
    </row>
    <row r="1284" spans="1:65" s="2" customFormat="1" ht="16.5" customHeight="1">
      <c r="A1284" s="37"/>
      <c r="B1284" s="38"/>
      <c r="C1284" s="223" t="s">
        <v>1639</v>
      </c>
      <c r="D1284" s="223" t="s">
        <v>273</v>
      </c>
      <c r="E1284" s="224" t="s">
        <v>1640</v>
      </c>
      <c r="F1284" s="225" t="s">
        <v>1641</v>
      </c>
      <c r="G1284" s="226" t="s">
        <v>282</v>
      </c>
      <c r="H1284" s="227">
        <v>50.243000000000002</v>
      </c>
      <c r="I1284" s="228"/>
      <c r="J1284" s="229">
        <f>ROUND(I1284*H1284,2)</f>
        <v>0</v>
      </c>
      <c r="K1284" s="225" t="s">
        <v>203</v>
      </c>
      <c r="L1284" s="230"/>
      <c r="M1284" s="231" t="s">
        <v>19</v>
      </c>
      <c r="N1284" s="232" t="s">
        <v>44</v>
      </c>
      <c r="O1284" s="67"/>
      <c r="P1284" s="190">
        <f>O1284*H1284</f>
        <v>0</v>
      </c>
      <c r="Q1284" s="190">
        <v>4.4999999999999997E-3</v>
      </c>
      <c r="R1284" s="190">
        <f>Q1284*H1284</f>
        <v>0.2260935</v>
      </c>
      <c r="S1284" s="190">
        <v>0</v>
      </c>
      <c r="T1284" s="191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192" t="s">
        <v>405</v>
      </c>
      <c r="AT1284" s="192" t="s">
        <v>273</v>
      </c>
      <c r="AU1284" s="192" t="s">
        <v>82</v>
      </c>
      <c r="AY1284" s="20" t="s">
        <v>191</v>
      </c>
      <c r="BE1284" s="193">
        <f>IF(N1284="základní",J1284,0)</f>
        <v>0</v>
      </c>
      <c r="BF1284" s="193">
        <f>IF(N1284="snížená",J1284,0)</f>
        <v>0</v>
      </c>
      <c r="BG1284" s="193">
        <f>IF(N1284="zákl. přenesená",J1284,0)</f>
        <v>0</v>
      </c>
      <c r="BH1284" s="193">
        <f>IF(N1284="sníž. přenesená",J1284,0)</f>
        <v>0</v>
      </c>
      <c r="BI1284" s="193">
        <f>IF(N1284="nulová",J1284,0)</f>
        <v>0</v>
      </c>
      <c r="BJ1284" s="20" t="s">
        <v>80</v>
      </c>
      <c r="BK1284" s="193">
        <f>ROUND(I1284*H1284,2)</f>
        <v>0</v>
      </c>
      <c r="BL1284" s="20" t="s">
        <v>292</v>
      </c>
      <c r="BM1284" s="192" t="s">
        <v>1642</v>
      </c>
    </row>
    <row r="1285" spans="1:65" s="2" customFormat="1" ht="11.25">
      <c r="A1285" s="37"/>
      <c r="B1285" s="38"/>
      <c r="C1285" s="39"/>
      <c r="D1285" s="194" t="s">
        <v>199</v>
      </c>
      <c r="E1285" s="39"/>
      <c r="F1285" s="195" t="s">
        <v>1641</v>
      </c>
      <c r="G1285" s="39"/>
      <c r="H1285" s="39"/>
      <c r="I1285" s="196"/>
      <c r="J1285" s="39"/>
      <c r="K1285" s="39"/>
      <c r="L1285" s="42"/>
      <c r="M1285" s="197"/>
      <c r="N1285" s="198"/>
      <c r="O1285" s="67"/>
      <c r="P1285" s="67"/>
      <c r="Q1285" s="67"/>
      <c r="R1285" s="67"/>
      <c r="S1285" s="67"/>
      <c r="T1285" s="68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T1285" s="20" t="s">
        <v>199</v>
      </c>
      <c r="AU1285" s="20" t="s">
        <v>82</v>
      </c>
    </row>
    <row r="1286" spans="1:65" s="13" customFormat="1" ht="11.25">
      <c r="B1286" s="201"/>
      <c r="C1286" s="202"/>
      <c r="D1286" s="194" t="s">
        <v>208</v>
      </c>
      <c r="E1286" s="202"/>
      <c r="F1286" s="204" t="s">
        <v>1643</v>
      </c>
      <c r="G1286" s="202"/>
      <c r="H1286" s="205">
        <v>50.243000000000002</v>
      </c>
      <c r="I1286" s="206"/>
      <c r="J1286" s="202"/>
      <c r="K1286" s="202"/>
      <c r="L1286" s="207"/>
      <c r="M1286" s="208"/>
      <c r="N1286" s="209"/>
      <c r="O1286" s="209"/>
      <c r="P1286" s="209"/>
      <c r="Q1286" s="209"/>
      <c r="R1286" s="209"/>
      <c r="S1286" s="209"/>
      <c r="T1286" s="210"/>
      <c r="AT1286" s="211" t="s">
        <v>208</v>
      </c>
      <c r="AU1286" s="211" t="s">
        <v>82</v>
      </c>
      <c r="AV1286" s="13" t="s">
        <v>82</v>
      </c>
      <c r="AW1286" s="13" t="s">
        <v>4</v>
      </c>
      <c r="AX1286" s="13" t="s">
        <v>80</v>
      </c>
      <c r="AY1286" s="211" t="s">
        <v>191</v>
      </c>
    </row>
    <row r="1287" spans="1:65" s="2" customFormat="1" ht="24.2" customHeight="1">
      <c r="A1287" s="37"/>
      <c r="B1287" s="38"/>
      <c r="C1287" s="181" t="s">
        <v>1644</v>
      </c>
      <c r="D1287" s="181" t="s">
        <v>193</v>
      </c>
      <c r="E1287" s="182" t="s">
        <v>1645</v>
      </c>
      <c r="F1287" s="183" t="s">
        <v>1646</v>
      </c>
      <c r="G1287" s="184" t="s">
        <v>282</v>
      </c>
      <c r="H1287" s="185">
        <v>23.04</v>
      </c>
      <c r="I1287" s="186"/>
      <c r="J1287" s="187">
        <f>ROUND(I1287*H1287,2)</f>
        <v>0</v>
      </c>
      <c r="K1287" s="183" t="s">
        <v>203</v>
      </c>
      <c r="L1287" s="42"/>
      <c r="M1287" s="188" t="s">
        <v>19</v>
      </c>
      <c r="N1287" s="189" t="s">
        <v>44</v>
      </c>
      <c r="O1287" s="67"/>
      <c r="P1287" s="190">
        <f>O1287*H1287</f>
        <v>0</v>
      </c>
      <c r="Q1287" s="190">
        <v>6.3E-3</v>
      </c>
      <c r="R1287" s="190">
        <f>Q1287*H1287</f>
        <v>0.145152</v>
      </c>
      <c r="S1287" s="190">
        <v>0</v>
      </c>
      <c r="T1287" s="191">
        <f>S1287*H1287</f>
        <v>0</v>
      </c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R1287" s="192" t="s">
        <v>292</v>
      </c>
      <c r="AT1287" s="192" t="s">
        <v>193</v>
      </c>
      <c r="AU1287" s="192" t="s">
        <v>82</v>
      </c>
      <c r="AY1287" s="20" t="s">
        <v>191</v>
      </c>
      <c r="BE1287" s="193">
        <f>IF(N1287="základní",J1287,0)</f>
        <v>0</v>
      </c>
      <c r="BF1287" s="193">
        <f>IF(N1287="snížená",J1287,0)</f>
        <v>0</v>
      </c>
      <c r="BG1287" s="193">
        <f>IF(N1287="zákl. přenesená",J1287,0)</f>
        <v>0</v>
      </c>
      <c r="BH1287" s="193">
        <f>IF(N1287="sníž. přenesená",J1287,0)</f>
        <v>0</v>
      </c>
      <c r="BI1287" s="193">
        <f>IF(N1287="nulová",J1287,0)</f>
        <v>0</v>
      </c>
      <c r="BJ1287" s="20" t="s">
        <v>80</v>
      </c>
      <c r="BK1287" s="193">
        <f>ROUND(I1287*H1287,2)</f>
        <v>0</v>
      </c>
      <c r="BL1287" s="20" t="s">
        <v>292</v>
      </c>
      <c r="BM1287" s="192" t="s">
        <v>1647</v>
      </c>
    </row>
    <row r="1288" spans="1:65" s="2" customFormat="1" ht="19.5">
      <c r="A1288" s="37"/>
      <c r="B1288" s="38"/>
      <c r="C1288" s="39"/>
      <c r="D1288" s="194" t="s">
        <v>199</v>
      </c>
      <c r="E1288" s="39"/>
      <c r="F1288" s="195" t="s">
        <v>1648</v>
      </c>
      <c r="G1288" s="39"/>
      <c r="H1288" s="39"/>
      <c r="I1288" s="196"/>
      <c r="J1288" s="39"/>
      <c r="K1288" s="39"/>
      <c r="L1288" s="42"/>
      <c r="M1288" s="197"/>
      <c r="N1288" s="198"/>
      <c r="O1288" s="67"/>
      <c r="P1288" s="67"/>
      <c r="Q1288" s="67"/>
      <c r="R1288" s="67"/>
      <c r="S1288" s="67"/>
      <c r="T1288" s="68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T1288" s="20" t="s">
        <v>199</v>
      </c>
      <c r="AU1288" s="20" t="s">
        <v>82</v>
      </c>
    </row>
    <row r="1289" spans="1:65" s="2" customFormat="1" ht="11.25">
      <c r="A1289" s="37"/>
      <c r="B1289" s="38"/>
      <c r="C1289" s="39"/>
      <c r="D1289" s="199" t="s">
        <v>206</v>
      </c>
      <c r="E1289" s="39"/>
      <c r="F1289" s="200" t="s">
        <v>1649</v>
      </c>
      <c r="G1289" s="39"/>
      <c r="H1289" s="39"/>
      <c r="I1289" s="196"/>
      <c r="J1289" s="39"/>
      <c r="K1289" s="39"/>
      <c r="L1289" s="42"/>
      <c r="M1289" s="197"/>
      <c r="N1289" s="198"/>
      <c r="O1289" s="67"/>
      <c r="P1289" s="67"/>
      <c r="Q1289" s="67"/>
      <c r="R1289" s="67"/>
      <c r="S1289" s="67"/>
      <c r="T1289" s="68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T1289" s="20" t="s">
        <v>206</v>
      </c>
      <c r="AU1289" s="20" t="s">
        <v>82</v>
      </c>
    </row>
    <row r="1290" spans="1:65" s="13" customFormat="1" ht="11.25">
      <c r="B1290" s="201"/>
      <c r="C1290" s="202"/>
      <c r="D1290" s="194" t="s">
        <v>208</v>
      </c>
      <c r="E1290" s="203" t="s">
        <v>19</v>
      </c>
      <c r="F1290" s="204" t="s">
        <v>1650</v>
      </c>
      <c r="G1290" s="202"/>
      <c r="H1290" s="205">
        <v>23.04</v>
      </c>
      <c r="I1290" s="206"/>
      <c r="J1290" s="202"/>
      <c r="K1290" s="202"/>
      <c r="L1290" s="207"/>
      <c r="M1290" s="208"/>
      <c r="N1290" s="209"/>
      <c r="O1290" s="209"/>
      <c r="P1290" s="209"/>
      <c r="Q1290" s="209"/>
      <c r="R1290" s="209"/>
      <c r="S1290" s="209"/>
      <c r="T1290" s="210"/>
      <c r="AT1290" s="211" t="s">
        <v>208</v>
      </c>
      <c r="AU1290" s="211" t="s">
        <v>82</v>
      </c>
      <c r="AV1290" s="13" t="s">
        <v>82</v>
      </c>
      <c r="AW1290" s="13" t="s">
        <v>34</v>
      </c>
      <c r="AX1290" s="13" t="s">
        <v>80</v>
      </c>
      <c r="AY1290" s="211" t="s">
        <v>191</v>
      </c>
    </row>
    <row r="1291" spans="1:65" s="2" customFormat="1" ht="16.5" customHeight="1">
      <c r="A1291" s="37"/>
      <c r="B1291" s="38"/>
      <c r="C1291" s="223" t="s">
        <v>1651</v>
      </c>
      <c r="D1291" s="223" t="s">
        <v>273</v>
      </c>
      <c r="E1291" s="224" t="s">
        <v>1640</v>
      </c>
      <c r="F1291" s="225" t="s">
        <v>1641</v>
      </c>
      <c r="G1291" s="226" t="s">
        <v>282</v>
      </c>
      <c r="H1291" s="227">
        <v>24.192</v>
      </c>
      <c r="I1291" s="228"/>
      <c r="J1291" s="229">
        <f>ROUND(I1291*H1291,2)</f>
        <v>0</v>
      </c>
      <c r="K1291" s="225" t="s">
        <v>203</v>
      </c>
      <c r="L1291" s="230"/>
      <c r="M1291" s="231" t="s">
        <v>19</v>
      </c>
      <c r="N1291" s="232" t="s">
        <v>44</v>
      </c>
      <c r="O1291" s="67"/>
      <c r="P1291" s="190">
        <f>O1291*H1291</f>
        <v>0</v>
      </c>
      <c r="Q1291" s="190">
        <v>4.4999999999999997E-3</v>
      </c>
      <c r="R1291" s="190">
        <f>Q1291*H1291</f>
        <v>0.10886399999999999</v>
      </c>
      <c r="S1291" s="190">
        <v>0</v>
      </c>
      <c r="T1291" s="191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92" t="s">
        <v>405</v>
      </c>
      <c r="AT1291" s="192" t="s">
        <v>273</v>
      </c>
      <c r="AU1291" s="192" t="s">
        <v>82</v>
      </c>
      <c r="AY1291" s="20" t="s">
        <v>191</v>
      </c>
      <c r="BE1291" s="193">
        <f>IF(N1291="základní",J1291,0)</f>
        <v>0</v>
      </c>
      <c r="BF1291" s="193">
        <f>IF(N1291="snížená",J1291,0)</f>
        <v>0</v>
      </c>
      <c r="BG1291" s="193">
        <f>IF(N1291="zákl. přenesená",J1291,0)</f>
        <v>0</v>
      </c>
      <c r="BH1291" s="193">
        <f>IF(N1291="sníž. přenesená",J1291,0)</f>
        <v>0</v>
      </c>
      <c r="BI1291" s="193">
        <f>IF(N1291="nulová",J1291,0)</f>
        <v>0</v>
      </c>
      <c r="BJ1291" s="20" t="s">
        <v>80</v>
      </c>
      <c r="BK1291" s="193">
        <f>ROUND(I1291*H1291,2)</f>
        <v>0</v>
      </c>
      <c r="BL1291" s="20" t="s">
        <v>292</v>
      </c>
      <c r="BM1291" s="192" t="s">
        <v>1652</v>
      </c>
    </row>
    <row r="1292" spans="1:65" s="2" customFormat="1" ht="11.25">
      <c r="A1292" s="37"/>
      <c r="B1292" s="38"/>
      <c r="C1292" s="39"/>
      <c r="D1292" s="194" t="s">
        <v>199</v>
      </c>
      <c r="E1292" s="39"/>
      <c r="F1292" s="195" t="s">
        <v>1641</v>
      </c>
      <c r="G1292" s="39"/>
      <c r="H1292" s="39"/>
      <c r="I1292" s="196"/>
      <c r="J1292" s="39"/>
      <c r="K1292" s="39"/>
      <c r="L1292" s="42"/>
      <c r="M1292" s="197"/>
      <c r="N1292" s="198"/>
      <c r="O1292" s="67"/>
      <c r="P1292" s="67"/>
      <c r="Q1292" s="67"/>
      <c r="R1292" s="67"/>
      <c r="S1292" s="67"/>
      <c r="T1292" s="68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T1292" s="20" t="s">
        <v>199</v>
      </c>
      <c r="AU1292" s="20" t="s">
        <v>82</v>
      </c>
    </row>
    <row r="1293" spans="1:65" s="13" customFormat="1" ht="11.25">
      <c r="B1293" s="201"/>
      <c r="C1293" s="202"/>
      <c r="D1293" s="194" t="s">
        <v>208</v>
      </c>
      <c r="E1293" s="202"/>
      <c r="F1293" s="204" t="s">
        <v>655</v>
      </c>
      <c r="G1293" s="202"/>
      <c r="H1293" s="205">
        <v>24.192</v>
      </c>
      <c r="I1293" s="206"/>
      <c r="J1293" s="202"/>
      <c r="K1293" s="202"/>
      <c r="L1293" s="207"/>
      <c r="M1293" s="208"/>
      <c r="N1293" s="209"/>
      <c r="O1293" s="209"/>
      <c r="P1293" s="209"/>
      <c r="Q1293" s="209"/>
      <c r="R1293" s="209"/>
      <c r="S1293" s="209"/>
      <c r="T1293" s="210"/>
      <c r="AT1293" s="211" t="s">
        <v>208</v>
      </c>
      <c r="AU1293" s="211" t="s">
        <v>82</v>
      </c>
      <c r="AV1293" s="13" t="s">
        <v>82</v>
      </c>
      <c r="AW1293" s="13" t="s">
        <v>4</v>
      </c>
      <c r="AX1293" s="13" t="s">
        <v>80</v>
      </c>
      <c r="AY1293" s="211" t="s">
        <v>191</v>
      </c>
    </row>
    <row r="1294" spans="1:65" s="2" customFormat="1" ht="16.5" customHeight="1">
      <c r="A1294" s="37"/>
      <c r="B1294" s="38"/>
      <c r="C1294" s="181" t="s">
        <v>1653</v>
      </c>
      <c r="D1294" s="181" t="s">
        <v>193</v>
      </c>
      <c r="E1294" s="182" t="s">
        <v>1654</v>
      </c>
      <c r="F1294" s="183" t="s">
        <v>1655</v>
      </c>
      <c r="G1294" s="184" t="s">
        <v>282</v>
      </c>
      <c r="H1294" s="185">
        <v>57.337000000000003</v>
      </c>
      <c r="I1294" s="186"/>
      <c r="J1294" s="187">
        <f>ROUND(I1294*H1294,2)</f>
        <v>0</v>
      </c>
      <c r="K1294" s="183" t="s">
        <v>203</v>
      </c>
      <c r="L1294" s="42"/>
      <c r="M1294" s="188" t="s">
        <v>19</v>
      </c>
      <c r="N1294" s="189" t="s">
        <v>44</v>
      </c>
      <c r="O1294" s="67"/>
      <c r="P1294" s="190">
        <f>O1294*H1294</f>
        <v>0</v>
      </c>
      <c r="Q1294" s="190">
        <v>0</v>
      </c>
      <c r="R1294" s="190">
        <f>Q1294*H1294</f>
        <v>0</v>
      </c>
      <c r="S1294" s="190">
        <v>0</v>
      </c>
      <c r="T1294" s="191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2" t="s">
        <v>292</v>
      </c>
      <c r="AT1294" s="192" t="s">
        <v>193</v>
      </c>
      <c r="AU1294" s="192" t="s">
        <v>82</v>
      </c>
      <c r="AY1294" s="20" t="s">
        <v>191</v>
      </c>
      <c r="BE1294" s="193">
        <f>IF(N1294="základní",J1294,0)</f>
        <v>0</v>
      </c>
      <c r="BF1294" s="193">
        <f>IF(N1294="snížená",J1294,0)</f>
        <v>0</v>
      </c>
      <c r="BG1294" s="193">
        <f>IF(N1294="zákl. přenesená",J1294,0)</f>
        <v>0</v>
      </c>
      <c r="BH1294" s="193">
        <f>IF(N1294="sníž. přenesená",J1294,0)</f>
        <v>0</v>
      </c>
      <c r="BI1294" s="193">
        <f>IF(N1294="nulová",J1294,0)</f>
        <v>0</v>
      </c>
      <c r="BJ1294" s="20" t="s">
        <v>80</v>
      </c>
      <c r="BK1294" s="193">
        <f>ROUND(I1294*H1294,2)</f>
        <v>0</v>
      </c>
      <c r="BL1294" s="20" t="s">
        <v>292</v>
      </c>
      <c r="BM1294" s="192" t="s">
        <v>1656</v>
      </c>
    </row>
    <row r="1295" spans="1:65" s="2" customFormat="1" ht="19.5">
      <c r="A1295" s="37"/>
      <c r="B1295" s="38"/>
      <c r="C1295" s="39"/>
      <c r="D1295" s="194" t="s">
        <v>199</v>
      </c>
      <c r="E1295" s="39"/>
      <c r="F1295" s="195" t="s">
        <v>1657</v>
      </c>
      <c r="G1295" s="39"/>
      <c r="H1295" s="39"/>
      <c r="I1295" s="196"/>
      <c r="J1295" s="39"/>
      <c r="K1295" s="39"/>
      <c r="L1295" s="42"/>
      <c r="M1295" s="197"/>
      <c r="N1295" s="198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199</v>
      </c>
      <c r="AU1295" s="20" t="s">
        <v>82</v>
      </c>
    </row>
    <row r="1296" spans="1:65" s="2" customFormat="1" ht="11.25">
      <c r="A1296" s="37"/>
      <c r="B1296" s="38"/>
      <c r="C1296" s="39"/>
      <c r="D1296" s="199" t="s">
        <v>206</v>
      </c>
      <c r="E1296" s="39"/>
      <c r="F1296" s="200" t="s">
        <v>1658</v>
      </c>
      <c r="G1296" s="39"/>
      <c r="H1296" s="39"/>
      <c r="I1296" s="196"/>
      <c r="J1296" s="39"/>
      <c r="K1296" s="39"/>
      <c r="L1296" s="42"/>
      <c r="M1296" s="197"/>
      <c r="N1296" s="198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206</v>
      </c>
      <c r="AU1296" s="20" t="s">
        <v>82</v>
      </c>
    </row>
    <row r="1297" spans="1:65" s="13" customFormat="1" ht="11.25">
      <c r="B1297" s="201"/>
      <c r="C1297" s="202"/>
      <c r="D1297" s="194" t="s">
        <v>208</v>
      </c>
      <c r="E1297" s="203" t="s">
        <v>19</v>
      </c>
      <c r="F1297" s="204" t="s">
        <v>795</v>
      </c>
      <c r="G1297" s="202"/>
      <c r="H1297" s="205">
        <v>57.337000000000003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208</v>
      </c>
      <c r="AU1297" s="211" t="s">
        <v>82</v>
      </c>
      <c r="AV1297" s="13" t="s">
        <v>82</v>
      </c>
      <c r="AW1297" s="13" t="s">
        <v>34</v>
      </c>
      <c r="AX1297" s="13" t="s">
        <v>80</v>
      </c>
      <c r="AY1297" s="211" t="s">
        <v>191</v>
      </c>
    </row>
    <row r="1298" spans="1:65" s="2" customFormat="1" ht="16.5" customHeight="1">
      <c r="A1298" s="37"/>
      <c r="B1298" s="38"/>
      <c r="C1298" s="223" t="s">
        <v>1659</v>
      </c>
      <c r="D1298" s="223" t="s">
        <v>273</v>
      </c>
      <c r="E1298" s="224" t="s">
        <v>1660</v>
      </c>
      <c r="F1298" s="225" t="s">
        <v>1661</v>
      </c>
      <c r="G1298" s="226" t="s">
        <v>282</v>
      </c>
      <c r="H1298" s="227">
        <v>60.204000000000001</v>
      </c>
      <c r="I1298" s="228"/>
      <c r="J1298" s="229">
        <f>ROUND(I1298*H1298,2)</f>
        <v>0</v>
      </c>
      <c r="K1298" s="225" t="s">
        <v>203</v>
      </c>
      <c r="L1298" s="230"/>
      <c r="M1298" s="231" t="s">
        <v>19</v>
      </c>
      <c r="N1298" s="232" t="s">
        <v>44</v>
      </c>
      <c r="O1298" s="67"/>
      <c r="P1298" s="190">
        <f>O1298*H1298</f>
        <v>0</v>
      </c>
      <c r="Q1298" s="190">
        <v>6.0000000000000001E-3</v>
      </c>
      <c r="R1298" s="190">
        <f>Q1298*H1298</f>
        <v>0.36122399999999999</v>
      </c>
      <c r="S1298" s="190">
        <v>0</v>
      </c>
      <c r="T1298" s="191">
        <f>S1298*H1298</f>
        <v>0</v>
      </c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R1298" s="192" t="s">
        <v>405</v>
      </c>
      <c r="AT1298" s="192" t="s">
        <v>273</v>
      </c>
      <c r="AU1298" s="192" t="s">
        <v>82</v>
      </c>
      <c r="AY1298" s="20" t="s">
        <v>191</v>
      </c>
      <c r="BE1298" s="193">
        <f>IF(N1298="základní",J1298,0)</f>
        <v>0</v>
      </c>
      <c r="BF1298" s="193">
        <f>IF(N1298="snížená",J1298,0)</f>
        <v>0</v>
      </c>
      <c r="BG1298" s="193">
        <f>IF(N1298="zákl. přenesená",J1298,0)</f>
        <v>0</v>
      </c>
      <c r="BH1298" s="193">
        <f>IF(N1298="sníž. přenesená",J1298,0)</f>
        <v>0</v>
      </c>
      <c r="BI1298" s="193">
        <f>IF(N1298="nulová",J1298,0)</f>
        <v>0</v>
      </c>
      <c r="BJ1298" s="20" t="s">
        <v>80</v>
      </c>
      <c r="BK1298" s="193">
        <f>ROUND(I1298*H1298,2)</f>
        <v>0</v>
      </c>
      <c r="BL1298" s="20" t="s">
        <v>292</v>
      </c>
      <c r="BM1298" s="192" t="s">
        <v>1662</v>
      </c>
    </row>
    <row r="1299" spans="1:65" s="2" customFormat="1" ht="11.25">
      <c r="A1299" s="37"/>
      <c r="B1299" s="38"/>
      <c r="C1299" s="39"/>
      <c r="D1299" s="194" t="s">
        <v>199</v>
      </c>
      <c r="E1299" s="39"/>
      <c r="F1299" s="195" t="s">
        <v>1661</v>
      </c>
      <c r="G1299" s="39"/>
      <c r="H1299" s="39"/>
      <c r="I1299" s="196"/>
      <c r="J1299" s="39"/>
      <c r="K1299" s="39"/>
      <c r="L1299" s="42"/>
      <c r="M1299" s="197"/>
      <c r="N1299" s="198"/>
      <c r="O1299" s="67"/>
      <c r="P1299" s="67"/>
      <c r="Q1299" s="67"/>
      <c r="R1299" s="67"/>
      <c r="S1299" s="67"/>
      <c r="T1299" s="68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T1299" s="20" t="s">
        <v>199</v>
      </c>
      <c r="AU1299" s="20" t="s">
        <v>82</v>
      </c>
    </row>
    <row r="1300" spans="1:65" s="13" customFormat="1" ht="11.25">
      <c r="B1300" s="201"/>
      <c r="C1300" s="202"/>
      <c r="D1300" s="194" t="s">
        <v>208</v>
      </c>
      <c r="E1300" s="202"/>
      <c r="F1300" s="204" t="s">
        <v>1663</v>
      </c>
      <c r="G1300" s="202"/>
      <c r="H1300" s="205">
        <v>60.204000000000001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208</v>
      </c>
      <c r="AU1300" s="211" t="s">
        <v>82</v>
      </c>
      <c r="AV1300" s="13" t="s">
        <v>82</v>
      </c>
      <c r="AW1300" s="13" t="s">
        <v>4</v>
      </c>
      <c r="AX1300" s="13" t="s">
        <v>80</v>
      </c>
      <c r="AY1300" s="211" t="s">
        <v>191</v>
      </c>
    </row>
    <row r="1301" spans="1:65" s="2" customFormat="1" ht="16.5" customHeight="1">
      <c r="A1301" s="37"/>
      <c r="B1301" s="38"/>
      <c r="C1301" s="181" t="s">
        <v>1664</v>
      </c>
      <c r="D1301" s="181" t="s">
        <v>193</v>
      </c>
      <c r="E1301" s="182" t="s">
        <v>1665</v>
      </c>
      <c r="F1301" s="183" t="s">
        <v>1666</v>
      </c>
      <c r="G1301" s="184" t="s">
        <v>282</v>
      </c>
      <c r="H1301" s="185">
        <v>57.337000000000003</v>
      </c>
      <c r="I1301" s="186"/>
      <c r="J1301" s="187">
        <f>ROUND(I1301*H1301,2)</f>
        <v>0</v>
      </c>
      <c r="K1301" s="183" t="s">
        <v>203</v>
      </c>
      <c r="L1301" s="42"/>
      <c r="M1301" s="188" t="s">
        <v>19</v>
      </c>
      <c r="N1301" s="189" t="s">
        <v>44</v>
      </c>
      <c r="O1301" s="67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R1301" s="192" t="s">
        <v>292</v>
      </c>
      <c r="AT1301" s="192" t="s">
        <v>193</v>
      </c>
      <c r="AU1301" s="192" t="s">
        <v>82</v>
      </c>
      <c r="AY1301" s="20" t="s">
        <v>191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20" t="s">
        <v>80</v>
      </c>
      <c r="BK1301" s="193">
        <f>ROUND(I1301*H1301,2)</f>
        <v>0</v>
      </c>
      <c r="BL1301" s="20" t="s">
        <v>292</v>
      </c>
      <c r="BM1301" s="192" t="s">
        <v>1667</v>
      </c>
    </row>
    <row r="1302" spans="1:65" s="2" customFormat="1" ht="11.25">
      <c r="A1302" s="37"/>
      <c r="B1302" s="38"/>
      <c r="C1302" s="39"/>
      <c r="D1302" s="194" t="s">
        <v>199</v>
      </c>
      <c r="E1302" s="39"/>
      <c r="F1302" s="195" t="s">
        <v>1668</v>
      </c>
      <c r="G1302" s="39"/>
      <c r="H1302" s="39"/>
      <c r="I1302" s="196"/>
      <c r="J1302" s="39"/>
      <c r="K1302" s="39"/>
      <c r="L1302" s="42"/>
      <c r="M1302" s="197"/>
      <c r="N1302" s="198"/>
      <c r="O1302" s="67"/>
      <c r="P1302" s="67"/>
      <c r="Q1302" s="67"/>
      <c r="R1302" s="67"/>
      <c r="S1302" s="67"/>
      <c r="T1302" s="68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T1302" s="20" t="s">
        <v>199</v>
      </c>
      <c r="AU1302" s="20" t="s">
        <v>82</v>
      </c>
    </row>
    <row r="1303" spans="1:65" s="2" customFormat="1" ht="11.25">
      <c r="A1303" s="37"/>
      <c r="B1303" s="38"/>
      <c r="C1303" s="39"/>
      <c r="D1303" s="199" t="s">
        <v>206</v>
      </c>
      <c r="E1303" s="39"/>
      <c r="F1303" s="200" t="s">
        <v>1669</v>
      </c>
      <c r="G1303" s="39"/>
      <c r="H1303" s="39"/>
      <c r="I1303" s="196"/>
      <c r="J1303" s="39"/>
      <c r="K1303" s="39"/>
      <c r="L1303" s="42"/>
      <c r="M1303" s="197"/>
      <c r="N1303" s="198"/>
      <c r="O1303" s="67"/>
      <c r="P1303" s="67"/>
      <c r="Q1303" s="67"/>
      <c r="R1303" s="67"/>
      <c r="S1303" s="67"/>
      <c r="T1303" s="68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T1303" s="20" t="s">
        <v>206</v>
      </c>
      <c r="AU1303" s="20" t="s">
        <v>82</v>
      </c>
    </row>
    <row r="1304" spans="1:65" s="13" customFormat="1" ht="11.25">
      <c r="B1304" s="201"/>
      <c r="C1304" s="202"/>
      <c r="D1304" s="194" t="s">
        <v>208</v>
      </c>
      <c r="E1304" s="203" t="s">
        <v>19</v>
      </c>
      <c r="F1304" s="204" t="s">
        <v>795</v>
      </c>
      <c r="G1304" s="202"/>
      <c r="H1304" s="205">
        <v>57.337000000000003</v>
      </c>
      <c r="I1304" s="206"/>
      <c r="J1304" s="202"/>
      <c r="K1304" s="202"/>
      <c r="L1304" s="207"/>
      <c r="M1304" s="208"/>
      <c r="N1304" s="209"/>
      <c r="O1304" s="209"/>
      <c r="P1304" s="209"/>
      <c r="Q1304" s="209"/>
      <c r="R1304" s="209"/>
      <c r="S1304" s="209"/>
      <c r="T1304" s="210"/>
      <c r="AT1304" s="211" t="s">
        <v>208</v>
      </c>
      <c r="AU1304" s="211" t="s">
        <v>82</v>
      </c>
      <c r="AV1304" s="13" t="s">
        <v>82</v>
      </c>
      <c r="AW1304" s="13" t="s">
        <v>34</v>
      </c>
      <c r="AX1304" s="13" t="s">
        <v>80</v>
      </c>
      <c r="AY1304" s="211" t="s">
        <v>191</v>
      </c>
    </row>
    <row r="1305" spans="1:65" s="2" customFormat="1" ht="16.5" customHeight="1">
      <c r="A1305" s="37"/>
      <c r="B1305" s="38"/>
      <c r="C1305" s="223" t="s">
        <v>1670</v>
      </c>
      <c r="D1305" s="223" t="s">
        <v>273</v>
      </c>
      <c r="E1305" s="224" t="s">
        <v>1671</v>
      </c>
      <c r="F1305" s="225" t="s">
        <v>1672</v>
      </c>
      <c r="G1305" s="226" t="s">
        <v>202</v>
      </c>
      <c r="H1305" s="227">
        <v>8.83</v>
      </c>
      <c r="I1305" s="228"/>
      <c r="J1305" s="229">
        <f>ROUND(I1305*H1305,2)</f>
        <v>0</v>
      </c>
      <c r="K1305" s="225" t="s">
        <v>203</v>
      </c>
      <c r="L1305" s="230"/>
      <c r="M1305" s="231" t="s">
        <v>19</v>
      </c>
      <c r="N1305" s="232" t="s">
        <v>44</v>
      </c>
      <c r="O1305" s="67"/>
      <c r="P1305" s="190">
        <f>O1305*H1305</f>
        <v>0</v>
      </c>
      <c r="Q1305" s="190">
        <v>2.5000000000000001E-2</v>
      </c>
      <c r="R1305" s="190">
        <f>Q1305*H1305</f>
        <v>0.22075</v>
      </c>
      <c r="S1305" s="190">
        <v>0</v>
      </c>
      <c r="T1305" s="191">
        <f>S1305*H1305</f>
        <v>0</v>
      </c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R1305" s="192" t="s">
        <v>405</v>
      </c>
      <c r="AT1305" s="192" t="s">
        <v>273</v>
      </c>
      <c r="AU1305" s="192" t="s">
        <v>82</v>
      </c>
      <c r="AY1305" s="20" t="s">
        <v>191</v>
      </c>
      <c r="BE1305" s="193">
        <f>IF(N1305="základní",J1305,0)</f>
        <v>0</v>
      </c>
      <c r="BF1305" s="193">
        <f>IF(N1305="snížená",J1305,0)</f>
        <v>0</v>
      </c>
      <c r="BG1305" s="193">
        <f>IF(N1305="zákl. přenesená",J1305,0)</f>
        <v>0</v>
      </c>
      <c r="BH1305" s="193">
        <f>IF(N1305="sníž. přenesená",J1305,0)</f>
        <v>0</v>
      </c>
      <c r="BI1305" s="193">
        <f>IF(N1305="nulová",J1305,0)</f>
        <v>0</v>
      </c>
      <c r="BJ1305" s="20" t="s">
        <v>80</v>
      </c>
      <c r="BK1305" s="193">
        <f>ROUND(I1305*H1305,2)</f>
        <v>0</v>
      </c>
      <c r="BL1305" s="20" t="s">
        <v>292</v>
      </c>
      <c r="BM1305" s="192" t="s">
        <v>1673</v>
      </c>
    </row>
    <row r="1306" spans="1:65" s="2" customFormat="1" ht="11.25">
      <c r="A1306" s="37"/>
      <c r="B1306" s="38"/>
      <c r="C1306" s="39"/>
      <c r="D1306" s="194" t="s">
        <v>199</v>
      </c>
      <c r="E1306" s="39"/>
      <c r="F1306" s="195" t="s">
        <v>1672</v>
      </c>
      <c r="G1306" s="39"/>
      <c r="H1306" s="39"/>
      <c r="I1306" s="196"/>
      <c r="J1306" s="39"/>
      <c r="K1306" s="39"/>
      <c r="L1306" s="42"/>
      <c r="M1306" s="197"/>
      <c r="N1306" s="198"/>
      <c r="O1306" s="67"/>
      <c r="P1306" s="67"/>
      <c r="Q1306" s="67"/>
      <c r="R1306" s="67"/>
      <c r="S1306" s="67"/>
      <c r="T1306" s="68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T1306" s="20" t="s">
        <v>199</v>
      </c>
      <c r="AU1306" s="20" t="s">
        <v>82</v>
      </c>
    </row>
    <row r="1307" spans="1:65" s="13" customFormat="1" ht="11.25">
      <c r="B1307" s="201"/>
      <c r="C1307" s="202"/>
      <c r="D1307" s="194" t="s">
        <v>208</v>
      </c>
      <c r="E1307" s="202"/>
      <c r="F1307" s="204" t="s">
        <v>1674</v>
      </c>
      <c r="G1307" s="202"/>
      <c r="H1307" s="205">
        <v>8.83</v>
      </c>
      <c r="I1307" s="206"/>
      <c r="J1307" s="202"/>
      <c r="K1307" s="202"/>
      <c r="L1307" s="207"/>
      <c r="M1307" s="208"/>
      <c r="N1307" s="209"/>
      <c r="O1307" s="209"/>
      <c r="P1307" s="209"/>
      <c r="Q1307" s="209"/>
      <c r="R1307" s="209"/>
      <c r="S1307" s="209"/>
      <c r="T1307" s="210"/>
      <c r="AT1307" s="211" t="s">
        <v>208</v>
      </c>
      <c r="AU1307" s="211" t="s">
        <v>82</v>
      </c>
      <c r="AV1307" s="13" t="s">
        <v>82</v>
      </c>
      <c r="AW1307" s="13" t="s">
        <v>4</v>
      </c>
      <c r="AX1307" s="13" t="s">
        <v>80</v>
      </c>
      <c r="AY1307" s="211" t="s">
        <v>191</v>
      </c>
    </row>
    <row r="1308" spans="1:65" s="2" customFormat="1" ht="16.5" customHeight="1">
      <c r="A1308" s="37"/>
      <c r="B1308" s="38"/>
      <c r="C1308" s="181" t="s">
        <v>1675</v>
      </c>
      <c r="D1308" s="181" t="s">
        <v>193</v>
      </c>
      <c r="E1308" s="182" t="s">
        <v>1676</v>
      </c>
      <c r="F1308" s="183" t="s">
        <v>1677</v>
      </c>
      <c r="G1308" s="184" t="s">
        <v>255</v>
      </c>
      <c r="H1308" s="185">
        <v>3.7429999999999999</v>
      </c>
      <c r="I1308" s="186"/>
      <c r="J1308" s="187">
        <f>ROUND(I1308*H1308,2)</f>
        <v>0</v>
      </c>
      <c r="K1308" s="183" t="s">
        <v>203</v>
      </c>
      <c r="L1308" s="42"/>
      <c r="M1308" s="188" t="s">
        <v>19</v>
      </c>
      <c r="N1308" s="189" t="s">
        <v>44</v>
      </c>
      <c r="O1308" s="67"/>
      <c r="P1308" s="190">
        <f>O1308*H1308</f>
        <v>0</v>
      </c>
      <c r="Q1308" s="190">
        <v>0</v>
      </c>
      <c r="R1308" s="190">
        <f>Q1308*H1308</f>
        <v>0</v>
      </c>
      <c r="S1308" s="190">
        <v>0</v>
      </c>
      <c r="T1308" s="191">
        <f>S1308*H1308</f>
        <v>0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192" t="s">
        <v>292</v>
      </c>
      <c r="AT1308" s="192" t="s">
        <v>193</v>
      </c>
      <c r="AU1308" s="192" t="s">
        <v>82</v>
      </c>
      <c r="AY1308" s="20" t="s">
        <v>191</v>
      </c>
      <c r="BE1308" s="193">
        <f>IF(N1308="základní",J1308,0)</f>
        <v>0</v>
      </c>
      <c r="BF1308" s="193">
        <f>IF(N1308="snížená",J1308,0)</f>
        <v>0</v>
      </c>
      <c r="BG1308" s="193">
        <f>IF(N1308="zákl. přenesená",J1308,0)</f>
        <v>0</v>
      </c>
      <c r="BH1308" s="193">
        <f>IF(N1308="sníž. přenesená",J1308,0)</f>
        <v>0</v>
      </c>
      <c r="BI1308" s="193">
        <f>IF(N1308="nulová",J1308,0)</f>
        <v>0</v>
      </c>
      <c r="BJ1308" s="20" t="s">
        <v>80</v>
      </c>
      <c r="BK1308" s="193">
        <f>ROUND(I1308*H1308,2)</f>
        <v>0</v>
      </c>
      <c r="BL1308" s="20" t="s">
        <v>292</v>
      </c>
      <c r="BM1308" s="192" t="s">
        <v>1678</v>
      </c>
    </row>
    <row r="1309" spans="1:65" s="2" customFormat="1" ht="19.5">
      <c r="A1309" s="37"/>
      <c r="B1309" s="38"/>
      <c r="C1309" s="39"/>
      <c r="D1309" s="194" t="s">
        <v>199</v>
      </c>
      <c r="E1309" s="39"/>
      <c r="F1309" s="195" t="s">
        <v>1679</v>
      </c>
      <c r="G1309" s="39"/>
      <c r="H1309" s="39"/>
      <c r="I1309" s="196"/>
      <c r="J1309" s="39"/>
      <c r="K1309" s="39"/>
      <c r="L1309" s="42"/>
      <c r="M1309" s="197"/>
      <c r="N1309" s="198"/>
      <c r="O1309" s="67"/>
      <c r="P1309" s="67"/>
      <c r="Q1309" s="67"/>
      <c r="R1309" s="67"/>
      <c r="S1309" s="67"/>
      <c r="T1309" s="68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T1309" s="20" t="s">
        <v>199</v>
      </c>
      <c r="AU1309" s="20" t="s">
        <v>82</v>
      </c>
    </row>
    <row r="1310" spans="1:65" s="2" customFormat="1" ht="11.25">
      <c r="A1310" s="37"/>
      <c r="B1310" s="38"/>
      <c r="C1310" s="39"/>
      <c r="D1310" s="199" t="s">
        <v>206</v>
      </c>
      <c r="E1310" s="39"/>
      <c r="F1310" s="200" t="s">
        <v>1680</v>
      </c>
      <c r="G1310" s="39"/>
      <c r="H1310" s="39"/>
      <c r="I1310" s="196"/>
      <c r="J1310" s="39"/>
      <c r="K1310" s="39"/>
      <c r="L1310" s="42"/>
      <c r="M1310" s="197"/>
      <c r="N1310" s="198"/>
      <c r="O1310" s="67"/>
      <c r="P1310" s="67"/>
      <c r="Q1310" s="67"/>
      <c r="R1310" s="67"/>
      <c r="S1310" s="67"/>
      <c r="T1310" s="68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T1310" s="20" t="s">
        <v>206</v>
      </c>
      <c r="AU1310" s="20" t="s">
        <v>82</v>
      </c>
    </row>
    <row r="1311" spans="1:65" s="12" customFormat="1" ht="22.9" customHeight="1">
      <c r="B1311" s="165"/>
      <c r="C1311" s="166"/>
      <c r="D1311" s="167" t="s">
        <v>72</v>
      </c>
      <c r="E1311" s="179" t="s">
        <v>1681</v>
      </c>
      <c r="F1311" s="179" t="s">
        <v>1682</v>
      </c>
      <c r="G1311" s="166"/>
      <c r="H1311" s="166"/>
      <c r="I1311" s="169"/>
      <c r="J1311" s="180">
        <f>BK1311</f>
        <v>0</v>
      </c>
      <c r="K1311" s="166"/>
      <c r="L1311" s="171"/>
      <c r="M1311" s="172"/>
      <c r="N1311" s="173"/>
      <c r="O1311" s="173"/>
      <c r="P1311" s="174">
        <f>SUM(P1312:P1317)</f>
        <v>0</v>
      </c>
      <c r="Q1311" s="173"/>
      <c r="R1311" s="174">
        <f>SUM(R1312:R1317)</f>
        <v>5.9199999999999999E-3</v>
      </c>
      <c r="S1311" s="173"/>
      <c r="T1311" s="175">
        <f>SUM(T1312:T1317)</f>
        <v>0</v>
      </c>
      <c r="AR1311" s="176" t="s">
        <v>82</v>
      </c>
      <c r="AT1311" s="177" t="s">
        <v>72</v>
      </c>
      <c r="AU1311" s="177" t="s">
        <v>80</v>
      </c>
      <c r="AY1311" s="176" t="s">
        <v>191</v>
      </c>
      <c r="BK1311" s="178">
        <f>SUM(BK1312:BK1317)</f>
        <v>0</v>
      </c>
    </row>
    <row r="1312" spans="1:65" s="2" customFormat="1" ht="16.5" customHeight="1">
      <c r="A1312" s="37"/>
      <c r="B1312" s="38"/>
      <c r="C1312" s="181" t="s">
        <v>1683</v>
      </c>
      <c r="D1312" s="181" t="s">
        <v>193</v>
      </c>
      <c r="E1312" s="182" t="s">
        <v>1684</v>
      </c>
      <c r="F1312" s="183" t="s">
        <v>1685</v>
      </c>
      <c r="G1312" s="184" t="s">
        <v>196</v>
      </c>
      <c r="H1312" s="185">
        <v>2</v>
      </c>
      <c r="I1312" s="186"/>
      <c r="J1312" s="187">
        <f>ROUND(I1312*H1312,2)</f>
        <v>0</v>
      </c>
      <c r="K1312" s="183" t="s">
        <v>203</v>
      </c>
      <c r="L1312" s="42"/>
      <c r="M1312" s="188" t="s">
        <v>19</v>
      </c>
      <c r="N1312" s="189" t="s">
        <v>44</v>
      </c>
      <c r="O1312" s="67"/>
      <c r="P1312" s="190">
        <f>O1312*H1312</f>
        <v>0</v>
      </c>
      <c r="Q1312" s="190">
        <v>2.96E-3</v>
      </c>
      <c r="R1312" s="190">
        <f>Q1312*H1312</f>
        <v>5.9199999999999999E-3</v>
      </c>
      <c r="S1312" s="190">
        <v>0</v>
      </c>
      <c r="T1312" s="191">
        <f>S1312*H1312</f>
        <v>0</v>
      </c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R1312" s="192" t="s">
        <v>292</v>
      </c>
      <c r="AT1312" s="192" t="s">
        <v>193</v>
      </c>
      <c r="AU1312" s="192" t="s">
        <v>82</v>
      </c>
      <c r="AY1312" s="20" t="s">
        <v>191</v>
      </c>
      <c r="BE1312" s="193">
        <f>IF(N1312="základní",J1312,0)</f>
        <v>0</v>
      </c>
      <c r="BF1312" s="193">
        <f>IF(N1312="snížená",J1312,0)</f>
        <v>0</v>
      </c>
      <c r="BG1312" s="193">
        <f>IF(N1312="zákl. přenesená",J1312,0)</f>
        <v>0</v>
      </c>
      <c r="BH1312" s="193">
        <f>IF(N1312="sníž. přenesená",J1312,0)</f>
        <v>0</v>
      </c>
      <c r="BI1312" s="193">
        <f>IF(N1312="nulová",J1312,0)</f>
        <v>0</v>
      </c>
      <c r="BJ1312" s="20" t="s">
        <v>80</v>
      </c>
      <c r="BK1312" s="193">
        <f>ROUND(I1312*H1312,2)</f>
        <v>0</v>
      </c>
      <c r="BL1312" s="20" t="s">
        <v>292</v>
      </c>
      <c r="BM1312" s="192" t="s">
        <v>1686</v>
      </c>
    </row>
    <row r="1313" spans="1:65" s="2" customFormat="1" ht="11.25">
      <c r="A1313" s="37"/>
      <c r="B1313" s="38"/>
      <c r="C1313" s="39"/>
      <c r="D1313" s="194" t="s">
        <v>199</v>
      </c>
      <c r="E1313" s="39"/>
      <c r="F1313" s="195" t="s">
        <v>1687</v>
      </c>
      <c r="G1313" s="39"/>
      <c r="H1313" s="39"/>
      <c r="I1313" s="196"/>
      <c r="J1313" s="39"/>
      <c r="K1313" s="39"/>
      <c r="L1313" s="42"/>
      <c r="M1313" s="197"/>
      <c r="N1313" s="198"/>
      <c r="O1313" s="67"/>
      <c r="P1313" s="67"/>
      <c r="Q1313" s="67"/>
      <c r="R1313" s="67"/>
      <c r="S1313" s="67"/>
      <c r="T1313" s="68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T1313" s="20" t="s">
        <v>199</v>
      </c>
      <c r="AU1313" s="20" t="s">
        <v>82</v>
      </c>
    </row>
    <row r="1314" spans="1:65" s="2" customFormat="1" ht="11.25">
      <c r="A1314" s="37"/>
      <c r="B1314" s="38"/>
      <c r="C1314" s="39"/>
      <c r="D1314" s="199" t="s">
        <v>206</v>
      </c>
      <c r="E1314" s="39"/>
      <c r="F1314" s="200" t="s">
        <v>1688</v>
      </c>
      <c r="G1314" s="39"/>
      <c r="H1314" s="39"/>
      <c r="I1314" s="196"/>
      <c r="J1314" s="39"/>
      <c r="K1314" s="39"/>
      <c r="L1314" s="42"/>
      <c r="M1314" s="197"/>
      <c r="N1314" s="198"/>
      <c r="O1314" s="67"/>
      <c r="P1314" s="67"/>
      <c r="Q1314" s="67"/>
      <c r="R1314" s="67"/>
      <c r="S1314" s="67"/>
      <c r="T1314" s="68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T1314" s="20" t="s">
        <v>206</v>
      </c>
      <c r="AU1314" s="20" t="s">
        <v>82</v>
      </c>
    </row>
    <row r="1315" spans="1:65" s="2" customFormat="1" ht="16.5" customHeight="1">
      <c r="A1315" s="37"/>
      <c r="B1315" s="38"/>
      <c r="C1315" s="181" t="s">
        <v>1689</v>
      </c>
      <c r="D1315" s="181" t="s">
        <v>193</v>
      </c>
      <c r="E1315" s="182" t="s">
        <v>1690</v>
      </c>
      <c r="F1315" s="183" t="s">
        <v>1691</v>
      </c>
      <c r="G1315" s="184" t="s">
        <v>255</v>
      </c>
      <c r="H1315" s="185">
        <v>6.0000000000000001E-3</v>
      </c>
      <c r="I1315" s="186"/>
      <c r="J1315" s="187">
        <f>ROUND(I1315*H1315,2)</f>
        <v>0</v>
      </c>
      <c r="K1315" s="183" t="s">
        <v>203</v>
      </c>
      <c r="L1315" s="42"/>
      <c r="M1315" s="188" t="s">
        <v>19</v>
      </c>
      <c r="N1315" s="189" t="s">
        <v>44</v>
      </c>
      <c r="O1315" s="67"/>
      <c r="P1315" s="190">
        <f>O1315*H1315</f>
        <v>0</v>
      </c>
      <c r="Q1315" s="190">
        <v>0</v>
      </c>
      <c r="R1315" s="190">
        <f>Q1315*H1315</f>
        <v>0</v>
      </c>
      <c r="S1315" s="190">
        <v>0</v>
      </c>
      <c r="T1315" s="191">
        <f>S1315*H1315</f>
        <v>0</v>
      </c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R1315" s="192" t="s">
        <v>292</v>
      </c>
      <c r="AT1315" s="192" t="s">
        <v>193</v>
      </c>
      <c r="AU1315" s="192" t="s">
        <v>82</v>
      </c>
      <c r="AY1315" s="20" t="s">
        <v>191</v>
      </c>
      <c r="BE1315" s="193">
        <f>IF(N1315="základní",J1315,0)</f>
        <v>0</v>
      </c>
      <c r="BF1315" s="193">
        <f>IF(N1315="snížená",J1315,0)</f>
        <v>0</v>
      </c>
      <c r="BG1315" s="193">
        <f>IF(N1315="zákl. přenesená",J1315,0)</f>
        <v>0</v>
      </c>
      <c r="BH1315" s="193">
        <f>IF(N1315="sníž. přenesená",J1315,0)</f>
        <v>0</v>
      </c>
      <c r="BI1315" s="193">
        <f>IF(N1315="nulová",J1315,0)</f>
        <v>0</v>
      </c>
      <c r="BJ1315" s="20" t="s">
        <v>80</v>
      </c>
      <c r="BK1315" s="193">
        <f>ROUND(I1315*H1315,2)</f>
        <v>0</v>
      </c>
      <c r="BL1315" s="20" t="s">
        <v>292</v>
      </c>
      <c r="BM1315" s="192" t="s">
        <v>1692</v>
      </c>
    </row>
    <row r="1316" spans="1:65" s="2" customFormat="1" ht="19.5">
      <c r="A1316" s="37"/>
      <c r="B1316" s="38"/>
      <c r="C1316" s="39"/>
      <c r="D1316" s="194" t="s">
        <v>199</v>
      </c>
      <c r="E1316" s="39"/>
      <c r="F1316" s="195" t="s">
        <v>1693</v>
      </c>
      <c r="G1316" s="39"/>
      <c r="H1316" s="39"/>
      <c r="I1316" s="196"/>
      <c r="J1316" s="39"/>
      <c r="K1316" s="39"/>
      <c r="L1316" s="42"/>
      <c r="M1316" s="197"/>
      <c r="N1316" s="198"/>
      <c r="O1316" s="67"/>
      <c r="P1316" s="67"/>
      <c r="Q1316" s="67"/>
      <c r="R1316" s="67"/>
      <c r="S1316" s="67"/>
      <c r="T1316" s="68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T1316" s="20" t="s">
        <v>199</v>
      </c>
      <c r="AU1316" s="20" t="s">
        <v>82</v>
      </c>
    </row>
    <row r="1317" spans="1:65" s="2" customFormat="1" ht="11.25">
      <c r="A1317" s="37"/>
      <c r="B1317" s="38"/>
      <c r="C1317" s="39"/>
      <c r="D1317" s="199" t="s">
        <v>206</v>
      </c>
      <c r="E1317" s="39"/>
      <c r="F1317" s="200" t="s">
        <v>1694</v>
      </c>
      <c r="G1317" s="39"/>
      <c r="H1317" s="39"/>
      <c r="I1317" s="196"/>
      <c r="J1317" s="39"/>
      <c r="K1317" s="39"/>
      <c r="L1317" s="42"/>
      <c r="M1317" s="197"/>
      <c r="N1317" s="198"/>
      <c r="O1317" s="67"/>
      <c r="P1317" s="67"/>
      <c r="Q1317" s="67"/>
      <c r="R1317" s="67"/>
      <c r="S1317" s="67"/>
      <c r="T1317" s="68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T1317" s="20" t="s">
        <v>206</v>
      </c>
      <c r="AU1317" s="20" t="s">
        <v>82</v>
      </c>
    </row>
    <row r="1318" spans="1:65" s="12" customFormat="1" ht="22.9" customHeight="1">
      <c r="B1318" s="165"/>
      <c r="C1318" s="166"/>
      <c r="D1318" s="167" t="s">
        <v>72</v>
      </c>
      <c r="E1318" s="179" t="s">
        <v>1695</v>
      </c>
      <c r="F1318" s="179" t="s">
        <v>1696</v>
      </c>
      <c r="G1318" s="166"/>
      <c r="H1318" s="166"/>
      <c r="I1318" s="169"/>
      <c r="J1318" s="180">
        <f>BK1318</f>
        <v>0</v>
      </c>
      <c r="K1318" s="166"/>
      <c r="L1318" s="171"/>
      <c r="M1318" s="172"/>
      <c r="N1318" s="173"/>
      <c r="O1318" s="173"/>
      <c r="P1318" s="174">
        <f>SUM(P1319:P1377)</f>
        <v>0</v>
      </c>
      <c r="Q1318" s="173"/>
      <c r="R1318" s="174">
        <f>SUM(R1319:R1377)</f>
        <v>6.613999999999999E-2</v>
      </c>
      <c r="S1318" s="173"/>
      <c r="T1318" s="175">
        <f>SUM(T1319:T1377)</f>
        <v>0</v>
      </c>
      <c r="AR1318" s="176" t="s">
        <v>82</v>
      </c>
      <c r="AT1318" s="177" t="s">
        <v>72</v>
      </c>
      <c r="AU1318" s="177" t="s">
        <v>80</v>
      </c>
      <c r="AY1318" s="176" t="s">
        <v>191</v>
      </c>
      <c r="BK1318" s="178">
        <f>SUM(BK1319:BK1377)</f>
        <v>0</v>
      </c>
    </row>
    <row r="1319" spans="1:65" s="2" customFormat="1" ht="16.5" customHeight="1">
      <c r="A1319" s="37"/>
      <c r="B1319" s="38"/>
      <c r="C1319" s="181" t="s">
        <v>1697</v>
      </c>
      <c r="D1319" s="181" t="s">
        <v>193</v>
      </c>
      <c r="E1319" s="182" t="s">
        <v>1698</v>
      </c>
      <c r="F1319" s="183" t="s">
        <v>1699</v>
      </c>
      <c r="G1319" s="184" t="s">
        <v>196</v>
      </c>
      <c r="H1319" s="185">
        <v>18</v>
      </c>
      <c r="I1319" s="186"/>
      <c r="J1319" s="187">
        <f>ROUND(I1319*H1319,2)</f>
        <v>0</v>
      </c>
      <c r="K1319" s="183" t="s">
        <v>203</v>
      </c>
      <c r="L1319" s="42"/>
      <c r="M1319" s="188" t="s">
        <v>19</v>
      </c>
      <c r="N1319" s="189" t="s">
        <v>44</v>
      </c>
      <c r="O1319" s="67"/>
      <c r="P1319" s="190">
        <f>O1319*H1319</f>
        <v>0</v>
      </c>
      <c r="Q1319" s="190">
        <v>0</v>
      </c>
      <c r="R1319" s="190">
        <f>Q1319*H1319</f>
        <v>0</v>
      </c>
      <c r="S1319" s="190">
        <v>0</v>
      </c>
      <c r="T1319" s="191">
        <f>S1319*H1319</f>
        <v>0</v>
      </c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R1319" s="192" t="s">
        <v>292</v>
      </c>
      <c r="AT1319" s="192" t="s">
        <v>193</v>
      </c>
      <c r="AU1319" s="192" t="s">
        <v>82</v>
      </c>
      <c r="AY1319" s="20" t="s">
        <v>191</v>
      </c>
      <c r="BE1319" s="193">
        <f>IF(N1319="základní",J1319,0)</f>
        <v>0</v>
      </c>
      <c r="BF1319" s="193">
        <f>IF(N1319="snížená",J1319,0)</f>
        <v>0</v>
      </c>
      <c r="BG1319" s="193">
        <f>IF(N1319="zákl. přenesená",J1319,0)</f>
        <v>0</v>
      </c>
      <c r="BH1319" s="193">
        <f>IF(N1319="sníž. přenesená",J1319,0)</f>
        <v>0</v>
      </c>
      <c r="BI1319" s="193">
        <f>IF(N1319="nulová",J1319,0)</f>
        <v>0</v>
      </c>
      <c r="BJ1319" s="20" t="s">
        <v>80</v>
      </c>
      <c r="BK1319" s="193">
        <f>ROUND(I1319*H1319,2)</f>
        <v>0</v>
      </c>
      <c r="BL1319" s="20" t="s">
        <v>292</v>
      </c>
      <c r="BM1319" s="192" t="s">
        <v>1700</v>
      </c>
    </row>
    <row r="1320" spans="1:65" s="2" customFormat="1" ht="11.25">
      <c r="A1320" s="37"/>
      <c r="B1320" s="38"/>
      <c r="C1320" s="39"/>
      <c r="D1320" s="194" t="s">
        <v>199</v>
      </c>
      <c r="E1320" s="39"/>
      <c r="F1320" s="195" t="s">
        <v>1701</v>
      </c>
      <c r="G1320" s="39"/>
      <c r="H1320" s="39"/>
      <c r="I1320" s="196"/>
      <c r="J1320" s="39"/>
      <c r="K1320" s="39"/>
      <c r="L1320" s="42"/>
      <c r="M1320" s="197"/>
      <c r="N1320" s="198"/>
      <c r="O1320" s="67"/>
      <c r="P1320" s="67"/>
      <c r="Q1320" s="67"/>
      <c r="R1320" s="67"/>
      <c r="S1320" s="67"/>
      <c r="T1320" s="68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T1320" s="20" t="s">
        <v>199</v>
      </c>
      <c r="AU1320" s="20" t="s">
        <v>82</v>
      </c>
    </row>
    <row r="1321" spans="1:65" s="2" customFormat="1" ht="11.25">
      <c r="A1321" s="37"/>
      <c r="B1321" s="38"/>
      <c r="C1321" s="39"/>
      <c r="D1321" s="199" t="s">
        <v>206</v>
      </c>
      <c r="E1321" s="39"/>
      <c r="F1321" s="200" t="s">
        <v>1702</v>
      </c>
      <c r="G1321" s="39"/>
      <c r="H1321" s="39"/>
      <c r="I1321" s="196"/>
      <c r="J1321" s="39"/>
      <c r="K1321" s="39"/>
      <c r="L1321" s="42"/>
      <c r="M1321" s="197"/>
      <c r="N1321" s="198"/>
      <c r="O1321" s="67"/>
      <c r="P1321" s="67"/>
      <c r="Q1321" s="67"/>
      <c r="R1321" s="67"/>
      <c r="S1321" s="67"/>
      <c r="T1321" s="68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T1321" s="20" t="s">
        <v>206</v>
      </c>
      <c r="AU1321" s="20" t="s">
        <v>82</v>
      </c>
    </row>
    <row r="1322" spans="1:65" s="2" customFormat="1" ht="16.5" customHeight="1">
      <c r="A1322" s="37"/>
      <c r="B1322" s="38"/>
      <c r="C1322" s="223" t="s">
        <v>1703</v>
      </c>
      <c r="D1322" s="223" t="s">
        <v>273</v>
      </c>
      <c r="E1322" s="224" t="s">
        <v>1704</v>
      </c>
      <c r="F1322" s="225" t="s">
        <v>1705</v>
      </c>
      <c r="G1322" s="226" t="s">
        <v>196</v>
      </c>
      <c r="H1322" s="227">
        <v>18</v>
      </c>
      <c r="I1322" s="228"/>
      <c r="J1322" s="229">
        <f>ROUND(I1322*H1322,2)</f>
        <v>0</v>
      </c>
      <c r="K1322" s="225" t="s">
        <v>19</v>
      </c>
      <c r="L1322" s="230"/>
      <c r="M1322" s="231" t="s">
        <v>19</v>
      </c>
      <c r="N1322" s="232" t="s">
        <v>44</v>
      </c>
      <c r="O1322" s="67"/>
      <c r="P1322" s="190">
        <f>O1322*H1322</f>
        <v>0</v>
      </c>
      <c r="Q1322" s="190">
        <v>5.0000000000000001E-4</v>
      </c>
      <c r="R1322" s="190">
        <f>Q1322*H1322</f>
        <v>9.0000000000000011E-3</v>
      </c>
      <c r="S1322" s="190">
        <v>0</v>
      </c>
      <c r="T1322" s="191">
        <f>S1322*H1322</f>
        <v>0</v>
      </c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R1322" s="192" t="s">
        <v>405</v>
      </c>
      <c r="AT1322" s="192" t="s">
        <v>273</v>
      </c>
      <c r="AU1322" s="192" t="s">
        <v>82</v>
      </c>
      <c r="AY1322" s="20" t="s">
        <v>191</v>
      </c>
      <c r="BE1322" s="193">
        <f>IF(N1322="základní",J1322,0)</f>
        <v>0</v>
      </c>
      <c r="BF1322" s="193">
        <f>IF(N1322="snížená",J1322,0)</f>
        <v>0</v>
      </c>
      <c r="BG1322" s="193">
        <f>IF(N1322="zákl. přenesená",J1322,0)</f>
        <v>0</v>
      </c>
      <c r="BH1322" s="193">
        <f>IF(N1322="sníž. přenesená",J1322,0)</f>
        <v>0</v>
      </c>
      <c r="BI1322" s="193">
        <f>IF(N1322="nulová",J1322,0)</f>
        <v>0</v>
      </c>
      <c r="BJ1322" s="20" t="s">
        <v>80</v>
      </c>
      <c r="BK1322" s="193">
        <f>ROUND(I1322*H1322,2)</f>
        <v>0</v>
      </c>
      <c r="BL1322" s="20" t="s">
        <v>292</v>
      </c>
      <c r="BM1322" s="192" t="s">
        <v>1706</v>
      </c>
    </row>
    <row r="1323" spans="1:65" s="2" customFormat="1" ht="11.25">
      <c r="A1323" s="37"/>
      <c r="B1323" s="38"/>
      <c r="C1323" s="39"/>
      <c r="D1323" s="194" t="s">
        <v>199</v>
      </c>
      <c r="E1323" s="39"/>
      <c r="F1323" s="195" t="s">
        <v>1705</v>
      </c>
      <c r="G1323" s="39"/>
      <c r="H1323" s="39"/>
      <c r="I1323" s="196"/>
      <c r="J1323" s="39"/>
      <c r="K1323" s="39"/>
      <c r="L1323" s="42"/>
      <c r="M1323" s="197"/>
      <c r="N1323" s="198"/>
      <c r="O1323" s="67"/>
      <c r="P1323" s="67"/>
      <c r="Q1323" s="67"/>
      <c r="R1323" s="67"/>
      <c r="S1323" s="67"/>
      <c r="T1323" s="68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T1323" s="20" t="s">
        <v>199</v>
      </c>
      <c r="AU1323" s="20" t="s">
        <v>82</v>
      </c>
    </row>
    <row r="1324" spans="1:65" s="2" customFormat="1" ht="16.5" customHeight="1">
      <c r="A1324" s="37"/>
      <c r="B1324" s="38"/>
      <c r="C1324" s="181" t="s">
        <v>1707</v>
      </c>
      <c r="D1324" s="181" t="s">
        <v>193</v>
      </c>
      <c r="E1324" s="182" t="s">
        <v>1708</v>
      </c>
      <c r="F1324" s="183" t="s">
        <v>1709</v>
      </c>
      <c r="G1324" s="184" t="s">
        <v>196</v>
      </c>
      <c r="H1324" s="185">
        <v>10</v>
      </c>
      <c r="I1324" s="186"/>
      <c r="J1324" s="187">
        <f>ROUND(I1324*H1324,2)</f>
        <v>0</v>
      </c>
      <c r="K1324" s="183" t="s">
        <v>203</v>
      </c>
      <c r="L1324" s="42"/>
      <c r="M1324" s="188" t="s">
        <v>19</v>
      </c>
      <c r="N1324" s="189" t="s">
        <v>44</v>
      </c>
      <c r="O1324" s="67"/>
      <c r="P1324" s="190">
        <f>O1324*H1324</f>
        <v>0</v>
      </c>
      <c r="Q1324" s="190">
        <v>0</v>
      </c>
      <c r="R1324" s="190">
        <f>Q1324*H1324</f>
        <v>0</v>
      </c>
      <c r="S1324" s="190">
        <v>0</v>
      </c>
      <c r="T1324" s="191">
        <f>S1324*H1324</f>
        <v>0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R1324" s="192" t="s">
        <v>292</v>
      </c>
      <c r="AT1324" s="192" t="s">
        <v>193</v>
      </c>
      <c r="AU1324" s="192" t="s">
        <v>82</v>
      </c>
      <c r="AY1324" s="20" t="s">
        <v>191</v>
      </c>
      <c r="BE1324" s="193">
        <f>IF(N1324="základní",J1324,0)</f>
        <v>0</v>
      </c>
      <c r="BF1324" s="193">
        <f>IF(N1324="snížená",J1324,0)</f>
        <v>0</v>
      </c>
      <c r="BG1324" s="193">
        <f>IF(N1324="zákl. přenesená",J1324,0)</f>
        <v>0</v>
      </c>
      <c r="BH1324" s="193">
        <f>IF(N1324="sníž. přenesená",J1324,0)</f>
        <v>0</v>
      </c>
      <c r="BI1324" s="193">
        <f>IF(N1324="nulová",J1324,0)</f>
        <v>0</v>
      </c>
      <c r="BJ1324" s="20" t="s">
        <v>80</v>
      </c>
      <c r="BK1324" s="193">
        <f>ROUND(I1324*H1324,2)</f>
        <v>0</v>
      </c>
      <c r="BL1324" s="20" t="s">
        <v>292</v>
      </c>
      <c r="BM1324" s="192" t="s">
        <v>1710</v>
      </c>
    </row>
    <row r="1325" spans="1:65" s="2" customFormat="1" ht="11.25">
      <c r="A1325" s="37"/>
      <c r="B1325" s="38"/>
      <c r="C1325" s="39"/>
      <c r="D1325" s="194" t="s">
        <v>199</v>
      </c>
      <c r="E1325" s="39"/>
      <c r="F1325" s="195" t="s">
        <v>1711</v>
      </c>
      <c r="G1325" s="39"/>
      <c r="H1325" s="39"/>
      <c r="I1325" s="196"/>
      <c r="J1325" s="39"/>
      <c r="K1325" s="39"/>
      <c r="L1325" s="42"/>
      <c r="M1325" s="197"/>
      <c r="N1325" s="198"/>
      <c r="O1325" s="67"/>
      <c r="P1325" s="67"/>
      <c r="Q1325" s="67"/>
      <c r="R1325" s="67"/>
      <c r="S1325" s="67"/>
      <c r="T1325" s="68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T1325" s="20" t="s">
        <v>199</v>
      </c>
      <c r="AU1325" s="20" t="s">
        <v>82</v>
      </c>
    </row>
    <row r="1326" spans="1:65" s="2" customFormat="1" ht="11.25">
      <c r="A1326" s="37"/>
      <c r="B1326" s="38"/>
      <c r="C1326" s="39"/>
      <c r="D1326" s="199" t="s">
        <v>206</v>
      </c>
      <c r="E1326" s="39"/>
      <c r="F1326" s="200" t="s">
        <v>1712</v>
      </c>
      <c r="G1326" s="39"/>
      <c r="H1326" s="39"/>
      <c r="I1326" s="196"/>
      <c r="J1326" s="39"/>
      <c r="K1326" s="39"/>
      <c r="L1326" s="42"/>
      <c r="M1326" s="197"/>
      <c r="N1326" s="198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206</v>
      </c>
      <c r="AU1326" s="20" t="s">
        <v>82</v>
      </c>
    </row>
    <row r="1327" spans="1:65" s="2" customFormat="1" ht="16.5" customHeight="1">
      <c r="A1327" s="37"/>
      <c r="B1327" s="38"/>
      <c r="C1327" s="223" t="s">
        <v>1713</v>
      </c>
      <c r="D1327" s="223" t="s">
        <v>273</v>
      </c>
      <c r="E1327" s="224" t="s">
        <v>1714</v>
      </c>
      <c r="F1327" s="225" t="s">
        <v>1715</v>
      </c>
      <c r="G1327" s="226" t="s">
        <v>196</v>
      </c>
      <c r="H1327" s="227">
        <v>10</v>
      </c>
      <c r="I1327" s="228"/>
      <c r="J1327" s="229">
        <f>ROUND(I1327*H1327,2)</f>
        <v>0</v>
      </c>
      <c r="K1327" s="225" t="s">
        <v>19</v>
      </c>
      <c r="L1327" s="230"/>
      <c r="M1327" s="231" t="s">
        <v>19</v>
      </c>
      <c r="N1327" s="232" t="s">
        <v>44</v>
      </c>
      <c r="O1327" s="67"/>
      <c r="P1327" s="190">
        <f>O1327*H1327</f>
        <v>0</v>
      </c>
      <c r="Q1327" s="190">
        <v>5.0000000000000001E-4</v>
      </c>
      <c r="R1327" s="190">
        <f>Q1327*H1327</f>
        <v>5.0000000000000001E-3</v>
      </c>
      <c r="S1327" s="190">
        <v>0</v>
      </c>
      <c r="T1327" s="191">
        <f>S1327*H1327</f>
        <v>0</v>
      </c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R1327" s="192" t="s">
        <v>405</v>
      </c>
      <c r="AT1327" s="192" t="s">
        <v>273</v>
      </c>
      <c r="AU1327" s="192" t="s">
        <v>82</v>
      </c>
      <c r="AY1327" s="20" t="s">
        <v>191</v>
      </c>
      <c r="BE1327" s="193">
        <f>IF(N1327="základní",J1327,0)</f>
        <v>0</v>
      </c>
      <c r="BF1327" s="193">
        <f>IF(N1327="snížená",J1327,0)</f>
        <v>0</v>
      </c>
      <c r="BG1327" s="193">
        <f>IF(N1327="zákl. přenesená",J1327,0)</f>
        <v>0</v>
      </c>
      <c r="BH1327" s="193">
        <f>IF(N1327="sníž. přenesená",J1327,0)</f>
        <v>0</v>
      </c>
      <c r="BI1327" s="193">
        <f>IF(N1327="nulová",J1327,0)</f>
        <v>0</v>
      </c>
      <c r="BJ1327" s="20" t="s">
        <v>80</v>
      </c>
      <c r="BK1327" s="193">
        <f>ROUND(I1327*H1327,2)</f>
        <v>0</v>
      </c>
      <c r="BL1327" s="20" t="s">
        <v>292</v>
      </c>
      <c r="BM1327" s="192" t="s">
        <v>1716</v>
      </c>
    </row>
    <row r="1328" spans="1:65" s="2" customFormat="1" ht="11.25">
      <c r="A1328" s="37"/>
      <c r="B1328" s="38"/>
      <c r="C1328" s="39"/>
      <c r="D1328" s="194" t="s">
        <v>199</v>
      </c>
      <c r="E1328" s="39"/>
      <c r="F1328" s="195" t="s">
        <v>1715</v>
      </c>
      <c r="G1328" s="39"/>
      <c r="H1328" s="39"/>
      <c r="I1328" s="196"/>
      <c r="J1328" s="39"/>
      <c r="K1328" s="39"/>
      <c r="L1328" s="42"/>
      <c r="M1328" s="197"/>
      <c r="N1328" s="198"/>
      <c r="O1328" s="67"/>
      <c r="P1328" s="67"/>
      <c r="Q1328" s="67"/>
      <c r="R1328" s="67"/>
      <c r="S1328" s="67"/>
      <c r="T1328" s="68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T1328" s="20" t="s">
        <v>199</v>
      </c>
      <c r="AU1328" s="20" t="s">
        <v>82</v>
      </c>
    </row>
    <row r="1329" spans="1:65" s="2" customFormat="1" ht="16.5" customHeight="1">
      <c r="A1329" s="37"/>
      <c r="B1329" s="38"/>
      <c r="C1329" s="181" t="s">
        <v>1717</v>
      </c>
      <c r="D1329" s="181" t="s">
        <v>193</v>
      </c>
      <c r="E1329" s="182" t="s">
        <v>1718</v>
      </c>
      <c r="F1329" s="183" t="s">
        <v>1719</v>
      </c>
      <c r="G1329" s="184" t="s">
        <v>196</v>
      </c>
      <c r="H1329" s="185">
        <v>5</v>
      </c>
      <c r="I1329" s="186"/>
      <c r="J1329" s="187">
        <f>ROUND(I1329*H1329,2)</f>
        <v>0</v>
      </c>
      <c r="K1329" s="183" t="s">
        <v>203</v>
      </c>
      <c r="L1329" s="42"/>
      <c r="M1329" s="188" t="s">
        <v>19</v>
      </c>
      <c r="N1329" s="189" t="s">
        <v>44</v>
      </c>
      <c r="O1329" s="67"/>
      <c r="P1329" s="190">
        <f>O1329*H1329</f>
        <v>0</v>
      </c>
      <c r="Q1329" s="190">
        <v>0</v>
      </c>
      <c r="R1329" s="190">
        <f>Q1329*H1329</f>
        <v>0</v>
      </c>
      <c r="S1329" s="190">
        <v>0</v>
      </c>
      <c r="T1329" s="191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192" t="s">
        <v>292</v>
      </c>
      <c r="AT1329" s="192" t="s">
        <v>193</v>
      </c>
      <c r="AU1329" s="192" t="s">
        <v>82</v>
      </c>
      <c r="AY1329" s="20" t="s">
        <v>191</v>
      </c>
      <c r="BE1329" s="193">
        <f>IF(N1329="základní",J1329,0)</f>
        <v>0</v>
      </c>
      <c r="BF1329" s="193">
        <f>IF(N1329="snížená",J1329,0)</f>
        <v>0</v>
      </c>
      <c r="BG1329" s="193">
        <f>IF(N1329="zákl. přenesená",J1329,0)</f>
        <v>0</v>
      </c>
      <c r="BH1329" s="193">
        <f>IF(N1329="sníž. přenesená",J1329,0)</f>
        <v>0</v>
      </c>
      <c r="BI1329" s="193">
        <f>IF(N1329="nulová",J1329,0)</f>
        <v>0</v>
      </c>
      <c r="BJ1329" s="20" t="s">
        <v>80</v>
      </c>
      <c r="BK1329" s="193">
        <f>ROUND(I1329*H1329,2)</f>
        <v>0</v>
      </c>
      <c r="BL1329" s="20" t="s">
        <v>292</v>
      </c>
      <c r="BM1329" s="192" t="s">
        <v>1720</v>
      </c>
    </row>
    <row r="1330" spans="1:65" s="2" customFormat="1" ht="11.25">
      <c r="A1330" s="37"/>
      <c r="B1330" s="38"/>
      <c r="C1330" s="39"/>
      <c r="D1330" s="194" t="s">
        <v>199</v>
      </c>
      <c r="E1330" s="39"/>
      <c r="F1330" s="195" t="s">
        <v>1721</v>
      </c>
      <c r="G1330" s="39"/>
      <c r="H1330" s="39"/>
      <c r="I1330" s="196"/>
      <c r="J1330" s="39"/>
      <c r="K1330" s="39"/>
      <c r="L1330" s="42"/>
      <c r="M1330" s="197"/>
      <c r="N1330" s="198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199</v>
      </c>
      <c r="AU1330" s="20" t="s">
        <v>82</v>
      </c>
    </row>
    <row r="1331" spans="1:65" s="2" customFormat="1" ht="11.25">
      <c r="A1331" s="37"/>
      <c r="B1331" s="38"/>
      <c r="C1331" s="39"/>
      <c r="D1331" s="199" t="s">
        <v>206</v>
      </c>
      <c r="E1331" s="39"/>
      <c r="F1331" s="200" t="s">
        <v>1722</v>
      </c>
      <c r="G1331" s="39"/>
      <c r="H1331" s="39"/>
      <c r="I1331" s="196"/>
      <c r="J1331" s="39"/>
      <c r="K1331" s="39"/>
      <c r="L1331" s="42"/>
      <c r="M1331" s="197"/>
      <c r="N1331" s="198"/>
      <c r="O1331" s="67"/>
      <c r="P1331" s="67"/>
      <c r="Q1331" s="67"/>
      <c r="R1331" s="67"/>
      <c r="S1331" s="67"/>
      <c r="T1331" s="68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T1331" s="20" t="s">
        <v>206</v>
      </c>
      <c r="AU1331" s="20" t="s">
        <v>82</v>
      </c>
    </row>
    <row r="1332" spans="1:65" s="2" customFormat="1" ht="16.5" customHeight="1">
      <c r="A1332" s="37"/>
      <c r="B1332" s="38"/>
      <c r="C1332" s="223" t="s">
        <v>1723</v>
      </c>
      <c r="D1332" s="223" t="s">
        <v>273</v>
      </c>
      <c r="E1332" s="224" t="s">
        <v>1724</v>
      </c>
      <c r="F1332" s="225" t="s">
        <v>1725</v>
      </c>
      <c r="G1332" s="226" t="s">
        <v>196</v>
      </c>
      <c r="H1332" s="227">
        <v>5</v>
      </c>
      <c r="I1332" s="228"/>
      <c r="J1332" s="229">
        <f>ROUND(I1332*H1332,2)</f>
        <v>0</v>
      </c>
      <c r="K1332" s="225" t="s">
        <v>19</v>
      </c>
      <c r="L1332" s="230"/>
      <c r="M1332" s="231" t="s">
        <v>19</v>
      </c>
      <c r="N1332" s="232" t="s">
        <v>44</v>
      </c>
      <c r="O1332" s="67"/>
      <c r="P1332" s="190">
        <f>O1332*H1332</f>
        <v>0</v>
      </c>
      <c r="Q1332" s="190">
        <v>5.0000000000000001E-4</v>
      </c>
      <c r="R1332" s="190">
        <f>Q1332*H1332</f>
        <v>2.5000000000000001E-3</v>
      </c>
      <c r="S1332" s="190">
        <v>0</v>
      </c>
      <c r="T1332" s="191">
        <f>S1332*H1332</f>
        <v>0</v>
      </c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R1332" s="192" t="s">
        <v>405</v>
      </c>
      <c r="AT1332" s="192" t="s">
        <v>273</v>
      </c>
      <c r="AU1332" s="192" t="s">
        <v>82</v>
      </c>
      <c r="AY1332" s="20" t="s">
        <v>191</v>
      </c>
      <c r="BE1332" s="193">
        <f>IF(N1332="základní",J1332,0)</f>
        <v>0</v>
      </c>
      <c r="BF1332" s="193">
        <f>IF(N1332="snížená",J1332,0)</f>
        <v>0</v>
      </c>
      <c r="BG1332" s="193">
        <f>IF(N1332="zákl. přenesená",J1332,0)</f>
        <v>0</v>
      </c>
      <c r="BH1332" s="193">
        <f>IF(N1332="sníž. přenesená",J1332,0)</f>
        <v>0</v>
      </c>
      <c r="BI1332" s="193">
        <f>IF(N1332="nulová",J1332,0)</f>
        <v>0</v>
      </c>
      <c r="BJ1332" s="20" t="s">
        <v>80</v>
      </c>
      <c r="BK1332" s="193">
        <f>ROUND(I1332*H1332,2)</f>
        <v>0</v>
      </c>
      <c r="BL1332" s="20" t="s">
        <v>292</v>
      </c>
      <c r="BM1332" s="192" t="s">
        <v>1726</v>
      </c>
    </row>
    <row r="1333" spans="1:65" s="2" customFormat="1" ht="11.25">
      <c r="A1333" s="37"/>
      <c r="B1333" s="38"/>
      <c r="C1333" s="39"/>
      <c r="D1333" s="194" t="s">
        <v>199</v>
      </c>
      <c r="E1333" s="39"/>
      <c r="F1333" s="195" t="s">
        <v>1725</v>
      </c>
      <c r="G1333" s="39"/>
      <c r="H1333" s="39"/>
      <c r="I1333" s="196"/>
      <c r="J1333" s="39"/>
      <c r="K1333" s="39"/>
      <c r="L1333" s="42"/>
      <c r="M1333" s="197"/>
      <c r="N1333" s="198"/>
      <c r="O1333" s="67"/>
      <c r="P1333" s="67"/>
      <c r="Q1333" s="67"/>
      <c r="R1333" s="67"/>
      <c r="S1333" s="67"/>
      <c r="T1333" s="68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T1333" s="20" t="s">
        <v>199</v>
      </c>
      <c r="AU1333" s="20" t="s">
        <v>82</v>
      </c>
    </row>
    <row r="1334" spans="1:65" s="2" customFormat="1" ht="16.5" customHeight="1">
      <c r="A1334" s="37"/>
      <c r="B1334" s="38"/>
      <c r="C1334" s="181" t="s">
        <v>1727</v>
      </c>
      <c r="D1334" s="181" t="s">
        <v>193</v>
      </c>
      <c r="E1334" s="182" t="s">
        <v>1728</v>
      </c>
      <c r="F1334" s="183" t="s">
        <v>1729</v>
      </c>
      <c r="G1334" s="184" t="s">
        <v>196</v>
      </c>
      <c r="H1334" s="185">
        <v>10</v>
      </c>
      <c r="I1334" s="186"/>
      <c r="J1334" s="187">
        <f>ROUND(I1334*H1334,2)</f>
        <v>0</v>
      </c>
      <c r="K1334" s="183" t="s">
        <v>203</v>
      </c>
      <c r="L1334" s="42"/>
      <c r="M1334" s="188" t="s">
        <v>19</v>
      </c>
      <c r="N1334" s="189" t="s">
        <v>44</v>
      </c>
      <c r="O1334" s="67"/>
      <c r="P1334" s="190">
        <f>O1334*H1334</f>
        <v>0</v>
      </c>
      <c r="Q1334" s="190">
        <v>0</v>
      </c>
      <c r="R1334" s="190">
        <f>Q1334*H1334</f>
        <v>0</v>
      </c>
      <c r="S1334" s="190">
        <v>0</v>
      </c>
      <c r="T1334" s="191">
        <f>S1334*H1334</f>
        <v>0</v>
      </c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R1334" s="192" t="s">
        <v>292</v>
      </c>
      <c r="AT1334" s="192" t="s">
        <v>193</v>
      </c>
      <c r="AU1334" s="192" t="s">
        <v>82</v>
      </c>
      <c r="AY1334" s="20" t="s">
        <v>191</v>
      </c>
      <c r="BE1334" s="193">
        <f>IF(N1334="základní",J1334,0)</f>
        <v>0</v>
      </c>
      <c r="BF1334" s="193">
        <f>IF(N1334="snížená",J1334,0)</f>
        <v>0</v>
      </c>
      <c r="BG1334" s="193">
        <f>IF(N1334="zákl. přenesená",J1334,0)</f>
        <v>0</v>
      </c>
      <c r="BH1334" s="193">
        <f>IF(N1334="sníž. přenesená",J1334,0)</f>
        <v>0</v>
      </c>
      <c r="BI1334" s="193">
        <f>IF(N1334="nulová",J1334,0)</f>
        <v>0</v>
      </c>
      <c r="BJ1334" s="20" t="s">
        <v>80</v>
      </c>
      <c r="BK1334" s="193">
        <f>ROUND(I1334*H1334,2)</f>
        <v>0</v>
      </c>
      <c r="BL1334" s="20" t="s">
        <v>292</v>
      </c>
      <c r="BM1334" s="192" t="s">
        <v>1730</v>
      </c>
    </row>
    <row r="1335" spans="1:65" s="2" customFormat="1" ht="11.25">
      <c r="A1335" s="37"/>
      <c r="B1335" s="38"/>
      <c r="C1335" s="39"/>
      <c r="D1335" s="194" t="s">
        <v>199</v>
      </c>
      <c r="E1335" s="39"/>
      <c r="F1335" s="195" t="s">
        <v>1731</v>
      </c>
      <c r="G1335" s="39"/>
      <c r="H1335" s="39"/>
      <c r="I1335" s="196"/>
      <c r="J1335" s="39"/>
      <c r="K1335" s="39"/>
      <c r="L1335" s="42"/>
      <c r="M1335" s="197"/>
      <c r="N1335" s="198"/>
      <c r="O1335" s="67"/>
      <c r="P1335" s="67"/>
      <c r="Q1335" s="67"/>
      <c r="R1335" s="67"/>
      <c r="S1335" s="67"/>
      <c r="T1335" s="68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T1335" s="20" t="s">
        <v>199</v>
      </c>
      <c r="AU1335" s="20" t="s">
        <v>82</v>
      </c>
    </row>
    <row r="1336" spans="1:65" s="2" customFormat="1" ht="11.25">
      <c r="A1336" s="37"/>
      <c r="B1336" s="38"/>
      <c r="C1336" s="39"/>
      <c r="D1336" s="199" t="s">
        <v>206</v>
      </c>
      <c r="E1336" s="39"/>
      <c r="F1336" s="200" t="s">
        <v>1732</v>
      </c>
      <c r="G1336" s="39"/>
      <c r="H1336" s="39"/>
      <c r="I1336" s="196"/>
      <c r="J1336" s="39"/>
      <c r="K1336" s="39"/>
      <c r="L1336" s="42"/>
      <c r="M1336" s="197"/>
      <c r="N1336" s="198"/>
      <c r="O1336" s="67"/>
      <c r="P1336" s="67"/>
      <c r="Q1336" s="67"/>
      <c r="R1336" s="67"/>
      <c r="S1336" s="67"/>
      <c r="T1336" s="68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T1336" s="20" t="s">
        <v>206</v>
      </c>
      <c r="AU1336" s="20" t="s">
        <v>82</v>
      </c>
    </row>
    <row r="1337" spans="1:65" s="2" customFormat="1" ht="24.2" customHeight="1">
      <c r="A1337" s="37"/>
      <c r="B1337" s="38"/>
      <c r="C1337" s="223" t="s">
        <v>1733</v>
      </c>
      <c r="D1337" s="223" t="s">
        <v>273</v>
      </c>
      <c r="E1337" s="224" t="s">
        <v>1734</v>
      </c>
      <c r="F1337" s="225" t="s">
        <v>1735</v>
      </c>
      <c r="G1337" s="226" t="s">
        <v>196</v>
      </c>
      <c r="H1337" s="227">
        <v>10</v>
      </c>
      <c r="I1337" s="228"/>
      <c r="J1337" s="229">
        <f>ROUND(I1337*H1337,2)</f>
        <v>0</v>
      </c>
      <c r="K1337" s="225" t="s">
        <v>19</v>
      </c>
      <c r="L1337" s="230"/>
      <c r="M1337" s="231" t="s">
        <v>19</v>
      </c>
      <c r="N1337" s="232" t="s">
        <v>44</v>
      </c>
      <c r="O1337" s="67"/>
      <c r="P1337" s="190">
        <f>O1337*H1337</f>
        <v>0</v>
      </c>
      <c r="Q1337" s="190">
        <v>1.2999999999999999E-3</v>
      </c>
      <c r="R1337" s="190">
        <f>Q1337*H1337</f>
        <v>1.2999999999999999E-2</v>
      </c>
      <c r="S1337" s="190">
        <v>0</v>
      </c>
      <c r="T1337" s="191">
        <f>S1337*H1337</f>
        <v>0</v>
      </c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R1337" s="192" t="s">
        <v>405</v>
      </c>
      <c r="AT1337" s="192" t="s">
        <v>273</v>
      </c>
      <c r="AU1337" s="192" t="s">
        <v>82</v>
      </c>
      <c r="AY1337" s="20" t="s">
        <v>191</v>
      </c>
      <c r="BE1337" s="193">
        <f>IF(N1337="základní",J1337,0)</f>
        <v>0</v>
      </c>
      <c r="BF1337" s="193">
        <f>IF(N1337="snížená",J1337,0)</f>
        <v>0</v>
      </c>
      <c r="BG1337" s="193">
        <f>IF(N1337="zákl. přenesená",J1337,0)</f>
        <v>0</v>
      </c>
      <c r="BH1337" s="193">
        <f>IF(N1337="sníž. přenesená",J1337,0)</f>
        <v>0</v>
      </c>
      <c r="BI1337" s="193">
        <f>IF(N1337="nulová",J1337,0)</f>
        <v>0</v>
      </c>
      <c r="BJ1337" s="20" t="s">
        <v>80</v>
      </c>
      <c r="BK1337" s="193">
        <f>ROUND(I1337*H1337,2)</f>
        <v>0</v>
      </c>
      <c r="BL1337" s="20" t="s">
        <v>292</v>
      </c>
      <c r="BM1337" s="192" t="s">
        <v>1736</v>
      </c>
    </row>
    <row r="1338" spans="1:65" s="2" customFormat="1" ht="19.5">
      <c r="A1338" s="37"/>
      <c r="B1338" s="38"/>
      <c r="C1338" s="39"/>
      <c r="D1338" s="194" t="s">
        <v>199</v>
      </c>
      <c r="E1338" s="39"/>
      <c r="F1338" s="195" t="s">
        <v>1735</v>
      </c>
      <c r="G1338" s="39"/>
      <c r="H1338" s="39"/>
      <c r="I1338" s="196"/>
      <c r="J1338" s="39"/>
      <c r="K1338" s="39"/>
      <c r="L1338" s="42"/>
      <c r="M1338" s="197"/>
      <c r="N1338" s="198"/>
      <c r="O1338" s="67"/>
      <c r="P1338" s="67"/>
      <c r="Q1338" s="67"/>
      <c r="R1338" s="67"/>
      <c r="S1338" s="67"/>
      <c r="T1338" s="68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T1338" s="20" t="s">
        <v>199</v>
      </c>
      <c r="AU1338" s="20" t="s">
        <v>82</v>
      </c>
    </row>
    <row r="1339" spans="1:65" s="2" customFormat="1" ht="16.5" customHeight="1">
      <c r="A1339" s="37"/>
      <c r="B1339" s="38"/>
      <c r="C1339" s="181" t="s">
        <v>1737</v>
      </c>
      <c r="D1339" s="181" t="s">
        <v>193</v>
      </c>
      <c r="E1339" s="182" t="s">
        <v>1738</v>
      </c>
      <c r="F1339" s="183" t="s">
        <v>1739</v>
      </c>
      <c r="G1339" s="184" t="s">
        <v>196</v>
      </c>
      <c r="H1339" s="185">
        <v>4</v>
      </c>
      <c r="I1339" s="186"/>
      <c r="J1339" s="187">
        <f>ROUND(I1339*H1339,2)</f>
        <v>0</v>
      </c>
      <c r="K1339" s="183" t="s">
        <v>203</v>
      </c>
      <c r="L1339" s="42"/>
      <c r="M1339" s="188" t="s">
        <v>19</v>
      </c>
      <c r="N1339" s="189" t="s">
        <v>44</v>
      </c>
      <c r="O1339" s="67"/>
      <c r="P1339" s="190">
        <f>O1339*H1339</f>
        <v>0</v>
      </c>
      <c r="Q1339" s="190">
        <v>0</v>
      </c>
      <c r="R1339" s="190">
        <f>Q1339*H1339</f>
        <v>0</v>
      </c>
      <c r="S1339" s="190">
        <v>0</v>
      </c>
      <c r="T1339" s="191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192" t="s">
        <v>292</v>
      </c>
      <c r="AT1339" s="192" t="s">
        <v>193</v>
      </c>
      <c r="AU1339" s="192" t="s">
        <v>82</v>
      </c>
      <c r="AY1339" s="20" t="s">
        <v>191</v>
      </c>
      <c r="BE1339" s="193">
        <f>IF(N1339="základní",J1339,0)</f>
        <v>0</v>
      </c>
      <c r="BF1339" s="193">
        <f>IF(N1339="snížená",J1339,0)</f>
        <v>0</v>
      </c>
      <c r="BG1339" s="193">
        <f>IF(N1339="zákl. přenesená",J1339,0)</f>
        <v>0</v>
      </c>
      <c r="BH1339" s="193">
        <f>IF(N1339="sníž. přenesená",J1339,0)</f>
        <v>0</v>
      </c>
      <c r="BI1339" s="193">
        <f>IF(N1339="nulová",J1339,0)</f>
        <v>0</v>
      </c>
      <c r="BJ1339" s="20" t="s">
        <v>80</v>
      </c>
      <c r="BK1339" s="193">
        <f>ROUND(I1339*H1339,2)</f>
        <v>0</v>
      </c>
      <c r="BL1339" s="20" t="s">
        <v>292</v>
      </c>
      <c r="BM1339" s="192" t="s">
        <v>1740</v>
      </c>
    </row>
    <row r="1340" spans="1:65" s="2" customFormat="1" ht="11.25">
      <c r="A1340" s="37"/>
      <c r="B1340" s="38"/>
      <c r="C1340" s="39"/>
      <c r="D1340" s="194" t="s">
        <v>199</v>
      </c>
      <c r="E1340" s="39"/>
      <c r="F1340" s="195" t="s">
        <v>1741</v>
      </c>
      <c r="G1340" s="39"/>
      <c r="H1340" s="39"/>
      <c r="I1340" s="196"/>
      <c r="J1340" s="39"/>
      <c r="K1340" s="39"/>
      <c r="L1340" s="42"/>
      <c r="M1340" s="197"/>
      <c r="N1340" s="198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199</v>
      </c>
      <c r="AU1340" s="20" t="s">
        <v>82</v>
      </c>
    </row>
    <row r="1341" spans="1:65" s="2" customFormat="1" ht="11.25">
      <c r="A1341" s="37"/>
      <c r="B1341" s="38"/>
      <c r="C1341" s="39"/>
      <c r="D1341" s="199" t="s">
        <v>206</v>
      </c>
      <c r="E1341" s="39"/>
      <c r="F1341" s="200" t="s">
        <v>1742</v>
      </c>
      <c r="G1341" s="39"/>
      <c r="H1341" s="39"/>
      <c r="I1341" s="196"/>
      <c r="J1341" s="39"/>
      <c r="K1341" s="39"/>
      <c r="L1341" s="42"/>
      <c r="M1341" s="197"/>
      <c r="N1341" s="198"/>
      <c r="O1341" s="67"/>
      <c r="P1341" s="67"/>
      <c r="Q1341" s="67"/>
      <c r="R1341" s="67"/>
      <c r="S1341" s="67"/>
      <c r="T1341" s="68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T1341" s="20" t="s">
        <v>206</v>
      </c>
      <c r="AU1341" s="20" t="s">
        <v>82</v>
      </c>
    </row>
    <row r="1342" spans="1:65" s="2" customFormat="1" ht="16.5" customHeight="1">
      <c r="A1342" s="37"/>
      <c r="B1342" s="38"/>
      <c r="C1342" s="223" t="s">
        <v>1743</v>
      </c>
      <c r="D1342" s="223" t="s">
        <v>273</v>
      </c>
      <c r="E1342" s="224" t="s">
        <v>1744</v>
      </c>
      <c r="F1342" s="225" t="s">
        <v>1745</v>
      </c>
      <c r="G1342" s="226" t="s">
        <v>196</v>
      </c>
      <c r="H1342" s="227">
        <v>4</v>
      </c>
      <c r="I1342" s="228"/>
      <c r="J1342" s="229">
        <f>ROUND(I1342*H1342,2)</f>
        <v>0</v>
      </c>
      <c r="K1342" s="225" t="s">
        <v>19</v>
      </c>
      <c r="L1342" s="230"/>
      <c r="M1342" s="231" t="s">
        <v>19</v>
      </c>
      <c r="N1342" s="232" t="s">
        <v>44</v>
      </c>
      <c r="O1342" s="67"/>
      <c r="P1342" s="190">
        <f>O1342*H1342</f>
        <v>0</v>
      </c>
      <c r="Q1342" s="190">
        <v>1.5E-3</v>
      </c>
      <c r="R1342" s="190">
        <f>Q1342*H1342</f>
        <v>6.0000000000000001E-3</v>
      </c>
      <c r="S1342" s="190">
        <v>0</v>
      </c>
      <c r="T1342" s="191">
        <f>S1342*H1342</f>
        <v>0</v>
      </c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R1342" s="192" t="s">
        <v>405</v>
      </c>
      <c r="AT1342" s="192" t="s">
        <v>273</v>
      </c>
      <c r="AU1342" s="192" t="s">
        <v>82</v>
      </c>
      <c r="AY1342" s="20" t="s">
        <v>191</v>
      </c>
      <c r="BE1342" s="193">
        <f>IF(N1342="základní",J1342,0)</f>
        <v>0</v>
      </c>
      <c r="BF1342" s="193">
        <f>IF(N1342="snížená",J1342,0)</f>
        <v>0</v>
      </c>
      <c r="BG1342" s="193">
        <f>IF(N1342="zákl. přenesená",J1342,0)</f>
        <v>0</v>
      </c>
      <c r="BH1342" s="193">
        <f>IF(N1342="sníž. přenesená",J1342,0)</f>
        <v>0</v>
      </c>
      <c r="BI1342" s="193">
        <f>IF(N1342="nulová",J1342,0)</f>
        <v>0</v>
      </c>
      <c r="BJ1342" s="20" t="s">
        <v>80</v>
      </c>
      <c r="BK1342" s="193">
        <f>ROUND(I1342*H1342,2)</f>
        <v>0</v>
      </c>
      <c r="BL1342" s="20" t="s">
        <v>292</v>
      </c>
      <c r="BM1342" s="192" t="s">
        <v>1746</v>
      </c>
    </row>
    <row r="1343" spans="1:65" s="2" customFormat="1" ht="11.25">
      <c r="A1343" s="37"/>
      <c r="B1343" s="38"/>
      <c r="C1343" s="39"/>
      <c r="D1343" s="194" t="s">
        <v>199</v>
      </c>
      <c r="E1343" s="39"/>
      <c r="F1343" s="195" t="s">
        <v>1745</v>
      </c>
      <c r="G1343" s="39"/>
      <c r="H1343" s="39"/>
      <c r="I1343" s="196"/>
      <c r="J1343" s="39"/>
      <c r="K1343" s="39"/>
      <c r="L1343" s="42"/>
      <c r="M1343" s="197"/>
      <c r="N1343" s="198"/>
      <c r="O1343" s="67"/>
      <c r="P1343" s="67"/>
      <c r="Q1343" s="67"/>
      <c r="R1343" s="67"/>
      <c r="S1343" s="67"/>
      <c r="T1343" s="68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T1343" s="20" t="s">
        <v>199</v>
      </c>
      <c r="AU1343" s="20" t="s">
        <v>82</v>
      </c>
    </row>
    <row r="1344" spans="1:65" s="2" customFormat="1" ht="16.5" customHeight="1">
      <c r="A1344" s="37"/>
      <c r="B1344" s="38"/>
      <c r="C1344" s="181" t="s">
        <v>1747</v>
      </c>
      <c r="D1344" s="181" t="s">
        <v>193</v>
      </c>
      <c r="E1344" s="182" t="s">
        <v>1748</v>
      </c>
      <c r="F1344" s="183" t="s">
        <v>1749</v>
      </c>
      <c r="G1344" s="184" t="s">
        <v>196</v>
      </c>
      <c r="H1344" s="185">
        <v>2</v>
      </c>
      <c r="I1344" s="186"/>
      <c r="J1344" s="187">
        <f>ROUND(I1344*H1344,2)</f>
        <v>0</v>
      </c>
      <c r="K1344" s="183" t="s">
        <v>203</v>
      </c>
      <c r="L1344" s="42"/>
      <c r="M1344" s="188" t="s">
        <v>19</v>
      </c>
      <c r="N1344" s="189" t="s">
        <v>44</v>
      </c>
      <c r="O1344" s="67"/>
      <c r="P1344" s="190">
        <f>O1344*H1344</f>
        <v>0</v>
      </c>
      <c r="Q1344" s="190">
        <v>0</v>
      </c>
      <c r="R1344" s="190">
        <f>Q1344*H1344</f>
        <v>0</v>
      </c>
      <c r="S1344" s="190">
        <v>0</v>
      </c>
      <c r="T1344" s="191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192" t="s">
        <v>292</v>
      </c>
      <c r="AT1344" s="192" t="s">
        <v>193</v>
      </c>
      <c r="AU1344" s="192" t="s">
        <v>82</v>
      </c>
      <c r="AY1344" s="20" t="s">
        <v>191</v>
      </c>
      <c r="BE1344" s="193">
        <f>IF(N1344="základní",J1344,0)</f>
        <v>0</v>
      </c>
      <c r="BF1344" s="193">
        <f>IF(N1344="snížená",J1344,0)</f>
        <v>0</v>
      </c>
      <c r="BG1344" s="193">
        <f>IF(N1344="zákl. přenesená",J1344,0)</f>
        <v>0</v>
      </c>
      <c r="BH1344" s="193">
        <f>IF(N1344="sníž. přenesená",J1344,0)</f>
        <v>0</v>
      </c>
      <c r="BI1344" s="193">
        <f>IF(N1344="nulová",J1344,0)</f>
        <v>0</v>
      </c>
      <c r="BJ1344" s="20" t="s">
        <v>80</v>
      </c>
      <c r="BK1344" s="193">
        <f>ROUND(I1344*H1344,2)</f>
        <v>0</v>
      </c>
      <c r="BL1344" s="20" t="s">
        <v>292</v>
      </c>
      <c r="BM1344" s="192" t="s">
        <v>1750</v>
      </c>
    </row>
    <row r="1345" spans="1:65" s="2" customFormat="1" ht="11.25">
      <c r="A1345" s="37"/>
      <c r="B1345" s="38"/>
      <c r="C1345" s="39"/>
      <c r="D1345" s="194" t="s">
        <v>199</v>
      </c>
      <c r="E1345" s="39"/>
      <c r="F1345" s="195" t="s">
        <v>1751</v>
      </c>
      <c r="G1345" s="39"/>
      <c r="H1345" s="39"/>
      <c r="I1345" s="196"/>
      <c r="J1345" s="39"/>
      <c r="K1345" s="39"/>
      <c r="L1345" s="42"/>
      <c r="M1345" s="197"/>
      <c r="N1345" s="198"/>
      <c r="O1345" s="67"/>
      <c r="P1345" s="67"/>
      <c r="Q1345" s="67"/>
      <c r="R1345" s="67"/>
      <c r="S1345" s="67"/>
      <c r="T1345" s="68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T1345" s="20" t="s">
        <v>199</v>
      </c>
      <c r="AU1345" s="20" t="s">
        <v>82</v>
      </c>
    </row>
    <row r="1346" spans="1:65" s="2" customFormat="1" ht="11.25">
      <c r="A1346" s="37"/>
      <c r="B1346" s="38"/>
      <c r="C1346" s="39"/>
      <c r="D1346" s="199" t="s">
        <v>206</v>
      </c>
      <c r="E1346" s="39"/>
      <c r="F1346" s="200" t="s">
        <v>1752</v>
      </c>
      <c r="G1346" s="39"/>
      <c r="H1346" s="39"/>
      <c r="I1346" s="196"/>
      <c r="J1346" s="39"/>
      <c r="K1346" s="39"/>
      <c r="L1346" s="42"/>
      <c r="M1346" s="197"/>
      <c r="N1346" s="198"/>
      <c r="O1346" s="67"/>
      <c r="P1346" s="67"/>
      <c r="Q1346" s="67"/>
      <c r="R1346" s="67"/>
      <c r="S1346" s="67"/>
      <c r="T1346" s="68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T1346" s="20" t="s">
        <v>206</v>
      </c>
      <c r="AU1346" s="20" t="s">
        <v>82</v>
      </c>
    </row>
    <row r="1347" spans="1:65" s="2" customFormat="1" ht="16.5" customHeight="1">
      <c r="A1347" s="37"/>
      <c r="B1347" s="38"/>
      <c r="C1347" s="223" t="s">
        <v>1753</v>
      </c>
      <c r="D1347" s="223" t="s">
        <v>273</v>
      </c>
      <c r="E1347" s="224" t="s">
        <v>1754</v>
      </c>
      <c r="F1347" s="225" t="s">
        <v>1755</v>
      </c>
      <c r="G1347" s="226" t="s">
        <v>196</v>
      </c>
      <c r="H1347" s="227">
        <v>2</v>
      </c>
      <c r="I1347" s="228"/>
      <c r="J1347" s="229">
        <f>ROUND(I1347*H1347,2)</f>
        <v>0</v>
      </c>
      <c r="K1347" s="225" t="s">
        <v>19</v>
      </c>
      <c r="L1347" s="230"/>
      <c r="M1347" s="231" t="s">
        <v>19</v>
      </c>
      <c r="N1347" s="232" t="s">
        <v>44</v>
      </c>
      <c r="O1347" s="67"/>
      <c r="P1347" s="190">
        <f>O1347*H1347</f>
        <v>0</v>
      </c>
      <c r="Q1347" s="190">
        <v>1.2E-4</v>
      </c>
      <c r="R1347" s="190">
        <f>Q1347*H1347</f>
        <v>2.4000000000000001E-4</v>
      </c>
      <c r="S1347" s="190">
        <v>0</v>
      </c>
      <c r="T1347" s="191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92" t="s">
        <v>405</v>
      </c>
      <c r="AT1347" s="192" t="s">
        <v>273</v>
      </c>
      <c r="AU1347" s="192" t="s">
        <v>82</v>
      </c>
      <c r="AY1347" s="20" t="s">
        <v>191</v>
      </c>
      <c r="BE1347" s="193">
        <f>IF(N1347="základní",J1347,0)</f>
        <v>0</v>
      </c>
      <c r="BF1347" s="193">
        <f>IF(N1347="snížená",J1347,0)</f>
        <v>0</v>
      </c>
      <c r="BG1347" s="193">
        <f>IF(N1347="zákl. přenesená",J1347,0)</f>
        <v>0</v>
      </c>
      <c r="BH1347" s="193">
        <f>IF(N1347="sníž. přenesená",J1347,0)</f>
        <v>0</v>
      </c>
      <c r="BI1347" s="193">
        <f>IF(N1347="nulová",J1347,0)</f>
        <v>0</v>
      </c>
      <c r="BJ1347" s="20" t="s">
        <v>80</v>
      </c>
      <c r="BK1347" s="193">
        <f>ROUND(I1347*H1347,2)</f>
        <v>0</v>
      </c>
      <c r="BL1347" s="20" t="s">
        <v>292</v>
      </c>
      <c r="BM1347" s="192" t="s">
        <v>1756</v>
      </c>
    </row>
    <row r="1348" spans="1:65" s="2" customFormat="1" ht="11.25">
      <c r="A1348" s="37"/>
      <c r="B1348" s="38"/>
      <c r="C1348" s="39"/>
      <c r="D1348" s="194" t="s">
        <v>199</v>
      </c>
      <c r="E1348" s="39"/>
      <c r="F1348" s="195" t="s">
        <v>1755</v>
      </c>
      <c r="G1348" s="39"/>
      <c r="H1348" s="39"/>
      <c r="I1348" s="196"/>
      <c r="J1348" s="39"/>
      <c r="K1348" s="39"/>
      <c r="L1348" s="42"/>
      <c r="M1348" s="197"/>
      <c r="N1348" s="198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20" t="s">
        <v>199</v>
      </c>
      <c r="AU1348" s="20" t="s">
        <v>82</v>
      </c>
    </row>
    <row r="1349" spans="1:65" s="2" customFormat="1" ht="21.75" customHeight="1">
      <c r="A1349" s="37"/>
      <c r="B1349" s="38"/>
      <c r="C1349" s="181" t="s">
        <v>1757</v>
      </c>
      <c r="D1349" s="181" t="s">
        <v>193</v>
      </c>
      <c r="E1349" s="182" t="s">
        <v>1758</v>
      </c>
      <c r="F1349" s="183" t="s">
        <v>1759</v>
      </c>
      <c r="G1349" s="184" t="s">
        <v>196</v>
      </c>
      <c r="H1349" s="185">
        <v>8</v>
      </c>
      <c r="I1349" s="186"/>
      <c r="J1349" s="187">
        <f>ROUND(I1349*H1349,2)</f>
        <v>0</v>
      </c>
      <c r="K1349" s="183" t="s">
        <v>19</v>
      </c>
      <c r="L1349" s="42"/>
      <c r="M1349" s="188" t="s">
        <v>19</v>
      </c>
      <c r="N1349" s="189" t="s">
        <v>44</v>
      </c>
      <c r="O1349" s="67"/>
      <c r="P1349" s="190">
        <f>O1349*H1349</f>
        <v>0</v>
      </c>
      <c r="Q1349" s="190">
        <v>0</v>
      </c>
      <c r="R1349" s="190">
        <f>Q1349*H1349</f>
        <v>0</v>
      </c>
      <c r="S1349" s="190">
        <v>0</v>
      </c>
      <c r="T1349" s="191">
        <f>S1349*H1349</f>
        <v>0</v>
      </c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R1349" s="192" t="s">
        <v>292</v>
      </c>
      <c r="AT1349" s="192" t="s">
        <v>193</v>
      </c>
      <c r="AU1349" s="192" t="s">
        <v>82</v>
      </c>
      <c r="AY1349" s="20" t="s">
        <v>191</v>
      </c>
      <c r="BE1349" s="193">
        <f>IF(N1349="základní",J1349,0)</f>
        <v>0</v>
      </c>
      <c r="BF1349" s="193">
        <f>IF(N1349="snížená",J1349,0)</f>
        <v>0</v>
      </c>
      <c r="BG1349" s="193">
        <f>IF(N1349="zákl. přenesená",J1349,0)</f>
        <v>0</v>
      </c>
      <c r="BH1349" s="193">
        <f>IF(N1349="sníž. přenesená",J1349,0)</f>
        <v>0</v>
      </c>
      <c r="BI1349" s="193">
        <f>IF(N1349="nulová",J1349,0)</f>
        <v>0</v>
      </c>
      <c r="BJ1349" s="20" t="s">
        <v>80</v>
      </c>
      <c r="BK1349" s="193">
        <f>ROUND(I1349*H1349,2)</f>
        <v>0</v>
      </c>
      <c r="BL1349" s="20" t="s">
        <v>292</v>
      </c>
      <c r="BM1349" s="192" t="s">
        <v>1760</v>
      </c>
    </row>
    <row r="1350" spans="1:65" s="2" customFormat="1" ht="11.25">
      <c r="A1350" s="37"/>
      <c r="B1350" s="38"/>
      <c r="C1350" s="39"/>
      <c r="D1350" s="194" t="s">
        <v>199</v>
      </c>
      <c r="E1350" s="39"/>
      <c r="F1350" s="195" t="s">
        <v>1759</v>
      </c>
      <c r="G1350" s="39"/>
      <c r="H1350" s="39"/>
      <c r="I1350" s="196"/>
      <c r="J1350" s="39"/>
      <c r="K1350" s="39"/>
      <c r="L1350" s="42"/>
      <c r="M1350" s="197"/>
      <c r="N1350" s="198"/>
      <c r="O1350" s="67"/>
      <c r="P1350" s="67"/>
      <c r="Q1350" s="67"/>
      <c r="R1350" s="67"/>
      <c r="S1350" s="67"/>
      <c r="T1350" s="68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T1350" s="20" t="s">
        <v>199</v>
      </c>
      <c r="AU1350" s="20" t="s">
        <v>82</v>
      </c>
    </row>
    <row r="1351" spans="1:65" s="2" customFormat="1" ht="21.75" customHeight="1">
      <c r="A1351" s="37"/>
      <c r="B1351" s="38"/>
      <c r="C1351" s="181" t="s">
        <v>1761</v>
      </c>
      <c r="D1351" s="181" t="s">
        <v>193</v>
      </c>
      <c r="E1351" s="182" t="s">
        <v>1762</v>
      </c>
      <c r="F1351" s="183" t="s">
        <v>1763</v>
      </c>
      <c r="G1351" s="184" t="s">
        <v>196</v>
      </c>
      <c r="H1351" s="185">
        <v>10</v>
      </c>
      <c r="I1351" s="186"/>
      <c r="J1351" s="187">
        <f>ROUND(I1351*H1351,2)</f>
        <v>0</v>
      </c>
      <c r="K1351" s="183" t="s">
        <v>19</v>
      </c>
      <c r="L1351" s="42"/>
      <c r="M1351" s="188" t="s">
        <v>19</v>
      </c>
      <c r="N1351" s="189" t="s">
        <v>44</v>
      </c>
      <c r="O1351" s="67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92" t="s">
        <v>292</v>
      </c>
      <c r="AT1351" s="192" t="s">
        <v>193</v>
      </c>
      <c r="AU1351" s="192" t="s">
        <v>82</v>
      </c>
      <c r="AY1351" s="20" t="s">
        <v>191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20" t="s">
        <v>80</v>
      </c>
      <c r="BK1351" s="193">
        <f>ROUND(I1351*H1351,2)</f>
        <v>0</v>
      </c>
      <c r="BL1351" s="20" t="s">
        <v>292</v>
      </c>
      <c r="BM1351" s="192" t="s">
        <v>1764</v>
      </c>
    </row>
    <row r="1352" spans="1:65" s="2" customFormat="1" ht="11.25">
      <c r="A1352" s="37"/>
      <c r="B1352" s="38"/>
      <c r="C1352" s="39"/>
      <c r="D1352" s="194" t="s">
        <v>199</v>
      </c>
      <c r="E1352" s="39"/>
      <c r="F1352" s="195" t="s">
        <v>1763</v>
      </c>
      <c r="G1352" s="39"/>
      <c r="H1352" s="39"/>
      <c r="I1352" s="196"/>
      <c r="J1352" s="39"/>
      <c r="K1352" s="39"/>
      <c r="L1352" s="42"/>
      <c r="M1352" s="197"/>
      <c r="N1352" s="198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20" t="s">
        <v>199</v>
      </c>
      <c r="AU1352" s="20" t="s">
        <v>82</v>
      </c>
    </row>
    <row r="1353" spans="1:65" s="2" customFormat="1" ht="21.75" customHeight="1">
      <c r="A1353" s="37"/>
      <c r="B1353" s="38"/>
      <c r="C1353" s="181" t="s">
        <v>1765</v>
      </c>
      <c r="D1353" s="181" t="s">
        <v>193</v>
      </c>
      <c r="E1353" s="182" t="s">
        <v>1766</v>
      </c>
      <c r="F1353" s="183" t="s">
        <v>1767</v>
      </c>
      <c r="G1353" s="184" t="s">
        <v>196</v>
      </c>
      <c r="H1353" s="185">
        <v>5</v>
      </c>
      <c r="I1353" s="186"/>
      <c r="J1353" s="187">
        <f>ROUND(I1353*H1353,2)</f>
        <v>0</v>
      </c>
      <c r="K1353" s="183" t="s">
        <v>19</v>
      </c>
      <c r="L1353" s="42"/>
      <c r="M1353" s="188" t="s">
        <v>19</v>
      </c>
      <c r="N1353" s="189" t="s">
        <v>44</v>
      </c>
      <c r="O1353" s="67"/>
      <c r="P1353" s="190">
        <f>O1353*H1353</f>
        <v>0</v>
      </c>
      <c r="Q1353" s="190">
        <v>0</v>
      </c>
      <c r="R1353" s="190">
        <f>Q1353*H1353</f>
        <v>0</v>
      </c>
      <c r="S1353" s="190">
        <v>0</v>
      </c>
      <c r="T1353" s="191">
        <f>S1353*H1353</f>
        <v>0</v>
      </c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R1353" s="192" t="s">
        <v>292</v>
      </c>
      <c r="AT1353" s="192" t="s">
        <v>193</v>
      </c>
      <c r="AU1353" s="192" t="s">
        <v>82</v>
      </c>
      <c r="AY1353" s="20" t="s">
        <v>191</v>
      </c>
      <c r="BE1353" s="193">
        <f>IF(N1353="základní",J1353,0)</f>
        <v>0</v>
      </c>
      <c r="BF1353" s="193">
        <f>IF(N1353="snížená",J1353,0)</f>
        <v>0</v>
      </c>
      <c r="BG1353" s="193">
        <f>IF(N1353="zákl. přenesená",J1353,0)</f>
        <v>0</v>
      </c>
      <c r="BH1353" s="193">
        <f>IF(N1353="sníž. přenesená",J1353,0)</f>
        <v>0</v>
      </c>
      <c r="BI1353" s="193">
        <f>IF(N1353="nulová",J1353,0)</f>
        <v>0</v>
      </c>
      <c r="BJ1353" s="20" t="s">
        <v>80</v>
      </c>
      <c r="BK1353" s="193">
        <f>ROUND(I1353*H1353,2)</f>
        <v>0</v>
      </c>
      <c r="BL1353" s="20" t="s">
        <v>292</v>
      </c>
      <c r="BM1353" s="192" t="s">
        <v>1768</v>
      </c>
    </row>
    <row r="1354" spans="1:65" s="2" customFormat="1" ht="11.25">
      <c r="A1354" s="37"/>
      <c r="B1354" s="38"/>
      <c r="C1354" s="39"/>
      <c r="D1354" s="194" t="s">
        <v>199</v>
      </c>
      <c r="E1354" s="39"/>
      <c r="F1354" s="195" t="s">
        <v>1767</v>
      </c>
      <c r="G1354" s="39"/>
      <c r="H1354" s="39"/>
      <c r="I1354" s="196"/>
      <c r="J1354" s="39"/>
      <c r="K1354" s="39"/>
      <c r="L1354" s="42"/>
      <c r="M1354" s="197"/>
      <c r="N1354" s="198"/>
      <c r="O1354" s="67"/>
      <c r="P1354" s="67"/>
      <c r="Q1354" s="67"/>
      <c r="R1354" s="67"/>
      <c r="S1354" s="67"/>
      <c r="T1354" s="68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T1354" s="20" t="s">
        <v>199</v>
      </c>
      <c r="AU1354" s="20" t="s">
        <v>82</v>
      </c>
    </row>
    <row r="1355" spans="1:65" s="2" customFormat="1" ht="16.5" customHeight="1">
      <c r="A1355" s="37"/>
      <c r="B1355" s="38"/>
      <c r="C1355" s="181" t="s">
        <v>1769</v>
      </c>
      <c r="D1355" s="181" t="s">
        <v>193</v>
      </c>
      <c r="E1355" s="182" t="s">
        <v>1770</v>
      </c>
      <c r="F1355" s="183" t="s">
        <v>1771</v>
      </c>
      <c r="G1355" s="184" t="s">
        <v>196</v>
      </c>
      <c r="H1355" s="185">
        <v>4</v>
      </c>
      <c r="I1355" s="186"/>
      <c r="J1355" s="187">
        <f>ROUND(I1355*H1355,2)</f>
        <v>0</v>
      </c>
      <c r="K1355" s="183" t="s">
        <v>19</v>
      </c>
      <c r="L1355" s="42"/>
      <c r="M1355" s="188" t="s">
        <v>19</v>
      </c>
      <c r="N1355" s="189" t="s">
        <v>44</v>
      </c>
      <c r="O1355" s="67"/>
      <c r="P1355" s="190">
        <f>O1355*H1355</f>
        <v>0</v>
      </c>
      <c r="Q1355" s="190">
        <v>0</v>
      </c>
      <c r="R1355" s="190">
        <f>Q1355*H1355</f>
        <v>0</v>
      </c>
      <c r="S1355" s="190">
        <v>0</v>
      </c>
      <c r="T1355" s="191">
        <f>S1355*H1355</f>
        <v>0</v>
      </c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R1355" s="192" t="s">
        <v>292</v>
      </c>
      <c r="AT1355" s="192" t="s">
        <v>193</v>
      </c>
      <c r="AU1355" s="192" t="s">
        <v>82</v>
      </c>
      <c r="AY1355" s="20" t="s">
        <v>191</v>
      </c>
      <c r="BE1355" s="193">
        <f>IF(N1355="základní",J1355,0)</f>
        <v>0</v>
      </c>
      <c r="BF1355" s="193">
        <f>IF(N1355="snížená",J1355,0)</f>
        <v>0</v>
      </c>
      <c r="BG1355" s="193">
        <f>IF(N1355="zákl. přenesená",J1355,0)</f>
        <v>0</v>
      </c>
      <c r="BH1355" s="193">
        <f>IF(N1355="sníž. přenesená",J1355,0)</f>
        <v>0</v>
      </c>
      <c r="BI1355" s="193">
        <f>IF(N1355="nulová",J1355,0)</f>
        <v>0</v>
      </c>
      <c r="BJ1355" s="20" t="s">
        <v>80</v>
      </c>
      <c r="BK1355" s="193">
        <f>ROUND(I1355*H1355,2)</f>
        <v>0</v>
      </c>
      <c r="BL1355" s="20" t="s">
        <v>292</v>
      </c>
      <c r="BM1355" s="192" t="s">
        <v>1772</v>
      </c>
    </row>
    <row r="1356" spans="1:65" s="2" customFormat="1" ht="11.25">
      <c r="A1356" s="37"/>
      <c r="B1356" s="38"/>
      <c r="C1356" s="39"/>
      <c r="D1356" s="194" t="s">
        <v>199</v>
      </c>
      <c r="E1356" s="39"/>
      <c r="F1356" s="195" t="s">
        <v>1771</v>
      </c>
      <c r="G1356" s="39"/>
      <c r="H1356" s="39"/>
      <c r="I1356" s="196"/>
      <c r="J1356" s="39"/>
      <c r="K1356" s="39"/>
      <c r="L1356" s="42"/>
      <c r="M1356" s="197"/>
      <c r="N1356" s="198"/>
      <c r="O1356" s="67"/>
      <c r="P1356" s="67"/>
      <c r="Q1356" s="67"/>
      <c r="R1356" s="67"/>
      <c r="S1356" s="67"/>
      <c r="T1356" s="68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T1356" s="20" t="s">
        <v>199</v>
      </c>
      <c r="AU1356" s="20" t="s">
        <v>82</v>
      </c>
    </row>
    <row r="1357" spans="1:65" s="2" customFormat="1" ht="16.5" customHeight="1">
      <c r="A1357" s="37"/>
      <c r="B1357" s="38"/>
      <c r="C1357" s="181" t="s">
        <v>1773</v>
      </c>
      <c r="D1357" s="181" t="s">
        <v>193</v>
      </c>
      <c r="E1357" s="182" t="s">
        <v>1774</v>
      </c>
      <c r="F1357" s="183" t="s">
        <v>1775</v>
      </c>
      <c r="G1357" s="184" t="s">
        <v>196</v>
      </c>
      <c r="H1357" s="185">
        <v>5</v>
      </c>
      <c r="I1357" s="186"/>
      <c r="J1357" s="187">
        <f>ROUND(I1357*H1357,2)</f>
        <v>0</v>
      </c>
      <c r="K1357" s="183" t="s">
        <v>19</v>
      </c>
      <c r="L1357" s="42"/>
      <c r="M1357" s="188" t="s">
        <v>19</v>
      </c>
      <c r="N1357" s="189" t="s">
        <v>44</v>
      </c>
      <c r="O1357" s="67"/>
      <c r="P1357" s="190">
        <f>O1357*H1357</f>
        <v>0</v>
      </c>
      <c r="Q1357" s="190">
        <v>0</v>
      </c>
      <c r="R1357" s="190">
        <f>Q1357*H1357</f>
        <v>0</v>
      </c>
      <c r="S1357" s="190">
        <v>0</v>
      </c>
      <c r="T1357" s="191">
        <f>S1357*H1357</f>
        <v>0</v>
      </c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R1357" s="192" t="s">
        <v>292</v>
      </c>
      <c r="AT1357" s="192" t="s">
        <v>193</v>
      </c>
      <c r="AU1357" s="192" t="s">
        <v>82</v>
      </c>
      <c r="AY1357" s="20" t="s">
        <v>191</v>
      </c>
      <c r="BE1357" s="193">
        <f>IF(N1357="základní",J1357,0)</f>
        <v>0</v>
      </c>
      <c r="BF1357" s="193">
        <f>IF(N1357="snížená",J1357,0)</f>
        <v>0</v>
      </c>
      <c r="BG1357" s="193">
        <f>IF(N1357="zákl. přenesená",J1357,0)</f>
        <v>0</v>
      </c>
      <c r="BH1357" s="193">
        <f>IF(N1357="sníž. přenesená",J1357,0)</f>
        <v>0</v>
      </c>
      <c r="BI1357" s="193">
        <f>IF(N1357="nulová",J1357,0)</f>
        <v>0</v>
      </c>
      <c r="BJ1357" s="20" t="s">
        <v>80</v>
      </c>
      <c r="BK1357" s="193">
        <f>ROUND(I1357*H1357,2)</f>
        <v>0</v>
      </c>
      <c r="BL1357" s="20" t="s">
        <v>292</v>
      </c>
      <c r="BM1357" s="192" t="s">
        <v>1776</v>
      </c>
    </row>
    <row r="1358" spans="1:65" s="2" customFormat="1" ht="11.25">
      <c r="A1358" s="37"/>
      <c r="B1358" s="38"/>
      <c r="C1358" s="39"/>
      <c r="D1358" s="194" t="s">
        <v>199</v>
      </c>
      <c r="E1358" s="39"/>
      <c r="F1358" s="195" t="s">
        <v>1775</v>
      </c>
      <c r="G1358" s="39"/>
      <c r="H1358" s="39"/>
      <c r="I1358" s="196"/>
      <c r="J1358" s="39"/>
      <c r="K1358" s="39"/>
      <c r="L1358" s="42"/>
      <c r="M1358" s="197"/>
      <c r="N1358" s="198"/>
      <c r="O1358" s="67"/>
      <c r="P1358" s="67"/>
      <c r="Q1358" s="67"/>
      <c r="R1358" s="67"/>
      <c r="S1358" s="67"/>
      <c r="T1358" s="68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T1358" s="20" t="s">
        <v>199</v>
      </c>
      <c r="AU1358" s="20" t="s">
        <v>82</v>
      </c>
    </row>
    <row r="1359" spans="1:65" s="2" customFormat="1" ht="21.75" customHeight="1">
      <c r="A1359" s="37"/>
      <c r="B1359" s="38"/>
      <c r="C1359" s="181" t="s">
        <v>1777</v>
      </c>
      <c r="D1359" s="181" t="s">
        <v>193</v>
      </c>
      <c r="E1359" s="182" t="s">
        <v>1778</v>
      </c>
      <c r="F1359" s="183" t="s">
        <v>1779</v>
      </c>
      <c r="G1359" s="184" t="s">
        <v>1780</v>
      </c>
      <c r="H1359" s="185">
        <v>3</v>
      </c>
      <c r="I1359" s="186"/>
      <c r="J1359" s="187">
        <f>ROUND(I1359*H1359,2)</f>
        <v>0</v>
      </c>
      <c r="K1359" s="183" t="s">
        <v>19</v>
      </c>
      <c r="L1359" s="42"/>
      <c r="M1359" s="188" t="s">
        <v>19</v>
      </c>
      <c r="N1359" s="189" t="s">
        <v>44</v>
      </c>
      <c r="O1359" s="67"/>
      <c r="P1359" s="190">
        <f>O1359*H1359</f>
        <v>0</v>
      </c>
      <c r="Q1359" s="190">
        <v>0</v>
      </c>
      <c r="R1359" s="190">
        <f>Q1359*H1359</f>
        <v>0</v>
      </c>
      <c r="S1359" s="190">
        <v>0</v>
      </c>
      <c r="T1359" s="191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92" t="s">
        <v>292</v>
      </c>
      <c r="AT1359" s="192" t="s">
        <v>193</v>
      </c>
      <c r="AU1359" s="192" t="s">
        <v>82</v>
      </c>
      <c r="AY1359" s="20" t="s">
        <v>191</v>
      </c>
      <c r="BE1359" s="193">
        <f>IF(N1359="základní",J1359,0)</f>
        <v>0</v>
      </c>
      <c r="BF1359" s="193">
        <f>IF(N1359="snížená",J1359,0)</f>
        <v>0</v>
      </c>
      <c r="BG1359" s="193">
        <f>IF(N1359="zákl. přenesená",J1359,0)</f>
        <v>0</v>
      </c>
      <c r="BH1359" s="193">
        <f>IF(N1359="sníž. přenesená",J1359,0)</f>
        <v>0</v>
      </c>
      <c r="BI1359" s="193">
        <f>IF(N1359="nulová",J1359,0)</f>
        <v>0</v>
      </c>
      <c r="BJ1359" s="20" t="s">
        <v>80</v>
      </c>
      <c r="BK1359" s="193">
        <f>ROUND(I1359*H1359,2)</f>
        <v>0</v>
      </c>
      <c r="BL1359" s="20" t="s">
        <v>292</v>
      </c>
      <c r="BM1359" s="192" t="s">
        <v>1781</v>
      </c>
    </row>
    <row r="1360" spans="1:65" s="2" customFormat="1" ht="11.25">
      <c r="A1360" s="37"/>
      <c r="B1360" s="38"/>
      <c r="C1360" s="39"/>
      <c r="D1360" s="194" t="s">
        <v>199</v>
      </c>
      <c r="E1360" s="39"/>
      <c r="F1360" s="195" t="s">
        <v>1779</v>
      </c>
      <c r="G1360" s="39"/>
      <c r="H1360" s="39"/>
      <c r="I1360" s="196"/>
      <c r="J1360" s="39"/>
      <c r="K1360" s="39"/>
      <c r="L1360" s="42"/>
      <c r="M1360" s="197"/>
      <c r="N1360" s="198"/>
      <c r="O1360" s="67"/>
      <c r="P1360" s="67"/>
      <c r="Q1360" s="67"/>
      <c r="R1360" s="67"/>
      <c r="S1360" s="67"/>
      <c r="T1360" s="68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T1360" s="20" t="s">
        <v>199</v>
      </c>
      <c r="AU1360" s="20" t="s">
        <v>82</v>
      </c>
    </row>
    <row r="1361" spans="1:65" s="2" customFormat="1" ht="21.75" customHeight="1">
      <c r="A1361" s="37"/>
      <c r="B1361" s="38"/>
      <c r="C1361" s="181" t="s">
        <v>1782</v>
      </c>
      <c r="D1361" s="181" t="s">
        <v>193</v>
      </c>
      <c r="E1361" s="182" t="s">
        <v>1783</v>
      </c>
      <c r="F1361" s="183" t="s">
        <v>1784</v>
      </c>
      <c r="G1361" s="184" t="s">
        <v>1780</v>
      </c>
      <c r="H1361" s="185">
        <v>1</v>
      </c>
      <c r="I1361" s="186"/>
      <c r="J1361" s="187">
        <f>ROUND(I1361*H1361,2)</f>
        <v>0</v>
      </c>
      <c r="K1361" s="183" t="s">
        <v>19</v>
      </c>
      <c r="L1361" s="42"/>
      <c r="M1361" s="188" t="s">
        <v>19</v>
      </c>
      <c r="N1361" s="189" t="s">
        <v>44</v>
      </c>
      <c r="O1361" s="67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R1361" s="192" t="s">
        <v>292</v>
      </c>
      <c r="AT1361" s="192" t="s">
        <v>193</v>
      </c>
      <c r="AU1361" s="192" t="s">
        <v>82</v>
      </c>
      <c r="AY1361" s="20" t="s">
        <v>191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20" t="s">
        <v>80</v>
      </c>
      <c r="BK1361" s="193">
        <f>ROUND(I1361*H1361,2)</f>
        <v>0</v>
      </c>
      <c r="BL1361" s="20" t="s">
        <v>292</v>
      </c>
      <c r="BM1361" s="192" t="s">
        <v>1785</v>
      </c>
    </row>
    <row r="1362" spans="1:65" s="2" customFormat="1" ht="11.25">
      <c r="A1362" s="37"/>
      <c r="B1362" s="38"/>
      <c r="C1362" s="39"/>
      <c r="D1362" s="194" t="s">
        <v>199</v>
      </c>
      <c r="E1362" s="39"/>
      <c r="F1362" s="195" t="s">
        <v>1784</v>
      </c>
      <c r="G1362" s="39"/>
      <c r="H1362" s="39"/>
      <c r="I1362" s="196"/>
      <c r="J1362" s="39"/>
      <c r="K1362" s="39"/>
      <c r="L1362" s="42"/>
      <c r="M1362" s="197"/>
      <c r="N1362" s="198"/>
      <c r="O1362" s="67"/>
      <c r="P1362" s="67"/>
      <c r="Q1362" s="67"/>
      <c r="R1362" s="67"/>
      <c r="S1362" s="67"/>
      <c r="T1362" s="68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T1362" s="20" t="s">
        <v>199</v>
      </c>
      <c r="AU1362" s="20" t="s">
        <v>82</v>
      </c>
    </row>
    <row r="1363" spans="1:65" s="2" customFormat="1" ht="16.5" customHeight="1">
      <c r="A1363" s="37"/>
      <c r="B1363" s="38"/>
      <c r="C1363" s="181" t="s">
        <v>1786</v>
      </c>
      <c r="D1363" s="181" t="s">
        <v>193</v>
      </c>
      <c r="E1363" s="182" t="s">
        <v>1787</v>
      </c>
      <c r="F1363" s="183" t="s">
        <v>1788</v>
      </c>
      <c r="G1363" s="184" t="s">
        <v>196</v>
      </c>
      <c r="H1363" s="185">
        <v>3</v>
      </c>
      <c r="I1363" s="186"/>
      <c r="J1363" s="187">
        <f>ROUND(I1363*H1363,2)</f>
        <v>0</v>
      </c>
      <c r="K1363" s="183" t="s">
        <v>203</v>
      </c>
      <c r="L1363" s="42"/>
      <c r="M1363" s="188" t="s">
        <v>19</v>
      </c>
      <c r="N1363" s="189" t="s">
        <v>44</v>
      </c>
      <c r="O1363" s="67"/>
      <c r="P1363" s="190">
        <f>O1363*H1363</f>
        <v>0</v>
      </c>
      <c r="Q1363" s="190">
        <v>0</v>
      </c>
      <c r="R1363" s="190">
        <f>Q1363*H1363</f>
        <v>0</v>
      </c>
      <c r="S1363" s="190">
        <v>0</v>
      </c>
      <c r="T1363" s="191">
        <f>S1363*H1363</f>
        <v>0</v>
      </c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R1363" s="192" t="s">
        <v>292</v>
      </c>
      <c r="AT1363" s="192" t="s">
        <v>193</v>
      </c>
      <c r="AU1363" s="192" t="s">
        <v>82</v>
      </c>
      <c r="AY1363" s="20" t="s">
        <v>191</v>
      </c>
      <c r="BE1363" s="193">
        <f>IF(N1363="základní",J1363,0)</f>
        <v>0</v>
      </c>
      <c r="BF1363" s="193">
        <f>IF(N1363="snížená",J1363,0)</f>
        <v>0</v>
      </c>
      <c r="BG1363" s="193">
        <f>IF(N1363="zákl. přenesená",J1363,0)</f>
        <v>0</v>
      </c>
      <c r="BH1363" s="193">
        <f>IF(N1363="sníž. přenesená",J1363,0)</f>
        <v>0</v>
      </c>
      <c r="BI1363" s="193">
        <f>IF(N1363="nulová",J1363,0)</f>
        <v>0</v>
      </c>
      <c r="BJ1363" s="20" t="s">
        <v>80</v>
      </c>
      <c r="BK1363" s="193">
        <f>ROUND(I1363*H1363,2)</f>
        <v>0</v>
      </c>
      <c r="BL1363" s="20" t="s">
        <v>292</v>
      </c>
      <c r="BM1363" s="192" t="s">
        <v>1789</v>
      </c>
    </row>
    <row r="1364" spans="1:65" s="2" customFormat="1" ht="11.25">
      <c r="A1364" s="37"/>
      <c r="B1364" s="38"/>
      <c r="C1364" s="39"/>
      <c r="D1364" s="194" t="s">
        <v>199</v>
      </c>
      <c r="E1364" s="39"/>
      <c r="F1364" s="195" t="s">
        <v>1790</v>
      </c>
      <c r="G1364" s="39"/>
      <c r="H1364" s="39"/>
      <c r="I1364" s="196"/>
      <c r="J1364" s="39"/>
      <c r="K1364" s="39"/>
      <c r="L1364" s="42"/>
      <c r="M1364" s="197"/>
      <c r="N1364" s="198"/>
      <c r="O1364" s="67"/>
      <c r="P1364" s="67"/>
      <c r="Q1364" s="67"/>
      <c r="R1364" s="67"/>
      <c r="S1364" s="67"/>
      <c r="T1364" s="68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T1364" s="20" t="s">
        <v>199</v>
      </c>
      <c r="AU1364" s="20" t="s">
        <v>82</v>
      </c>
    </row>
    <row r="1365" spans="1:65" s="2" customFormat="1" ht="11.25">
      <c r="A1365" s="37"/>
      <c r="B1365" s="38"/>
      <c r="C1365" s="39"/>
      <c r="D1365" s="199" t="s">
        <v>206</v>
      </c>
      <c r="E1365" s="39"/>
      <c r="F1365" s="200" t="s">
        <v>1791</v>
      </c>
      <c r="G1365" s="39"/>
      <c r="H1365" s="39"/>
      <c r="I1365" s="196"/>
      <c r="J1365" s="39"/>
      <c r="K1365" s="39"/>
      <c r="L1365" s="42"/>
      <c r="M1365" s="197"/>
      <c r="N1365" s="198"/>
      <c r="O1365" s="67"/>
      <c r="P1365" s="67"/>
      <c r="Q1365" s="67"/>
      <c r="R1365" s="67"/>
      <c r="S1365" s="67"/>
      <c r="T1365" s="68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T1365" s="20" t="s">
        <v>206</v>
      </c>
      <c r="AU1365" s="20" t="s">
        <v>82</v>
      </c>
    </row>
    <row r="1366" spans="1:65" s="2" customFormat="1" ht="16.5" customHeight="1">
      <c r="A1366" s="37"/>
      <c r="B1366" s="38"/>
      <c r="C1366" s="223" t="s">
        <v>1792</v>
      </c>
      <c r="D1366" s="223" t="s">
        <v>273</v>
      </c>
      <c r="E1366" s="224" t="s">
        <v>1793</v>
      </c>
      <c r="F1366" s="225" t="s">
        <v>1794</v>
      </c>
      <c r="G1366" s="226" t="s">
        <v>196</v>
      </c>
      <c r="H1366" s="227">
        <v>3</v>
      </c>
      <c r="I1366" s="228"/>
      <c r="J1366" s="229">
        <f>ROUND(I1366*H1366,2)</f>
        <v>0</v>
      </c>
      <c r="K1366" s="225" t="s">
        <v>19</v>
      </c>
      <c r="L1366" s="230"/>
      <c r="M1366" s="231" t="s">
        <v>19</v>
      </c>
      <c r="N1366" s="232" t="s">
        <v>44</v>
      </c>
      <c r="O1366" s="67"/>
      <c r="P1366" s="190">
        <f>O1366*H1366</f>
        <v>0</v>
      </c>
      <c r="Q1366" s="190">
        <v>2.8E-3</v>
      </c>
      <c r="R1366" s="190">
        <f>Q1366*H1366</f>
        <v>8.3999999999999995E-3</v>
      </c>
      <c r="S1366" s="190">
        <v>0</v>
      </c>
      <c r="T1366" s="191">
        <f>S1366*H1366</f>
        <v>0</v>
      </c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R1366" s="192" t="s">
        <v>405</v>
      </c>
      <c r="AT1366" s="192" t="s">
        <v>273</v>
      </c>
      <c r="AU1366" s="192" t="s">
        <v>82</v>
      </c>
      <c r="AY1366" s="20" t="s">
        <v>191</v>
      </c>
      <c r="BE1366" s="193">
        <f>IF(N1366="základní",J1366,0)</f>
        <v>0</v>
      </c>
      <c r="BF1366" s="193">
        <f>IF(N1366="snížená",J1366,0)</f>
        <v>0</v>
      </c>
      <c r="BG1366" s="193">
        <f>IF(N1366="zákl. přenesená",J1366,0)</f>
        <v>0</v>
      </c>
      <c r="BH1366" s="193">
        <f>IF(N1366="sníž. přenesená",J1366,0)</f>
        <v>0</v>
      </c>
      <c r="BI1366" s="193">
        <f>IF(N1366="nulová",J1366,0)</f>
        <v>0</v>
      </c>
      <c r="BJ1366" s="20" t="s">
        <v>80</v>
      </c>
      <c r="BK1366" s="193">
        <f>ROUND(I1366*H1366,2)</f>
        <v>0</v>
      </c>
      <c r="BL1366" s="20" t="s">
        <v>292</v>
      </c>
      <c r="BM1366" s="192" t="s">
        <v>1795</v>
      </c>
    </row>
    <row r="1367" spans="1:65" s="2" customFormat="1" ht="11.25">
      <c r="A1367" s="37"/>
      <c r="B1367" s="38"/>
      <c r="C1367" s="39"/>
      <c r="D1367" s="194" t="s">
        <v>199</v>
      </c>
      <c r="E1367" s="39"/>
      <c r="F1367" s="195" t="s">
        <v>1794</v>
      </c>
      <c r="G1367" s="39"/>
      <c r="H1367" s="39"/>
      <c r="I1367" s="196"/>
      <c r="J1367" s="39"/>
      <c r="K1367" s="39"/>
      <c r="L1367" s="42"/>
      <c r="M1367" s="197"/>
      <c r="N1367" s="198"/>
      <c r="O1367" s="67"/>
      <c r="P1367" s="67"/>
      <c r="Q1367" s="67"/>
      <c r="R1367" s="67"/>
      <c r="S1367" s="67"/>
      <c r="T1367" s="68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T1367" s="20" t="s">
        <v>199</v>
      </c>
      <c r="AU1367" s="20" t="s">
        <v>82</v>
      </c>
    </row>
    <row r="1368" spans="1:65" s="2" customFormat="1" ht="16.5" customHeight="1">
      <c r="A1368" s="37"/>
      <c r="B1368" s="38"/>
      <c r="C1368" s="181" t="s">
        <v>1796</v>
      </c>
      <c r="D1368" s="181" t="s">
        <v>193</v>
      </c>
      <c r="E1368" s="182" t="s">
        <v>1787</v>
      </c>
      <c r="F1368" s="183" t="s">
        <v>1788</v>
      </c>
      <c r="G1368" s="184" t="s">
        <v>196</v>
      </c>
      <c r="H1368" s="185">
        <v>2</v>
      </c>
      <c r="I1368" s="186"/>
      <c r="J1368" s="187">
        <f>ROUND(I1368*H1368,2)</f>
        <v>0</v>
      </c>
      <c r="K1368" s="183" t="s">
        <v>203</v>
      </c>
      <c r="L1368" s="42"/>
      <c r="M1368" s="188" t="s">
        <v>19</v>
      </c>
      <c r="N1368" s="189" t="s">
        <v>44</v>
      </c>
      <c r="O1368" s="67"/>
      <c r="P1368" s="190">
        <f>O1368*H1368</f>
        <v>0</v>
      </c>
      <c r="Q1368" s="190">
        <v>0</v>
      </c>
      <c r="R1368" s="190">
        <f>Q1368*H1368</f>
        <v>0</v>
      </c>
      <c r="S1368" s="190">
        <v>0</v>
      </c>
      <c r="T1368" s="191">
        <f>S1368*H1368</f>
        <v>0</v>
      </c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R1368" s="192" t="s">
        <v>292</v>
      </c>
      <c r="AT1368" s="192" t="s">
        <v>193</v>
      </c>
      <c r="AU1368" s="192" t="s">
        <v>82</v>
      </c>
      <c r="AY1368" s="20" t="s">
        <v>191</v>
      </c>
      <c r="BE1368" s="193">
        <f>IF(N1368="základní",J1368,0)</f>
        <v>0</v>
      </c>
      <c r="BF1368" s="193">
        <f>IF(N1368="snížená",J1368,0)</f>
        <v>0</v>
      </c>
      <c r="BG1368" s="193">
        <f>IF(N1368="zákl. přenesená",J1368,0)</f>
        <v>0</v>
      </c>
      <c r="BH1368" s="193">
        <f>IF(N1368="sníž. přenesená",J1368,0)</f>
        <v>0</v>
      </c>
      <c r="BI1368" s="193">
        <f>IF(N1368="nulová",J1368,0)</f>
        <v>0</v>
      </c>
      <c r="BJ1368" s="20" t="s">
        <v>80</v>
      </c>
      <c r="BK1368" s="193">
        <f>ROUND(I1368*H1368,2)</f>
        <v>0</v>
      </c>
      <c r="BL1368" s="20" t="s">
        <v>292</v>
      </c>
      <c r="BM1368" s="192" t="s">
        <v>1797</v>
      </c>
    </row>
    <row r="1369" spans="1:65" s="2" customFormat="1" ht="11.25">
      <c r="A1369" s="37"/>
      <c r="B1369" s="38"/>
      <c r="C1369" s="39"/>
      <c r="D1369" s="194" t="s">
        <v>199</v>
      </c>
      <c r="E1369" s="39"/>
      <c r="F1369" s="195" t="s">
        <v>1790</v>
      </c>
      <c r="G1369" s="39"/>
      <c r="H1369" s="39"/>
      <c r="I1369" s="196"/>
      <c r="J1369" s="39"/>
      <c r="K1369" s="39"/>
      <c r="L1369" s="42"/>
      <c r="M1369" s="197"/>
      <c r="N1369" s="198"/>
      <c r="O1369" s="67"/>
      <c r="P1369" s="67"/>
      <c r="Q1369" s="67"/>
      <c r="R1369" s="67"/>
      <c r="S1369" s="67"/>
      <c r="T1369" s="68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T1369" s="20" t="s">
        <v>199</v>
      </c>
      <c r="AU1369" s="20" t="s">
        <v>82</v>
      </c>
    </row>
    <row r="1370" spans="1:65" s="2" customFormat="1" ht="11.25">
      <c r="A1370" s="37"/>
      <c r="B1370" s="38"/>
      <c r="C1370" s="39"/>
      <c r="D1370" s="199" t="s">
        <v>206</v>
      </c>
      <c r="E1370" s="39"/>
      <c r="F1370" s="200" t="s">
        <v>1791</v>
      </c>
      <c r="G1370" s="39"/>
      <c r="H1370" s="39"/>
      <c r="I1370" s="196"/>
      <c r="J1370" s="39"/>
      <c r="K1370" s="39"/>
      <c r="L1370" s="42"/>
      <c r="M1370" s="197"/>
      <c r="N1370" s="198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206</v>
      </c>
      <c r="AU1370" s="20" t="s">
        <v>82</v>
      </c>
    </row>
    <row r="1371" spans="1:65" s="2" customFormat="1" ht="16.5" customHeight="1">
      <c r="A1371" s="37"/>
      <c r="B1371" s="38"/>
      <c r="C1371" s="223" t="s">
        <v>1798</v>
      </c>
      <c r="D1371" s="223" t="s">
        <v>273</v>
      </c>
      <c r="E1371" s="224" t="s">
        <v>1799</v>
      </c>
      <c r="F1371" s="225" t="s">
        <v>1800</v>
      </c>
      <c r="G1371" s="226" t="s">
        <v>196</v>
      </c>
      <c r="H1371" s="227">
        <v>2</v>
      </c>
      <c r="I1371" s="228"/>
      <c r="J1371" s="229">
        <f>ROUND(I1371*H1371,2)</f>
        <v>0</v>
      </c>
      <c r="K1371" s="225" t="s">
        <v>19</v>
      </c>
      <c r="L1371" s="230"/>
      <c r="M1371" s="231" t="s">
        <v>19</v>
      </c>
      <c r="N1371" s="232" t="s">
        <v>44</v>
      </c>
      <c r="O1371" s="67"/>
      <c r="P1371" s="190">
        <f>O1371*H1371</f>
        <v>0</v>
      </c>
      <c r="Q1371" s="190">
        <v>1.0999999999999999E-2</v>
      </c>
      <c r="R1371" s="190">
        <f>Q1371*H1371</f>
        <v>2.1999999999999999E-2</v>
      </c>
      <c r="S1371" s="190">
        <v>0</v>
      </c>
      <c r="T1371" s="191">
        <f>S1371*H1371</f>
        <v>0</v>
      </c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R1371" s="192" t="s">
        <v>405</v>
      </c>
      <c r="AT1371" s="192" t="s">
        <v>273</v>
      </c>
      <c r="AU1371" s="192" t="s">
        <v>82</v>
      </c>
      <c r="AY1371" s="20" t="s">
        <v>191</v>
      </c>
      <c r="BE1371" s="193">
        <f>IF(N1371="základní",J1371,0)</f>
        <v>0</v>
      </c>
      <c r="BF1371" s="193">
        <f>IF(N1371="snížená",J1371,0)</f>
        <v>0</v>
      </c>
      <c r="BG1371" s="193">
        <f>IF(N1371="zákl. přenesená",J1371,0)</f>
        <v>0</v>
      </c>
      <c r="BH1371" s="193">
        <f>IF(N1371="sníž. přenesená",J1371,0)</f>
        <v>0</v>
      </c>
      <c r="BI1371" s="193">
        <f>IF(N1371="nulová",J1371,0)</f>
        <v>0</v>
      </c>
      <c r="BJ1371" s="20" t="s">
        <v>80</v>
      </c>
      <c r="BK1371" s="193">
        <f>ROUND(I1371*H1371,2)</f>
        <v>0</v>
      </c>
      <c r="BL1371" s="20" t="s">
        <v>292</v>
      </c>
      <c r="BM1371" s="192" t="s">
        <v>1801</v>
      </c>
    </row>
    <row r="1372" spans="1:65" s="2" customFormat="1" ht="11.25">
      <c r="A1372" s="37"/>
      <c r="B1372" s="38"/>
      <c r="C1372" s="39"/>
      <c r="D1372" s="194" t="s">
        <v>199</v>
      </c>
      <c r="E1372" s="39"/>
      <c r="F1372" s="195" t="s">
        <v>1800</v>
      </c>
      <c r="G1372" s="39"/>
      <c r="H1372" s="39"/>
      <c r="I1372" s="196"/>
      <c r="J1372" s="39"/>
      <c r="K1372" s="39"/>
      <c r="L1372" s="42"/>
      <c r="M1372" s="197"/>
      <c r="N1372" s="198"/>
      <c r="O1372" s="67"/>
      <c r="P1372" s="67"/>
      <c r="Q1372" s="67"/>
      <c r="R1372" s="67"/>
      <c r="S1372" s="67"/>
      <c r="T1372" s="68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T1372" s="20" t="s">
        <v>199</v>
      </c>
      <c r="AU1372" s="20" t="s">
        <v>82</v>
      </c>
    </row>
    <row r="1373" spans="1:65" s="2" customFormat="1" ht="16.5" customHeight="1">
      <c r="A1373" s="37"/>
      <c r="B1373" s="38"/>
      <c r="C1373" s="181" t="s">
        <v>1802</v>
      </c>
      <c r="D1373" s="181" t="s">
        <v>193</v>
      </c>
      <c r="E1373" s="182" t="s">
        <v>1803</v>
      </c>
      <c r="F1373" s="183" t="s">
        <v>1804</v>
      </c>
      <c r="G1373" s="184" t="s">
        <v>196</v>
      </c>
      <c r="H1373" s="185">
        <v>2</v>
      </c>
      <c r="I1373" s="186"/>
      <c r="J1373" s="187">
        <f>ROUND(I1373*H1373,2)</f>
        <v>0</v>
      </c>
      <c r="K1373" s="183" t="s">
        <v>19</v>
      </c>
      <c r="L1373" s="42"/>
      <c r="M1373" s="188" t="s">
        <v>19</v>
      </c>
      <c r="N1373" s="189" t="s">
        <v>44</v>
      </c>
      <c r="O1373" s="67"/>
      <c r="P1373" s="190">
        <f>O1373*H1373</f>
        <v>0</v>
      </c>
      <c r="Q1373" s="190">
        <v>0</v>
      </c>
      <c r="R1373" s="190">
        <f>Q1373*H1373</f>
        <v>0</v>
      </c>
      <c r="S1373" s="190">
        <v>0</v>
      </c>
      <c r="T1373" s="191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92" t="s">
        <v>292</v>
      </c>
      <c r="AT1373" s="192" t="s">
        <v>193</v>
      </c>
      <c r="AU1373" s="192" t="s">
        <v>82</v>
      </c>
      <c r="AY1373" s="20" t="s">
        <v>191</v>
      </c>
      <c r="BE1373" s="193">
        <f>IF(N1373="základní",J1373,0)</f>
        <v>0</v>
      </c>
      <c r="BF1373" s="193">
        <f>IF(N1373="snížená",J1373,0)</f>
        <v>0</v>
      </c>
      <c r="BG1373" s="193">
        <f>IF(N1373="zákl. přenesená",J1373,0)</f>
        <v>0</v>
      </c>
      <c r="BH1373" s="193">
        <f>IF(N1373="sníž. přenesená",J1373,0)</f>
        <v>0</v>
      </c>
      <c r="BI1373" s="193">
        <f>IF(N1373="nulová",J1373,0)</f>
        <v>0</v>
      </c>
      <c r="BJ1373" s="20" t="s">
        <v>80</v>
      </c>
      <c r="BK1373" s="193">
        <f>ROUND(I1373*H1373,2)</f>
        <v>0</v>
      </c>
      <c r="BL1373" s="20" t="s">
        <v>292</v>
      </c>
      <c r="BM1373" s="192" t="s">
        <v>1805</v>
      </c>
    </row>
    <row r="1374" spans="1:65" s="2" customFormat="1" ht="11.25">
      <c r="A1374" s="37"/>
      <c r="B1374" s="38"/>
      <c r="C1374" s="39"/>
      <c r="D1374" s="194" t="s">
        <v>199</v>
      </c>
      <c r="E1374" s="39"/>
      <c r="F1374" s="195" t="s">
        <v>1804</v>
      </c>
      <c r="G1374" s="39"/>
      <c r="H1374" s="39"/>
      <c r="I1374" s="196"/>
      <c r="J1374" s="39"/>
      <c r="K1374" s="39"/>
      <c r="L1374" s="42"/>
      <c r="M1374" s="197"/>
      <c r="N1374" s="198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20" t="s">
        <v>199</v>
      </c>
      <c r="AU1374" s="20" t="s">
        <v>82</v>
      </c>
    </row>
    <row r="1375" spans="1:65" s="2" customFormat="1" ht="16.5" customHeight="1">
      <c r="A1375" s="37"/>
      <c r="B1375" s="38"/>
      <c r="C1375" s="181" t="s">
        <v>1806</v>
      </c>
      <c r="D1375" s="181" t="s">
        <v>193</v>
      </c>
      <c r="E1375" s="182" t="s">
        <v>1807</v>
      </c>
      <c r="F1375" s="183" t="s">
        <v>1808</v>
      </c>
      <c r="G1375" s="184" t="s">
        <v>1809</v>
      </c>
      <c r="H1375" s="244"/>
      <c r="I1375" s="186"/>
      <c r="J1375" s="187">
        <f>ROUND(I1375*H1375,2)</f>
        <v>0</v>
      </c>
      <c r="K1375" s="183" t="s">
        <v>203</v>
      </c>
      <c r="L1375" s="42"/>
      <c r="M1375" s="188" t="s">
        <v>19</v>
      </c>
      <c r="N1375" s="189" t="s">
        <v>44</v>
      </c>
      <c r="O1375" s="67"/>
      <c r="P1375" s="190">
        <f>O1375*H1375</f>
        <v>0</v>
      </c>
      <c r="Q1375" s="190">
        <v>0</v>
      </c>
      <c r="R1375" s="190">
        <f>Q1375*H1375</f>
        <v>0</v>
      </c>
      <c r="S1375" s="190">
        <v>0</v>
      </c>
      <c r="T1375" s="191">
        <f>S1375*H1375</f>
        <v>0</v>
      </c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R1375" s="192" t="s">
        <v>292</v>
      </c>
      <c r="AT1375" s="192" t="s">
        <v>193</v>
      </c>
      <c r="AU1375" s="192" t="s">
        <v>82</v>
      </c>
      <c r="AY1375" s="20" t="s">
        <v>191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20" t="s">
        <v>80</v>
      </c>
      <c r="BK1375" s="193">
        <f>ROUND(I1375*H1375,2)</f>
        <v>0</v>
      </c>
      <c r="BL1375" s="20" t="s">
        <v>292</v>
      </c>
      <c r="BM1375" s="192" t="s">
        <v>1810</v>
      </c>
    </row>
    <row r="1376" spans="1:65" s="2" customFormat="1" ht="19.5">
      <c r="A1376" s="37"/>
      <c r="B1376" s="38"/>
      <c r="C1376" s="39"/>
      <c r="D1376" s="194" t="s">
        <v>199</v>
      </c>
      <c r="E1376" s="39"/>
      <c r="F1376" s="195" t="s">
        <v>1811</v>
      </c>
      <c r="G1376" s="39"/>
      <c r="H1376" s="39"/>
      <c r="I1376" s="196"/>
      <c r="J1376" s="39"/>
      <c r="K1376" s="39"/>
      <c r="L1376" s="42"/>
      <c r="M1376" s="197"/>
      <c r="N1376" s="198"/>
      <c r="O1376" s="67"/>
      <c r="P1376" s="67"/>
      <c r="Q1376" s="67"/>
      <c r="R1376" s="67"/>
      <c r="S1376" s="67"/>
      <c r="T1376" s="68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T1376" s="20" t="s">
        <v>199</v>
      </c>
      <c r="AU1376" s="20" t="s">
        <v>82</v>
      </c>
    </row>
    <row r="1377" spans="1:65" s="2" customFormat="1" ht="11.25">
      <c r="A1377" s="37"/>
      <c r="B1377" s="38"/>
      <c r="C1377" s="39"/>
      <c r="D1377" s="199" t="s">
        <v>206</v>
      </c>
      <c r="E1377" s="39"/>
      <c r="F1377" s="200" t="s">
        <v>1812</v>
      </c>
      <c r="G1377" s="39"/>
      <c r="H1377" s="39"/>
      <c r="I1377" s="196"/>
      <c r="J1377" s="39"/>
      <c r="K1377" s="39"/>
      <c r="L1377" s="42"/>
      <c r="M1377" s="197"/>
      <c r="N1377" s="198"/>
      <c r="O1377" s="67"/>
      <c r="P1377" s="67"/>
      <c r="Q1377" s="67"/>
      <c r="R1377" s="67"/>
      <c r="S1377" s="67"/>
      <c r="T1377" s="68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T1377" s="20" t="s">
        <v>206</v>
      </c>
      <c r="AU1377" s="20" t="s">
        <v>82</v>
      </c>
    </row>
    <row r="1378" spans="1:65" s="12" customFormat="1" ht="22.9" customHeight="1">
      <c r="B1378" s="165"/>
      <c r="C1378" s="166"/>
      <c r="D1378" s="167" t="s">
        <v>72</v>
      </c>
      <c r="E1378" s="179" t="s">
        <v>1813</v>
      </c>
      <c r="F1378" s="179" t="s">
        <v>1814</v>
      </c>
      <c r="G1378" s="166"/>
      <c r="H1378" s="166"/>
      <c r="I1378" s="169"/>
      <c r="J1378" s="180">
        <f>BK1378</f>
        <v>0</v>
      </c>
      <c r="K1378" s="166"/>
      <c r="L1378" s="171"/>
      <c r="M1378" s="172"/>
      <c r="N1378" s="173"/>
      <c r="O1378" s="173"/>
      <c r="P1378" s="174">
        <f>SUM(P1379:P1392)</f>
        <v>0</v>
      </c>
      <c r="Q1378" s="173"/>
      <c r="R1378" s="174">
        <f>SUM(R1379:R1392)</f>
        <v>0</v>
      </c>
      <c r="S1378" s="173"/>
      <c r="T1378" s="175">
        <f>SUM(T1379:T1392)</f>
        <v>0</v>
      </c>
      <c r="AR1378" s="176" t="s">
        <v>82</v>
      </c>
      <c r="AT1378" s="177" t="s">
        <v>72</v>
      </c>
      <c r="AU1378" s="177" t="s">
        <v>80</v>
      </c>
      <c r="AY1378" s="176" t="s">
        <v>191</v>
      </c>
      <c r="BK1378" s="178">
        <f>SUM(BK1379:BK1392)</f>
        <v>0</v>
      </c>
    </row>
    <row r="1379" spans="1:65" s="2" customFormat="1" ht="24.2" customHeight="1">
      <c r="A1379" s="37"/>
      <c r="B1379" s="38"/>
      <c r="C1379" s="181" t="s">
        <v>1815</v>
      </c>
      <c r="D1379" s="181" t="s">
        <v>193</v>
      </c>
      <c r="E1379" s="182" t="s">
        <v>1816</v>
      </c>
      <c r="F1379" s="183" t="s">
        <v>1817</v>
      </c>
      <c r="G1379" s="184" t="s">
        <v>196</v>
      </c>
      <c r="H1379" s="185">
        <v>2</v>
      </c>
      <c r="I1379" s="186"/>
      <c r="J1379" s="187">
        <f>ROUND(I1379*H1379,2)</f>
        <v>0</v>
      </c>
      <c r="K1379" s="183" t="s">
        <v>19</v>
      </c>
      <c r="L1379" s="42"/>
      <c r="M1379" s="188" t="s">
        <v>19</v>
      </c>
      <c r="N1379" s="189" t="s">
        <v>44</v>
      </c>
      <c r="O1379" s="67"/>
      <c r="P1379" s="190">
        <f>O1379*H1379</f>
        <v>0</v>
      </c>
      <c r="Q1379" s="190">
        <v>0</v>
      </c>
      <c r="R1379" s="190">
        <f>Q1379*H1379</f>
        <v>0</v>
      </c>
      <c r="S1379" s="190">
        <v>0</v>
      </c>
      <c r="T1379" s="191">
        <f>S1379*H1379</f>
        <v>0</v>
      </c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R1379" s="192" t="s">
        <v>292</v>
      </c>
      <c r="AT1379" s="192" t="s">
        <v>193</v>
      </c>
      <c r="AU1379" s="192" t="s">
        <v>82</v>
      </c>
      <c r="AY1379" s="20" t="s">
        <v>191</v>
      </c>
      <c r="BE1379" s="193">
        <f>IF(N1379="základní",J1379,0)</f>
        <v>0</v>
      </c>
      <c r="BF1379" s="193">
        <f>IF(N1379="snížená",J1379,0)</f>
        <v>0</v>
      </c>
      <c r="BG1379" s="193">
        <f>IF(N1379="zákl. přenesená",J1379,0)</f>
        <v>0</v>
      </c>
      <c r="BH1379" s="193">
        <f>IF(N1379="sníž. přenesená",J1379,0)</f>
        <v>0</v>
      </c>
      <c r="BI1379" s="193">
        <f>IF(N1379="nulová",J1379,0)</f>
        <v>0</v>
      </c>
      <c r="BJ1379" s="20" t="s">
        <v>80</v>
      </c>
      <c r="BK1379" s="193">
        <f>ROUND(I1379*H1379,2)</f>
        <v>0</v>
      </c>
      <c r="BL1379" s="20" t="s">
        <v>292</v>
      </c>
      <c r="BM1379" s="192" t="s">
        <v>1818</v>
      </c>
    </row>
    <row r="1380" spans="1:65" s="2" customFormat="1" ht="19.5">
      <c r="A1380" s="37"/>
      <c r="B1380" s="38"/>
      <c r="C1380" s="39"/>
      <c r="D1380" s="194" t="s">
        <v>199</v>
      </c>
      <c r="E1380" s="39"/>
      <c r="F1380" s="195" t="s">
        <v>1817</v>
      </c>
      <c r="G1380" s="39"/>
      <c r="H1380" s="39"/>
      <c r="I1380" s="196"/>
      <c r="J1380" s="39"/>
      <c r="K1380" s="39"/>
      <c r="L1380" s="42"/>
      <c r="M1380" s="197"/>
      <c r="N1380" s="198"/>
      <c r="O1380" s="67"/>
      <c r="P1380" s="67"/>
      <c r="Q1380" s="67"/>
      <c r="R1380" s="67"/>
      <c r="S1380" s="67"/>
      <c r="T1380" s="68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T1380" s="20" t="s">
        <v>199</v>
      </c>
      <c r="AU1380" s="20" t="s">
        <v>82</v>
      </c>
    </row>
    <row r="1381" spans="1:65" s="2" customFormat="1" ht="165.75">
      <c r="A1381" s="37"/>
      <c r="B1381" s="38"/>
      <c r="C1381" s="39"/>
      <c r="D1381" s="194" t="s">
        <v>402</v>
      </c>
      <c r="E1381" s="39"/>
      <c r="F1381" s="243" t="s">
        <v>1819</v>
      </c>
      <c r="G1381" s="39"/>
      <c r="H1381" s="39"/>
      <c r="I1381" s="196"/>
      <c r="J1381" s="39"/>
      <c r="K1381" s="39"/>
      <c r="L1381" s="42"/>
      <c r="M1381" s="197"/>
      <c r="N1381" s="198"/>
      <c r="O1381" s="67"/>
      <c r="P1381" s="67"/>
      <c r="Q1381" s="67"/>
      <c r="R1381" s="67"/>
      <c r="S1381" s="67"/>
      <c r="T1381" s="68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T1381" s="20" t="s">
        <v>402</v>
      </c>
      <c r="AU1381" s="20" t="s">
        <v>82</v>
      </c>
    </row>
    <row r="1382" spans="1:65" s="2" customFormat="1" ht="24.2" customHeight="1">
      <c r="A1382" s="37"/>
      <c r="B1382" s="38"/>
      <c r="C1382" s="181" t="s">
        <v>1820</v>
      </c>
      <c r="D1382" s="181" t="s">
        <v>193</v>
      </c>
      <c r="E1382" s="182" t="s">
        <v>1821</v>
      </c>
      <c r="F1382" s="183" t="s">
        <v>1822</v>
      </c>
      <c r="G1382" s="184" t="s">
        <v>196</v>
      </c>
      <c r="H1382" s="185">
        <v>1</v>
      </c>
      <c r="I1382" s="186"/>
      <c r="J1382" s="187">
        <f>ROUND(I1382*H1382,2)</f>
        <v>0</v>
      </c>
      <c r="K1382" s="183" t="s">
        <v>19</v>
      </c>
      <c r="L1382" s="42"/>
      <c r="M1382" s="188" t="s">
        <v>19</v>
      </c>
      <c r="N1382" s="189" t="s">
        <v>44</v>
      </c>
      <c r="O1382" s="67"/>
      <c r="P1382" s="190">
        <f>O1382*H1382</f>
        <v>0</v>
      </c>
      <c r="Q1382" s="190">
        <v>0</v>
      </c>
      <c r="R1382" s="190">
        <f>Q1382*H1382</f>
        <v>0</v>
      </c>
      <c r="S1382" s="190">
        <v>0</v>
      </c>
      <c r="T1382" s="191">
        <f>S1382*H1382</f>
        <v>0</v>
      </c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R1382" s="192" t="s">
        <v>292</v>
      </c>
      <c r="AT1382" s="192" t="s">
        <v>193</v>
      </c>
      <c r="AU1382" s="192" t="s">
        <v>82</v>
      </c>
      <c r="AY1382" s="20" t="s">
        <v>191</v>
      </c>
      <c r="BE1382" s="193">
        <f>IF(N1382="základní",J1382,0)</f>
        <v>0</v>
      </c>
      <c r="BF1382" s="193">
        <f>IF(N1382="snížená",J1382,0)</f>
        <v>0</v>
      </c>
      <c r="BG1382" s="193">
        <f>IF(N1382="zákl. přenesená",J1382,0)</f>
        <v>0</v>
      </c>
      <c r="BH1382" s="193">
        <f>IF(N1382="sníž. přenesená",J1382,0)</f>
        <v>0</v>
      </c>
      <c r="BI1382" s="193">
        <f>IF(N1382="nulová",J1382,0)</f>
        <v>0</v>
      </c>
      <c r="BJ1382" s="20" t="s">
        <v>80</v>
      </c>
      <c r="BK1382" s="193">
        <f>ROUND(I1382*H1382,2)</f>
        <v>0</v>
      </c>
      <c r="BL1382" s="20" t="s">
        <v>292</v>
      </c>
      <c r="BM1382" s="192" t="s">
        <v>1823</v>
      </c>
    </row>
    <row r="1383" spans="1:65" s="2" customFormat="1" ht="19.5">
      <c r="A1383" s="37"/>
      <c r="B1383" s="38"/>
      <c r="C1383" s="39"/>
      <c r="D1383" s="194" t="s">
        <v>199</v>
      </c>
      <c r="E1383" s="39"/>
      <c r="F1383" s="195" t="s">
        <v>1822</v>
      </c>
      <c r="G1383" s="39"/>
      <c r="H1383" s="39"/>
      <c r="I1383" s="196"/>
      <c r="J1383" s="39"/>
      <c r="K1383" s="39"/>
      <c r="L1383" s="42"/>
      <c r="M1383" s="197"/>
      <c r="N1383" s="198"/>
      <c r="O1383" s="67"/>
      <c r="P1383" s="67"/>
      <c r="Q1383" s="67"/>
      <c r="R1383" s="67"/>
      <c r="S1383" s="67"/>
      <c r="T1383" s="68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T1383" s="20" t="s">
        <v>199</v>
      </c>
      <c r="AU1383" s="20" t="s">
        <v>82</v>
      </c>
    </row>
    <row r="1384" spans="1:65" s="2" customFormat="1" ht="165.75">
      <c r="A1384" s="37"/>
      <c r="B1384" s="38"/>
      <c r="C1384" s="39"/>
      <c r="D1384" s="194" t="s">
        <v>402</v>
      </c>
      <c r="E1384" s="39"/>
      <c r="F1384" s="243" t="s">
        <v>1819</v>
      </c>
      <c r="G1384" s="39"/>
      <c r="H1384" s="39"/>
      <c r="I1384" s="196"/>
      <c r="J1384" s="39"/>
      <c r="K1384" s="39"/>
      <c r="L1384" s="42"/>
      <c r="M1384" s="197"/>
      <c r="N1384" s="198"/>
      <c r="O1384" s="67"/>
      <c r="P1384" s="67"/>
      <c r="Q1384" s="67"/>
      <c r="R1384" s="67"/>
      <c r="S1384" s="67"/>
      <c r="T1384" s="68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T1384" s="20" t="s">
        <v>402</v>
      </c>
      <c r="AU1384" s="20" t="s">
        <v>82</v>
      </c>
    </row>
    <row r="1385" spans="1:65" s="2" customFormat="1" ht="24.2" customHeight="1">
      <c r="A1385" s="37"/>
      <c r="B1385" s="38"/>
      <c r="C1385" s="181" t="s">
        <v>1824</v>
      </c>
      <c r="D1385" s="181" t="s">
        <v>193</v>
      </c>
      <c r="E1385" s="182" t="s">
        <v>1825</v>
      </c>
      <c r="F1385" s="183" t="s">
        <v>1826</v>
      </c>
      <c r="G1385" s="184" t="s">
        <v>196</v>
      </c>
      <c r="H1385" s="185">
        <v>1</v>
      </c>
      <c r="I1385" s="186"/>
      <c r="J1385" s="187">
        <f>ROUND(I1385*H1385,2)</f>
        <v>0</v>
      </c>
      <c r="K1385" s="183" t="s">
        <v>19</v>
      </c>
      <c r="L1385" s="42"/>
      <c r="M1385" s="188" t="s">
        <v>19</v>
      </c>
      <c r="N1385" s="189" t="s">
        <v>44</v>
      </c>
      <c r="O1385" s="67"/>
      <c r="P1385" s="190">
        <f>O1385*H1385</f>
        <v>0</v>
      </c>
      <c r="Q1385" s="190">
        <v>0</v>
      </c>
      <c r="R1385" s="190">
        <f>Q1385*H1385</f>
        <v>0</v>
      </c>
      <c r="S1385" s="190">
        <v>0</v>
      </c>
      <c r="T1385" s="191">
        <f>S1385*H1385</f>
        <v>0</v>
      </c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R1385" s="192" t="s">
        <v>292</v>
      </c>
      <c r="AT1385" s="192" t="s">
        <v>193</v>
      </c>
      <c r="AU1385" s="192" t="s">
        <v>82</v>
      </c>
      <c r="AY1385" s="20" t="s">
        <v>191</v>
      </c>
      <c r="BE1385" s="193">
        <f>IF(N1385="základní",J1385,0)</f>
        <v>0</v>
      </c>
      <c r="BF1385" s="193">
        <f>IF(N1385="snížená",J1385,0)</f>
        <v>0</v>
      </c>
      <c r="BG1385" s="193">
        <f>IF(N1385="zákl. přenesená",J1385,0)</f>
        <v>0</v>
      </c>
      <c r="BH1385" s="193">
        <f>IF(N1385="sníž. přenesená",J1385,0)</f>
        <v>0</v>
      </c>
      <c r="BI1385" s="193">
        <f>IF(N1385="nulová",J1385,0)</f>
        <v>0</v>
      </c>
      <c r="BJ1385" s="20" t="s">
        <v>80</v>
      </c>
      <c r="BK1385" s="193">
        <f>ROUND(I1385*H1385,2)</f>
        <v>0</v>
      </c>
      <c r="BL1385" s="20" t="s">
        <v>292</v>
      </c>
      <c r="BM1385" s="192" t="s">
        <v>1827</v>
      </c>
    </row>
    <row r="1386" spans="1:65" s="2" customFormat="1" ht="19.5">
      <c r="A1386" s="37"/>
      <c r="B1386" s="38"/>
      <c r="C1386" s="39"/>
      <c r="D1386" s="194" t="s">
        <v>199</v>
      </c>
      <c r="E1386" s="39"/>
      <c r="F1386" s="195" t="s">
        <v>1826</v>
      </c>
      <c r="G1386" s="39"/>
      <c r="H1386" s="39"/>
      <c r="I1386" s="196"/>
      <c r="J1386" s="39"/>
      <c r="K1386" s="39"/>
      <c r="L1386" s="42"/>
      <c r="M1386" s="197"/>
      <c r="N1386" s="198"/>
      <c r="O1386" s="67"/>
      <c r="P1386" s="67"/>
      <c r="Q1386" s="67"/>
      <c r="R1386" s="67"/>
      <c r="S1386" s="67"/>
      <c r="T1386" s="68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T1386" s="20" t="s">
        <v>199</v>
      </c>
      <c r="AU1386" s="20" t="s">
        <v>82</v>
      </c>
    </row>
    <row r="1387" spans="1:65" s="2" customFormat="1" ht="165.75">
      <c r="A1387" s="37"/>
      <c r="B1387" s="38"/>
      <c r="C1387" s="39"/>
      <c r="D1387" s="194" t="s">
        <v>402</v>
      </c>
      <c r="E1387" s="39"/>
      <c r="F1387" s="243" t="s">
        <v>1819</v>
      </c>
      <c r="G1387" s="39"/>
      <c r="H1387" s="39"/>
      <c r="I1387" s="196"/>
      <c r="J1387" s="39"/>
      <c r="K1387" s="39"/>
      <c r="L1387" s="42"/>
      <c r="M1387" s="197"/>
      <c r="N1387" s="198"/>
      <c r="O1387" s="67"/>
      <c r="P1387" s="67"/>
      <c r="Q1387" s="67"/>
      <c r="R1387" s="67"/>
      <c r="S1387" s="67"/>
      <c r="T1387" s="68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T1387" s="20" t="s">
        <v>402</v>
      </c>
      <c r="AU1387" s="20" t="s">
        <v>82</v>
      </c>
    </row>
    <row r="1388" spans="1:65" s="2" customFormat="1" ht="24.2" customHeight="1">
      <c r="A1388" s="37"/>
      <c r="B1388" s="38"/>
      <c r="C1388" s="181" t="s">
        <v>1828</v>
      </c>
      <c r="D1388" s="181" t="s">
        <v>193</v>
      </c>
      <c r="E1388" s="182" t="s">
        <v>1829</v>
      </c>
      <c r="F1388" s="183" t="s">
        <v>1830</v>
      </c>
      <c r="G1388" s="184" t="s">
        <v>196</v>
      </c>
      <c r="H1388" s="185">
        <v>2</v>
      </c>
      <c r="I1388" s="186"/>
      <c r="J1388" s="187">
        <f>ROUND(I1388*H1388,2)</f>
        <v>0</v>
      </c>
      <c r="K1388" s="183" t="s">
        <v>19</v>
      </c>
      <c r="L1388" s="42"/>
      <c r="M1388" s="188" t="s">
        <v>19</v>
      </c>
      <c r="N1388" s="189" t="s">
        <v>44</v>
      </c>
      <c r="O1388" s="67"/>
      <c r="P1388" s="190">
        <f>O1388*H1388</f>
        <v>0</v>
      </c>
      <c r="Q1388" s="190">
        <v>0</v>
      </c>
      <c r="R1388" s="190">
        <f>Q1388*H1388</f>
        <v>0</v>
      </c>
      <c r="S1388" s="190">
        <v>0</v>
      </c>
      <c r="T1388" s="191">
        <f>S1388*H1388</f>
        <v>0</v>
      </c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R1388" s="192" t="s">
        <v>292</v>
      </c>
      <c r="AT1388" s="192" t="s">
        <v>193</v>
      </c>
      <c r="AU1388" s="192" t="s">
        <v>82</v>
      </c>
      <c r="AY1388" s="20" t="s">
        <v>191</v>
      </c>
      <c r="BE1388" s="193">
        <f>IF(N1388="základní",J1388,0)</f>
        <v>0</v>
      </c>
      <c r="BF1388" s="193">
        <f>IF(N1388="snížená",J1388,0)</f>
        <v>0</v>
      </c>
      <c r="BG1388" s="193">
        <f>IF(N1388="zákl. přenesená",J1388,0)</f>
        <v>0</v>
      </c>
      <c r="BH1388" s="193">
        <f>IF(N1388="sníž. přenesená",J1388,0)</f>
        <v>0</v>
      </c>
      <c r="BI1388" s="193">
        <f>IF(N1388="nulová",J1388,0)</f>
        <v>0</v>
      </c>
      <c r="BJ1388" s="20" t="s">
        <v>80</v>
      </c>
      <c r="BK1388" s="193">
        <f>ROUND(I1388*H1388,2)</f>
        <v>0</v>
      </c>
      <c r="BL1388" s="20" t="s">
        <v>292</v>
      </c>
      <c r="BM1388" s="192" t="s">
        <v>1831</v>
      </c>
    </row>
    <row r="1389" spans="1:65" s="2" customFormat="1" ht="19.5">
      <c r="A1389" s="37"/>
      <c r="B1389" s="38"/>
      <c r="C1389" s="39"/>
      <c r="D1389" s="194" t="s">
        <v>199</v>
      </c>
      <c r="E1389" s="39"/>
      <c r="F1389" s="195" t="s">
        <v>1830</v>
      </c>
      <c r="G1389" s="39"/>
      <c r="H1389" s="39"/>
      <c r="I1389" s="196"/>
      <c r="J1389" s="39"/>
      <c r="K1389" s="39"/>
      <c r="L1389" s="42"/>
      <c r="M1389" s="197"/>
      <c r="N1389" s="198"/>
      <c r="O1389" s="67"/>
      <c r="P1389" s="67"/>
      <c r="Q1389" s="67"/>
      <c r="R1389" s="67"/>
      <c r="S1389" s="67"/>
      <c r="T1389" s="68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T1389" s="20" t="s">
        <v>199</v>
      </c>
      <c r="AU1389" s="20" t="s">
        <v>82</v>
      </c>
    </row>
    <row r="1390" spans="1:65" s="2" customFormat="1" ht="165.75">
      <c r="A1390" s="37"/>
      <c r="B1390" s="38"/>
      <c r="C1390" s="39"/>
      <c r="D1390" s="194" t="s">
        <v>402</v>
      </c>
      <c r="E1390" s="39"/>
      <c r="F1390" s="243" t="s">
        <v>1819</v>
      </c>
      <c r="G1390" s="39"/>
      <c r="H1390" s="39"/>
      <c r="I1390" s="196"/>
      <c r="J1390" s="39"/>
      <c r="K1390" s="39"/>
      <c r="L1390" s="42"/>
      <c r="M1390" s="197"/>
      <c r="N1390" s="198"/>
      <c r="O1390" s="67"/>
      <c r="P1390" s="67"/>
      <c r="Q1390" s="67"/>
      <c r="R1390" s="67"/>
      <c r="S1390" s="67"/>
      <c r="T1390" s="68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T1390" s="20" t="s">
        <v>402</v>
      </c>
      <c r="AU1390" s="20" t="s">
        <v>82</v>
      </c>
    </row>
    <row r="1391" spans="1:65" s="2" customFormat="1" ht="16.5" customHeight="1">
      <c r="A1391" s="37"/>
      <c r="B1391" s="38"/>
      <c r="C1391" s="181" t="s">
        <v>1832</v>
      </c>
      <c r="D1391" s="181" t="s">
        <v>193</v>
      </c>
      <c r="E1391" s="182" t="s">
        <v>1833</v>
      </c>
      <c r="F1391" s="183" t="s">
        <v>1834</v>
      </c>
      <c r="G1391" s="184" t="s">
        <v>1809</v>
      </c>
      <c r="H1391" s="244"/>
      <c r="I1391" s="186"/>
      <c r="J1391" s="187">
        <f>ROUND(I1391*H1391,2)</f>
        <v>0</v>
      </c>
      <c r="K1391" s="183" t="s">
        <v>19</v>
      </c>
      <c r="L1391" s="42"/>
      <c r="M1391" s="188" t="s">
        <v>19</v>
      </c>
      <c r="N1391" s="189" t="s">
        <v>44</v>
      </c>
      <c r="O1391" s="67"/>
      <c r="P1391" s="190">
        <f>O1391*H1391</f>
        <v>0</v>
      </c>
      <c r="Q1391" s="190">
        <v>0</v>
      </c>
      <c r="R1391" s="190">
        <f>Q1391*H1391</f>
        <v>0</v>
      </c>
      <c r="S1391" s="190">
        <v>0</v>
      </c>
      <c r="T1391" s="191">
        <f>S1391*H1391</f>
        <v>0</v>
      </c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R1391" s="192" t="s">
        <v>292</v>
      </c>
      <c r="AT1391" s="192" t="s">
        <v>193</v>
      </c>
      <c r="AU1391" s="192" t="s">
        <v>82</v>
      </c>
      <c r="AY1391" s="20" t="s">
        <v>191</v>
      </c>
      <c r="BE1391" s="193">
        <f>IF(N1391="základní",J1391,0)</f>
        <v>0</v>
      </c>
      <c r="BF1391" s="193">
        <f>IF(N1391="snížená",J1391,0)</f>
        <v>0</v>
      </c>
      <c r="BG1391" s="193">
        <f>IF(N1391="zákl. přenesená",J1391,0)</f>
        <v>0</v>
      </c>
      <c r="BH1391" s="193">
        <f>IF(N1391="sníž. přenesená",J1391,0)</f>
        <v>0</v>
      </c>
      <c r="BI1391" s="193">
        <f>IF(N1391="nulová",J1391,0)</f>
        <v>0</v>
      </c>
      <c r="BJ1391" s="20" t="s">
        <v>80</v>
      </c>
      <c r="BK1391" s="193">
        <f>ROUND(I1391*H1391,2)</f>
        <v>0</v>
      </c>
      <c r="BL1391" s="20" t="s">
        <v>292</v>
      </c>
      <c r="BM1391" s="192" t="s">
        <v>1835</v>
      </c>
    </row>
    <row r="1392" spans="1:65" s="2" customFormat="1" ht="19.5">
      <c r="A1392" s="37"/>
      <c r="B1392" s="38"/>
      <c r="C1392" s="39"/>
      <c r="D1392" s="194" t="s">
        <v>199</v>
      </c>
      <c r="E1392" s="39"/>
      <c r="F1392" s="195" t="s">
        <v>1836</v>
      </c>
      <c r="G1392" s="39"/>
      <c r="H1392" s="39"/>
      <c r="I1392" s="196"/>
      <c r="J1392" s="39"/>
      <c r="K1392" s="39"/>
      <c r="L1392" s="42"/>
      <c r="M1392" s="197"/>
      <c r="N1392" s="198"/>
      <c r="O1392" s="67"/>
      <c r="P1392" s="67"/>
      <c r="Q1392" s="67"/>
      <c r="R1392" s="67"/>
      <c r="S1392" s="67"/>
      <c r="T1392" s="68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T1392" s="20" t="s">
        <v>199</v>
      </c>
      <c r="AU1392" s="20" t="s">
        <v>82</v>
      </c>
    </row>
    <row r="1393" spans="1:65" s="12" customFormat="1" ht="22.9" customHeight="1">
      <c r="B1393" s="165"/>
      <c r="C1393" s="166"/>
      <c r="D1393" s="167" t="s">
        <v>72</v>
      </c>
      <c r="E1393" s="179" t="s">
        <v>1837</v>
      </c>
      <c r="F1393" s="179" t="s">
        <v>1838</v>
      </c>
      <c r="G1393" s="166"/>
      <c r="H1393" s="166"/>
      <c r="I1393" s="169"/>
      <c r="J1393" s="180">
        <f>BK1393</f>
        <v>0</v>
      </c>
      <c r="K1393" s="166"/>
      <c r="L1393" s="171"/>
      <c r="M1393" s="172"/>
      <c r="N1393" s="173"/>
      <c r="O1393" s="173"/>
      <c r="P1393" s="174">
        <f>SUM(P1394:P1451)</f>
        <v>0</v>
      </c>
      <c r="Q1393" s="173"/>
      <c r="R1393" s="174">
        <f>SUM(R1394:R1451)</f>
        <v>0</v>
      </c>
      <c r="S1393" s="173"/>
      <c r="T1393" s="175">
        <f>SUM(T1394:T1451)</f>
        <v>0</v>
      </c>
      <c r="AR1393" s="176" t="s">
        <v>82</v>
      </c>
      <c r="AT1393" s="177" t="s">
        <v>72</v>
      </c>
      <c r="AU1393" s="177" t="s">
        <v>80</v>
      </c>
      <c r="AY1393" s="176" t="s">
        <v>191</v>
      </c>
      <c r="BK1393" s="178">
        <f>SUM(BK1394:BK1451)</f>
        <v>0</v>
      </c>
    </row>
    <row r="1394" spans="1:65" s="2" customFormat="1" ht="33" customHeight="1">
      <c r="A1394" s="37"/>
      <c r="B1394" s="38"/>
      <c r="C1394" s="181" t="s">
        <v>1839</v>
      </c>
      <c r="D1394" s="181" t="s">
        <v>193</v>
      </c>
      <c r="E1394" s="182" t="s">
        <v>1840</v>
      </c>
      <c r="F1394" s="183" t="s">
        <v>1841</v>
      </c>
      <c r="G1394" s="184" t="s">
        <v>196</v>
      </c>
      <c r="H1394" s="185">
        <v>1</v>
      </c>
      <c r="I1394" s="186"/>
      <c r="J1394" s="187">
        <f>ROUND(I1394*H1394,2)</f>
        <v>0</v>
      </c>
      <c r="K1394" s="183" t="s">
        <v>19</v>
      </c>
      <c r="L1394" s="42"/>
      <c r="M1394" s="188" t="s">
        <v>19</v>
      </c>
      <c r="N1394" s="189" t="s">
        <v>44</v>
      </c>
      <c r="O1394" s="67"/>
      <c r="P1394" s="190">
        <f>O1394*H1394</f>
        <v>0</v>
      </c>
      <c r="Q1394" s="190">
        <v>0</v>
      </c>
      <c r="R1394" s="190">
        <f>Q1394*H1394</f>
        <v>0</v>
      </c>
      <c r="S1394" s="190">
        <v>0</v>
      </c>
      <c r="T1394" s="191">
        <f>S1394*H1394</f>
        <v>0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192" t="s">
        <v>292</v>
      </c>
      <c r="AT1394" s="192" t="s">
        <v>193</v>
      </c>
      <c r="AU1394" s="192" t="s">
        <v>82</v>
      </c>
      <c r="AY1394" s="20" t="s">
        <v>191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20" t="s">
        <v>80</v>
      </c>
      <c r="BK1394" s="193">
        <f>ROUND(I1394*H1394,2)</f>
        <v>0</v>
      </c>
      <c r="BL1394" s="20" t="s">
        <v>292</v>
      </c>
      <c r="BM1394" s="192" t="s">
        <v>1842</v>
      </c>
    </row>
    <row r="1395" spans="1:65" s="2" customFormat="1" ht="19.5">
      <c r="A1395" s="37"/>
      <c r="B1395" s="38"/>
      <c r="C1395" s="39"/>
      <c r="D1395" s="194" t="s">
        <v>199</v>
      </c>
      <c r="E1395" s="39"/>
      <c r="F1395" s="195" t="s">
        <v>1841</v>
      </c>
      <c r="G1395" s="39"/>
      <c r="H1395" s="39"/>
      <c r="I1395" s="196"/>
      <c r="J1395" s="39"/>
      <c r="K1395" s="39"/>
      <c r="L1395" s="42"/>
      <c r="M1395" s="197"/>
      <c r="N1395" s="198"/>
      <c r="O1395" s="67"/>
      <c r="P1395" s="67"/>
      <c r="Q1395" s="67"/>
      <c r="R1395" s="67"/>
      <c r="S1395" s="67"/>
      <c r="T1395" s="68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T1395" s="20" t="s">
        <v>199</v>
      </c>
      <c r="AU1395" s="20" t="s">
        <v>82</v>
      </c>
    </row>
    <row r="1396" spans="1:65" s="2" customFormat="1" ht="33" customHeight="1">
      <c r="A1396" s="37"/>
      <c r="B1396" s="38"/>
      <c r="C1396" s="181" t="s">
        <v>1843</v>
      </c>
      <c r="D1396" s="181" t="s">
        <v>193</v>
      </c>
      <c r="E1396" s="182" t="s">
        <v>1844</v>
      </c>
      <c r="F1396" s="183" t="s">
        <v>1845</v>
      </c>
      <c r="G1396" s="184" t="s">
        <v>196</v>
      </c>
      <c r="H1396" s="185">
        <v>1</v>
      </c>
      <c r="I1396" s="186"/>
      <c r="J1396" s="187">
        <f>ROUND(I1396*H1396,2)</f>
        <v>0</v>
      </c>
      <c r="K1396" s="183" t="s">
        <v>19</v>
      </c>
      <c r="L1396" s="42"/>
      <c r="M1396" s="188" t="s">
        <v>19</v>
      </c>
      <c r="N1396" s="189" t="s">
        <v>44</v>
      </c>
      <c r="O1396" s="67"/>
      <c r="P1396" s="190">
        <f>O1396*H1396</f>
        <v>0</v>
      </c>
      <c r="Q1396" s="190">
        <v>0</v>
      </c>
      <c r="R1396" s="190">
        <f>Q1396*H1396</f>
        <v>0</v>
      </c>
      <c r="S1396" s="190">
        <v>0</v>
      </c>
      <c r="T1396" s="191">
        <f>S1396*H1396</f>
        <v>0</v>
      </c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R1396" s="192" t="s">
        <v>292</v>
      </c>
      <c r="AT1396" s="192" t="s">
        <v>193</v>
      </c>
      <c r="AU1396" s="192" t="s">
        <v>82</v>
      </c>
      <c r="AY1396" s="20" t="s">
        <v>191</v>
      </c>
      <c r="BE1396" s="193">
        <f>IF(N1396="základní",J1396,0)</f>
        <v>0</v>
      </c>
      <c r="BF1396" s="193">
        <f>IF(N1396="snížená",J1396,0)</f>
        <v>0</v>
      </c>
      <c r="BG1396" s="193">
        <f>IF(N1396="zákl. přenesená",J1396,0)</f>
        <v>0</v>
      </c>
      <c r="BH1396" s="193">
        <f>IF(N1396="sníž. přenesená",J1396,0)</f>
        <v>0</v>
      </c>
      <c r="BI1396" s="193">
        <f>IF(N1396="nulová",J1396,0)</f>
        <v>0</v>
      </c>
      <c r="BJ1396" s="20" t="s">
        <v>80</v>
      </c>
      <c r="BK1396" s="193">
        <f>ROUND(I1396*H1396,2)</f>
        <v>0</v>
      </c>
      <c r="BL1396" s="20" t="s">
        <v>292</v>
      </c>
      <c r="BM1396" s="192" t="s">
        <v>1846</v>
      </c>
    </row>
    <row r="1397" spans="1:65" s="2" customFormat="1" ht="19.5">
      <c r="A1397" s="37"/>
      <c r="B1397" s="38"/>
      <c r="C1397" s="39"/>
      <c r="D1397" s="194" t="s">
        <v>199</v>
      </c>
      <c r="E1397" s="39"/>
      <c r="F1397" s="195" t="s">
        <v>1845</v>
      </c>
      <c r="G1397" s="39"/>
      <c r="H1397" s="39"/>
      <c r="I1397" s="196"/>
      <c r="J1397" s="39"/>
      <c r="K1397" s="39"/>
      <c r="L1397" s="42"/>
      <c r="M1397" s="197"/>
      <c r="N1397" s="198"/>
      <c r="O1397" s="67"/>
      <c r="P1397" s="67"/>
      <c r="Q1397" s="67"/>
      <c r="R1397" s="67"/>
      <c r="S1397" s="67"/>
      <c r="T1397" s="68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T1397" s="20" t="s">
        <v>199</v>
      </c>
      <c r="AU1397" s="20" t="s">
        <v>82</v>
      </c>
    </row>
    <row r="1398" spans="1:65" s="2" customFormat="1" ht="33" customHeight="1">
      <c r="A1398" s="37"/>
      <c r="B1398" s="38"/>
      <c r="C1398" s="181" t="s">
        <v>1847</v>
      </c>
      <c r="D1398" s="181" t="s">
        <v>193</v>
      </c>
      <c r="E1398" s="182" t="s">
        <v>1848</v>
      </c>
      <c r="F1398" s="183" t="s">
        <v>1849</v>
      </c>
      <c r="G1398" s="184" t="s">
        <v>196</v>
      </c>
      <c r="H1398" s="185">
        <v>1</v>
      </c>
      <c r="I1398" s="186"/>
      <c r="J1398" s="187">
        <f>ROUND(I1398*H1398,2)</f>
        <v>0</v>
      </c>
      <c r="K1398" s="183" t="s">
        <v>19</v>
      </c>
      <c r="L1398" s="42"/>
      <c r="M1398" s="188" t="s">
        <v>19</v>
      </c>
      <c r="N1398" s="189" t="s">
        <v>44</v>
      </c>
      <c r="O1398" s="67"/>
      <c r="P1398" s="190">
        <f>O1398*H1398</f>
        <v>0</v>
      </c>
      <c r="Q1398" s="190">
        <v>0</v>
      </c>
      <c r="R1398" s="190">
        <f>Q1398*H1398</f>
        <v>0</v>
      </c>
      <c r="S1398" s="190">
        <v>0</v>
      </c>
      <c r="T1398" s="191">
        <f>S1398*H1398</f>
        <v>0</v>
      </c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R1398" s="192" t="s">
        <v>292</v>
      </c>
      <c r="AT1398" s="192" t="s">
        <v>193</v>
      </c>
      <c r="AU1398" s="192" t="s">
        <v>82</v>
      </c>
      <c r="AY1398" s="20" t="s">
        <v>191</v>
      </c>
      <c r="BE1398" s="193">
        <f>IF(N1398="základní",J1398,0)</f>
        <v>0</v>
      </c>
      <c r="BF1398" s="193">
        <f>IF(N1398="snížená",J1398,0)</f>
        <v>0</v>
      </c>
      <c r="BG1398" s="193">
        <f>IF(N1398="zákl. přenesená",J1398,0)</f>
        <v>0</v>
      </c>
      <c r="BH1398" s="193">
        <f>IF(N1398="sníž. přenesená",J1398,0)</f>
        <v>0</v>
      </c>
      <c r="BI1398" s="193">
        <f>IF(N1398="nulová",J1398,0)</f>
        <v>0</v>
      </c>
      <c r="BJ1398" s="20" t="s">
        <v>80</v>
      </c>
      <c r="BK1398" s="193">
        <f>ROUND(I1398*H1398,2)</f>
        <v>0</v>
      </c>
      <c r="BL1398" s="20" t="s">
        <v>292</v>
      </c>
      <c r="BM1398" s="192" t="s">
        <v>1850</v>
      </c>
    </row>
    <row r="1399" spans="1:65" s="2" customFormat="1" ht="19.5">
      <c r="A1399" s="37"/>
      <c r="B1399" s="38"/>
      <c r="C1399" s="39"/>
      <c r="D1399" s="194" t="s">
        <v>199</v>
      </c>
      <c r="E1399" s="39"/>
      <c r="F1399" s="195" t="s">
        <v>1849</v>
      </c>
      <c r="G1399" s="39"/>
      <c r="H1399" s="39"/>
      <c r="I1399" s="196"/>
      <c r="J1399" s="39"/>
      <c r="K1399" s="39"/>
      <c r="L1399" s="42"/>
      <c r="M1399" s="197"/>
      <c r="N1399" s="198"/>
      <c r="O1399" s="67"/>
      <c r="P1399" s="67"/>
      <c r="Q1399" s="67"/>
      <c r="R1399" s="67"/>
      <c r="S1399" s="67"/>
      <c r="T1399" s="68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T1399" s="20" t="s">
        <v>199</v>
      </c>
      <c r="AU1399" s="20" t="s">
        <v>82</v>
      </c>
    </row>
    <row r="1400" spans="1:65" s="2" customFormat="1" ht="33" customHeight="1">
      <c r="A1400" s="37"/>
      <c r="B1400" s="38"/>
      <c r="C1400" s="181" t="s">
        <v>1851</v>
      </c>
      <c r="D1400" s="181" t="s">
        <v>193</v>
      </c>
      <c r="E1400" s="182" t="s">
        <v>1852</v>
      </c>
      <c r="F1400" s="183" t="s">
        <v>1853</v>
      </c>
      <c r="G1400" s="184" t="s">
        <v>196</v>
      </c>
      <c r="H1400" s="185">
        <v>1</v>
      </c>
      <c r="I1400" s="186"/>
      <c r="J1400" s="187">
        <f>ROUND(I1400*H1400,2)</f>
        <v>0</v>
      </c>
      <c r="K1400" s="183" t="s">
        <v>19</v>
      </c>
      <c r="L1400" s="42"/>
      <c r="M1400" s="188" t="s">
        <v>19</v>
      </c>
      <c r="N1400" s="189" t="s">
        <v>44</v>
      </c>
      <c r="O1400" s="67"/>
      <c r="P1400" s="190">
        <f>O1400*H1400</f>
        <v>0</v>
      </c>
      <c r="Q1400" s="190">
        <v>0</v>
      </c>
      <c r="R1400" s="190">
        <f>Q1400*H1400</f>
        <v>0</v>
      </c>
      <c r="S1400" s="190">
        <v>0</v>
      </c>
      <c r="T1400" s="191">
        <f>S1400*H1400</f>
        <v>0</v>
      </c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R1400" s="192" t="s">
        <v>292</v>
      </c>
      <c r="AT1400" s="192" t="s">
        <v>193</v>
      </c>
      <c r="AU1400" s="192" t="s">
        <v>82</v>
      </c>
      <c r="AY1400" s="20" t="s">
        <v>191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20" t="s">
        <v>80</v>
      </c>
      <c r="BK1400" s="193">
        <f>ROUND(I1400*H1400,2)</f>
        <v>0</v>
      </c>
      <c r="BL1400" s="20" t="s">
        <v>292</v>
      </c>
      <c r="BM1400" s="192" t="s">
        <v>1854</v>
      </c>
    </row>
    <row r="1401" spans="1:65" s="2" customFormat="1" ht="19.5">
      <c r="A1401" s="37"/>
      <c r="B1401" s="38"/>
      <c r="C1401" s="39"/>
      <c r="D1401" s="194" t="s">
        <v>199</v>
      </c>
      <c r="E1401" s="39"/>
      <c r="F1401" s="195" t="s">
        <v>1853</v>
      </c>
      <c r="G1401" s="39"/>
      <c r="H1401" s="39"/>
      <c r="I1401" s="196"/>
      <c r="J1401" s="39"/>
      <c r="K1401" s="39"/>
      <c r="L1401" s="42"/>
      <c r="M1401" s="197"/>
      <c r="N1401" s="198"/>
      <c r="O1401" s="67"/>
      <c r="P1401" s="67"/>
      <c r="Q1401" s="67"/>
      <c r="R1401" s="67"/>
      <c r="S1401" s="67"/>
      <c r="T1401" s="68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T1401" s="20" t="s">
        <v>199</v>
      </c>
      <c r="AU1401" s="20" t="s">
        <v>82</v>
      </c>
    </row>
    <row r="1402" spans="1:65" s="2" customFormat="1" ht="33" customHeight="1">
      <c r="A1402" s="37"/>
      <c r="B1402" s="38"/>
      <c r="C1402" s="181" t="s">
        <v>1855</v>
      </c>
      <c r="D1402" s="181" t="s">
        <v>193</v>
      </c>
      <c r="E1402" s="182" t="s">
        <v>1856</v>
      </c>
      <c r="F1402" s="183" t="s">
        <v>1857</v>
      </c>
      <c r="G1402" s="184" t="s">
        <v>196</v>
      </c>
      <c r="H1402" s="185">
        <v>1</v>
      </c>
      <c r="I1402" s="186"/>
      <c r="J1402" s="187">
        <f>ROUND(I1402*H1402,2)</f>
        <v>0</v>
      </c>
      <c r="K1402" s="183" t="s">
        <v>19</v>
      </c>
      <c r="L1402" s="42"/>
      <c r="M1402" s="188" t="s">
        <v>19</v>
      </c>
      <c r="N1402" s="189" t="s">
        <v>44</v>
      </c>
      <c r="O1402" s="67"/>
      <c r="P1402" s="190">
        <f>O1402*H1402</f>
        <v>0</v>
      </c>
      <c r="Q1402" s="190">
        <v>0</v>
      </c>
      <c r="R1402" s="190">
        <f>Q1402*H1402</f>
        <v>0</v>
      </c>
      <c r="S1402" s="190">
        <v>0</v>
      </c>
      <c r="T1402" s="191">
        <f>S1402*H1402</f>
        <v>0</v>
      </c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R1402" s="192" t="s">
        <v>292</v>
      </c>
      <c r="AT1402" s="192" t="s">
        <v>193</v>
      </c>
      <c r="AU1402" s="192" t="s">
        <v>82</v>
      </c>
      <c r="AY1402" s="20" t="s">
        <v>191</v>
      </c>
      <c r="BE1402" s="193">
        <f>IF(N1402="základní",J1402,0)</f>
        <v>0</v>
      </c>
      <c r="BF1402" s="193">
        <f>IF(N1402="snížená",J1402,0)</f>
        <v>0</v>
      </c>
      <c r="BG1402" s="193">
        <f>IF(N1402="zákl. přenesená",J1402,0)</f>
        <v>0</v>
      </c>
      <c r="BH1402" s="193">
        <f>IF(N1402="sníž. přenesená",J1402,0)</f>
        <v>0</v>
      </c>
      <c r="BI1402" s="193">
        <f>IF(N1402="nulová",J1402,0)</f>
        <v>0</v>
      </c>
      <c r="BJ1402" s="20" t="s">
        <v>80</v>
      </c>
      <c r="BK1402" s="193">
        <f>ROUND(I1402*H1402,2)</f>
        <v>0</v>
      </c>
      <c r="BL1402" s="20" t="s">
        <v>292</v>
      </c>
      <c r="BM1402" s="192" t="s">
        <v>1858</v>
      </c>
    </row>
    <row r="1403" spans="1:65" s="2" customFormat="1" ht="19.5">
      <c r="A1403" s="37"/>
      <c r="B1403" s="38"/>
      <c r="C1403" s="39"/>
      <c r="D1403" s="194" t="s">
        <v>199</v>
      </c>
      <c r="E1403" s="39"/>
      <c r="F1403" s="195" t="s">
        <v>1857</v>
      </c>
      <c r="G1403" s="39"/>
      <c r="H1403" s="39"/>
      <c r="I1403" s="196"/>
      <c r="J1403" s="39"/>
      <c r="K1403" s="39"/>
      <c r="L1403" s="42"/>
      <c r="M1403" s="197"/>
      <c r="N1403" s="198"/>
      <c r="O1403" s="67"/>
      <c r="P1403" s="67"/>
      <c r="Q1403" s="67"/>
      <c r="R1403" s="67"/>
      <c r="S1403" s="67"/>
      <c r="T1403" s="68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T1403" s="20" t="s">
        <v>199</v>
      </c>
      <c r="AU1403" s="20" t="s">
        <v>82</v>
      </c>
    </row>
    <row r="1404" spans="1:65" s="2" customFormat="1" ht="33" customHeight="1">
      <c r="A1404" s="37"/>
      <c r="B1404" s="38"/>
      <c r="C1404" s="181" t="s">
        <v>1859</v>
      </c>
      <c r="D1404" s="181" t="s">
        <v>193</v>
      </c>
      <c r="E1404" s="182" t="s">
        <v>1860</v>
      </c>
      <c r="F1404" s="183" t="s">
        <v>1861</v>
      </c>
      <c r="G1404" s="184" t="s">
        <v>196</v>
      </c>
      <c r="H1404" s="185">
        <v>1</v>
      </c>
      <c r="I1404" s="186"/>
      <c r="J1404" s="187">
        <f>ROUND(I1404*H1404,2)</f>
        <v>0</v>
      </c>
      <c r="K1404" s="183" t="s">
        <v>19</v>
      </c>
      <c r="L1404" s="42"/>
      <c r="M1404" s="188" t="s">
        <v>19</v>
      </c>
      <c r="N1404" s="189" t="s">
        <v>44</v>
      </c>
      <c r="O1404" s="67"/>
      <c r="P1404" s="190">
        <f>O1404*H1404</f>
        <v>0</v>
      </c>
      <c r="Q1404" s="190">
        <v>0</v>
      </c>
      <c r="R1404" s="190">
        <f>Q1404*H1404</f>
        <v>0</v>
      </c>
      <c r="S1404" s="190">
        <v>0</v>
      </c>
      <c r="T1404" s="191">
        <f>S1404*H1404</f>
        <v>0</v>
      </c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R1404" s="192" t="s">
        <v>292</v>
      </c>
      <c r="AT1404" s="192" t="s">
        <v>193</v>
      </c>
      <c r="AU1404" s="192" t="s">
        <v>82</v>
      </c>
      <c r="AY1404" s="20" t="s">
        <v>191</v>
      </c>
      <c r="BE1404" s="193">
        <f>IF(N1404="základní",J1404,0)</f>
        <v>0</v>
      </c>
      <c r="BF1404" s="193">
        <f>IF(N1404="snížená",J1404,0)</f>
        <v>0</v>
      </c>
      <c r="BG1404" s="193">
        <f>IF(N1404="zákl. přenesená",J1404,0)</f>
        <v>0</v>
      </c>
      <c r="BH1404" s="193">
        <f>IF(N1404="sníž. přenesená",J1404,0)</f>
        <v>0</v>
      </c>
      <c r="BI1404" s="193">
        <f>IF(N1404="nulová",J1404,0)</f>
        <v>0</v>
      </c>
      <c r="BJ1404" s="20" t="s">
        <v>80</v>
      </c>
      <c r="BK1404" s="193">
        <f>ROUND(I1404*H1404,2)</f>
        <v>0</v>
      </c>
      <c r="BL1404" s="20" t="s">
        <v>292</v>
      </c>
      <c r="BM1404" s="192" t="s">
        <v>1862</v>
      </c>
    </row>
    <row r="1405" spans="1:65" s="2" customFormat="1" ht="19.5">
      <c r="A1405" s="37"/>
      <c r="B1405" s="38"/>
      <c r="C1405" s="39"/>
      <c r="D1405" s="194" t="s">
        <v>199</v>
      </c>
      <c r="E1405" s="39"/>
      <c r="F1405" s="195" t="s">
        <v>1861</v>
      </c>
      <c r="G1405" s="39"/>
      <c r="H1405" s="39"/>
      <c r="I1405" s="196"/>
      <c r="J1405" s="39"/>
      <c r="K1405" s="39"/>
      <c r="L1405" s="42"/>
      <c r="M1405" s="197"/>
      <c r="N1405" s="198"/>
      <c r="O1405" s="67"/>
      <c r="P1405" s="67"/>
      <c r="Q1405" s="67"/>
      <c r="R1405" s="67"/>
      <c r="S1405" s="67"/>
      <c r="T1405" s="68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T1405" s="20" t="s">
        <v>199</v>
      </c>
      <c r="AU1405" s="20" t="s">
        <v>82</v>
      </c>
    </row>
    <row r="1406" spans="1:65" s="2" customFormat="1" ht="33" customHeight="1">
      <c r="A1406" s="37"/>
      <c r="B1406" s="38"/>
      <c r="C1406" s="181" t="s">
        <v>1863</v>
      </c>
      <c r="D1406" s="181" t="s">
        <v>193</v>
      </c>
      <c r="E1406" s="182" t="s">
        <v>1864</v>
      </c>
      <c r="F1406" s="183" t="s">
        <v>1865</v>
      </c>
      <c r="G1406" s="184" t="s">
        <v>196</v>
      </c>
      <c r="H1406" s="185">
        <v>1</v>
      </c>
      <c r="I1406" s="186"/>
      <c r="J1406" s="187">
        <f>ROUND(I1406*H1406,2)</f>
        <v>0</v>
      </c>
      <c r="K1406" s="183" t="s">
        <v>19</v>
      </c>
      <c r="L1406" s="42"/>
      <c r="M1406" s="188" t="s">
        <v>19</v>
      </c>
      <c r="N1406" s="189" t="s">
        <v>44</v>
      </c>
      <c r="O1406" s="67"/>
      <c r="P1406" s="190">
        <f>O1406*H1406</f>
        <v>0</v>
      </c>
      <c r="Q1406" s="190">
        <v>0</v>
      </c>
      <c r="R1406" s="190">
        <f>Q1406*H1406</f>
        <v>0</v>
      </c>
      <c r="S1406" s="190">
        <v>0</v>
      </c>
      <c r="T1406" s="191">
        <f>S1406*H1406</f>
        <v>0</v>
      </c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R1406" s="192" t="s">
        <v>292</v>
      </c>
      <c r="AT1406" s="192" t="s">
        <v>193</v>
      </c>
      <c r="AU1406" s="192" t="s">
        <v>82</v>
      </c>
      <c r="AY1406" s="20" t="s">
        <v>191</v>
      </c>
      <c r="BE1406" s="193">
        <f>IF(N1406="základní",J1406,0)</f>
        <v>0</v>
      </c>
      <c r="BF1406" s="193">
        <f>IF(N1406="snížená",J1406,0)</f>
        <v>0</v>
      </c>
      <c r="BG1406" s="193">
        <f>IF(N1406="zákl. přenesená",J1406,0)</f>
        <v>0</v>
      </c>
      <c r="BH1406" s="193">
        <f>IF(N1406="sníž. přenesená",J1406,0)</f>
        <v>0</v>
      </c>
      <c r="BI1406" s="193">
        <f>IF(N1406="nulová",J1406,0)</f>
        <v>0</v>
      </c>
      <c r="BJ1406" s="20" t="s">
        <v>80</v>
      </c>
      <c r="BK1406" s="193">
        <f>ROUND(I1406*H1406,2)</f>
        <v>0</v>
      </c>
      <c r="BL1406" s="20" t="s">
        <v>292</v>
      </c>
      <c r="BM1406" s="192" t="s">
        <v>1866</v>
      </c>
    </row>
    <row r="1407" spans="1:65" s="2" customFormat="1" ht="19.5">
      <c r="A1407" s="37"/>
      <c r="B1407" s="38"/>
      <c r="C1407" s="39"/>
      <c r="D1407" s="194" t="s">
        <v>199</v>
      </c>
      <c r="E1407" s="39"/>
      <c r="F1407" s="195" t="s">
        <v>1865</v>
      </c>
      <c r="G1407" s="39"/>
      <c r="H1407" s="39"/>
      <c r="I1407" s="196"/>
      <c r="J1407" s="39"/>
      <c r="K1407" s="39"/>
      <c r="L1407" s="42"/>
      <c r="M1407" s="197"/>
      <c r="N1407" s="198"/>
      <c r="O1407" s="67"/>
      <c r="P1407" s="67"/>
      <c r="Q1407" s="67"/>
      <c r="R1407" s="67"/>
      <c r="S1407" s="67"/>
      <c r="T1407" s="68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T1407" s="20" t="s">
        <v>199</v>
      </c>
      <c r="AU1407" s="20" t="s">
        <v>82</v>
      </c>
    </row>
    <row r="1408" spans="1:65" s="2" customFormat="1" ht="33" customHeight="1">
      <c r="A1408" s="37"/>
      <c r="B1408" s="38"/>
      <c r="C1408" s="181" t="s">
        <v>1867</v>
      </c>
      <c r="D1408" s="181" t="s">
        <v>193</v>
      </c>
      <c r="E1408" s="182" t="s">
        <v>1868</v>
      </c>
      <c r="F1408" s="183" t="s">
        <v>1869</v>
      </c>
      <c r="G1408" s="184" t="s">
        <v>196</v>
      </c>
      <c r="H1408" s="185">
        <v>1</v>
      </c>
      <c r="I1408" s="186"/>
      <c r="J1408" s="187">
        <f>ROUND(I1408*H1408,2)</f>
        <v>0</v>
      </c>
      <c r="K1408" s="183" t="s">
        <v>19</v>
      </c>
      <c r="L1408" s="42"/>
      <c r="M1408" s="188" t="s">
        <v>19</v>
      </c>
      <c r="N1408" s="189" t="s">
        <v>44</v>
      </c>
      <c r="O1408" s="67"/>
      <c r="P1408" s="190">
        <f>O1408*H1408</f>
        <v>0</v>
      </c>
      <c r="Q1408" s="190">
        <v>0</v>
      </c>
      <c r="R1408" s="190">
        <f>Q1408*H1408</f>
        <v>0</v>
      </c>
      <c r="S1408" s="190">
        <v>0</v>
      </c>
      <c r="T1408" s="191">
        <f>S1408*H1408</f>
        <v>0</v>
      </c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R1408" s="192" t="s">
        <v>292</v>
      </c>
      <c r="AT1408" s="192" t="s">
        <v>193</v>
      </c>
      <c r="AU1408" s="192" t="s">
        <v>82</v>
      </c>
      <c r="AY1408" s="20" t="s">
        <v>191</v>
      </c>
      <c r="BE1408" s="193">
        <f>IF(N1408="základní",J1408,0)</f>
        <v>0</v>
      </c>
      <c r="BF1408" s="193">
        <f>IF(N1408="snížená",J1408,0)</f>
        <v>0</v>
      </c>
      <c r="BG1408" s="193">
        <f>IF(N1408="zákl. přenesená",J1408,0)</f>
        <v>0</v>
      </c>
      <c r="BH1408" s="193">
        <f>IF(N1408="sníž. přenesená",J1408,0)</f>
        <v>0</v>
      </c>
      <c r="BI1408" s="193">
        <f>IF(N1408="nulová",J1408,0)</f>
        <v>0</v>
      </c>
      <c r="BJ1408" s="20" t="s">
        <v>80</v>
      </c>
      <c r="BK1408" s="193">
        <f>ROUND(I1408*H1408,2)</f>
        <v>0</v>
      </c>
      <c r="BL1408" s="20" t="s">
        <v>292</v>
      </c>
      <c r="BM1408" s="192" t="s">
        <v>1870</v>
      </c>
    </row>
    <row r="1409" spans="1:65" s="2" customFormat="1" ht="19.5">
      <c r="A1409" s="37"/>
      <c r="B1409" s="38"/>
      <c r="C1409" s="39"/>
      <c r="D1409" s="194" t="s">
        <v>199</v>
      </c>
      <c r="E1409" s="39"/>
      <c r="F1409" s="195" t="s">
        <v>1869</v>
      </c>
      <c r="G1409" s="39"/>
      <c r="H1409" s="39"/>
      <c r="I1409" s="196"/>
      <c r="J1409" s="39"/>
      <c r="K1409" s="39"/>
      <c r="L1409" s="42"/>
      <c r="M1409" s="197"/>
      <c r="N1409" s="198"/>
      <c r="O1409" s="67"/>
      <c r="P1409" s="67"/>
      <c r="Q1409" s="67"/>
      <c r="R1409" s="67"/>
      <c r="S1409" s="67"/>
      <c r="T1409" s="68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T1409" s="20" t="s">
        <v>199</v>
      </c>
      <c r="AU1409" s="20" t="s">
        <v>82</v>
      </c>
    </row>
    <row r="1410" spans="1:65" s="2" customFormat="1" ht="33" customHeight="1">
      <c r="A1410" s="37"/>
      <c r="B1410" s="38"/>
      <c r="C1410" s="181" t="s">
        <v>1871</v>
      </c>
      <c r="D1410" s="181" t="s">
        <v>193</v>
      </c>
      <c r="E1410" s="182" t="s">
        <v>1872</v>
      </c>
      <c r="F1410" s="183" t="s">
        <v>1873</v>
      </c>
      <c r="G1410" s="184" t="s">
        <v>196</v>
      </c>
      <c r="H1410" s="185">
        <v>1</v>
      </c>
      <c r="I1410" s="186"/>
      <c r="J1410" s="187">
        <f>ROUND(I1410*H1410,2)</f>
        <v>0</v>
      </c>
      <c r="K1410" s="183" t="s">
        <v>19</v>
      </c>
      <c r="L1410" s="42"/>
      <c r="M1410" s="188" t="s">
        <v>19</v>
      </c>
      <c r="N1410" s="189" t="s">
        <v>44</v>
      </c>
      <c r="O1410" s="67"/>
      <c r="P1410" s="190">
        <f>O1410*H1410</f>
        <v>0</v>
      </c>
      <c r="Q1410" s="190">
        <v>0</v>
      </c>
      <c r="R1410" s="190">
        <f>Q1410*H1410</f>
        <v>0</v>
      </c>
      <c r="S1410" s="190">
        <v>0</v>
      </c>
      <c r="T1410" s="191">
        <f>S1410*H1410</f>
        <v>0</v>
      </c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R1410" s="192" t="s">
        <v>292</v>
      </c>
      <c r="AT1410" s="192" t="s">
        <v>193</v>
      </c>
      <c r="AU1410" s="192" t="s">
        <v>82</v>
      </c>
      <c r="AY1410" s="20" t="s">
        <v>191</v>
      </c>
      <c r="BE1410" s="193">
        <f>IF(N1410="základní",J1410,0)</f>
        <v>0</v>
      </c>
      <c r="BF1410" s="193">
        <f>IF(N1410="snížená",J1410,0)</f>
        <v>0</v>
      </c>
      <c r="BG1410" s="193">
        <f>IF(N1410="zákl. přenesená",J1410,0)</f>
        <v>0</v>
      </c>
      <c r="BH1410" s="193">
        <f>IF(N1410="sníž. přenesená",J1410,0)</f>
        <v>0</v>
      </c>
      <c r="BI1410" s="193">
        <f>IF(N1410="nulová",J1410,0)</f>
        <v>0</v>
      </c>
      <c r="BJ1410" s="20" t="s">
        <v>80</v>
      </c>
      <c r="BK1410" s="193">
        <f>ROUND(I1410*H1410,2)</f>
        <v>0</v>
      </c>
      <c r="BL1410" s="20" t="s">
        <v>292</v>
      </c>
      <c r="BM1410" s="192" t="s">
        <v>1874</v>
      </c>
    </row>
    <row r="1411" spans="1:65" s="2" customFormat="1" ht="19.5">
      <c r="A1411" s="37"/>
      <c r="B1411" s="38"/>
      <c r="C1411" s="39"/>
      <c r="D1411" s="194" t="s">
        <v>199</v>
      </c>
      <c r="E1411" s="39"/>
      <c r="F1411" s="195" t="s">
        <v>1873</v>
      </c>
      <c r="G1411" s="39"/>
      <c r="H1411" s="39"/>
      <c r="I1411" s="196"/>
      <c r="J1411" s="39"/>
      <c r="K1411" s="39"/>
      <c r="L1411" s="42"/>
      <c r="M1411" s="197"/>
      <c r="N1411" s="198"/>
      <c r="O1411" s="67"/>
      <c r="P1411" s="67"/>
      <c r="Q1411" s="67"/>
      <c r="R1411" s="67"/>
      <c r="S1411" s="67"/>
      <c r="T1411" s="68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T1411" s="20" t="s">
        <v>199</v>
      </c>
      <c r="AU1411" s="20" t="s">
        <v>82</v>
      </c>
    </row>
    <row r="1412" spans="1:65" s="2" customFormat="1" ht="33" customHeight="1">
      <c r="A1412" s="37"/>
      <c r="B1412" s="38"/>
      <c r="C1412" s="181" t="s">
        <v>1875</v>
      </c>
      <c r="D1412" s="181" t="s">
        <v>193</v>
      </c>
      <c r="E1412" s="182" t="s">
        <v>1876</v>
      </c>
      <c r="F1412" s="183" t="s">
        <v>1877</v>
      </c>
      <c r="G1412" s="184" t="s">
        <v>196</v>
      </c>
      <c r="H1412" s="185">
        <v>1</v>
      </c>
      <c r="I1412" s="186"/>
      <c r="J1412" s="187">
        <f>ROUND(I1412*H1412,2)</f>
        <v>0</v>
      </c>
      <c r="K1412" s="183" t="s">
        <v>19</v>
      </c>
      <c r="L1412" s="42"/>
      <c r="M1412" s="188" t="s">
        <v>19</v>
      </c>
      <c r="N1412" s="189" t="s">
        <v>44</v>
      </c>
      <c r="O1412" s="67"/>
      <c r="P1412" s="190">
        <f>O1412*H1412</f>
        <v>0</v>
      </c>
      <c r="Q1412" s="190">
        <v>0</v>
      </c>
      <c r="R1412" s="190">
        <f>Q1412*H1412</f>
        <v>0</v>
      </c>
      <c r="S1412" s="190">
        <v>0</v>
      </c>
      <c r="T1412" s="191">
        <f>S1412*H1412</f>
        <v>0</v>
      </c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R1412" s="192" t="s">
        <v>292</v>
      </c>
      <c r="AT1412" s="192" t="s">
        <v>193</v>
      </c>
      <c r="AU1412" s="192" t="s">
        <v>82</v>
      </c>
      <c r="AY1412" s="20" t="s">
        <v>191</v>
      </c>
      <c r="BE1412" s="193">
        <f>IF(N1412="základní",J1412,0)</f>
        <v>0</v>
      </c>
      <c r="BF1412" s="193">
        <f>IF(N1412="snížená",J1412,0)</f>
        <v>0</v>
      </c>
      <c r="BG1412" s="193">
        <f>IF(N1412="zákl. přenesená",J1412,0)</f>
        <v>0</v>
      </c>
      <c r="BH1412" s="193">
        <f>IF(N1412="sníž. přenesená",J1412,0)</f>
        <v>0</v>
      </c>
      <c r="BI1412" s="193">
        <f>IF(N1412="nulová",J1412,0)</f>
        <v>0</v>
      </c>
      <c r="BJ1412" s="20" t="s">
        <v>80</v>
      </c>
      <c r="BK1412" s="193">
        <f>ROUND(I1412*H1412,2)</f>
        <v>0</v>
      </c>
      <c r="BL1412" s="20" t="s">
        <v>292</v>
      </c>
      <c r="BM1412" s="192" t="s">
        <v>1878</v>
      </c>
    </row>
    <row r="1413" spans="1:65" s="2" customFormat="1" ht="19.5">
      <c r="A1413" s="37"/>
      <c r="B1413" s="38"/>
      <c r="C1413" s="39"/>
      <c r="D1413" s="194" t="s">
        <v>199</v>
      </c>
      <c r="E1413" s="39"/>
      <c r="F1413" s="195" t="s">
        <v>1877</v>
      </c>
      <c r="G1413" s="39"/>
      <c r="H1413" s="39"/>
      <c r="I1413" s="196"/>
      <c r="J1413" s="39"/>
      <c r="K1413" s="39"/>
      <c r="L1413" s="42"/>
      <c r="M1413" s="197"/>
      <c r="N1413" s="198"/>
      <c r="O1413" s="67"/>
      <c r="P1413" s="67"/>
      <c r="Q1413" s="67"/>
      <c r="R1413" s="67"/>
      <c r="S1413" s="67"/>
      <c r="T1413" s="68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T1413" s="20" t="s">
        <v>199</v>
      </c>
      <c r="AU1413" s="20" t="s">
        <v>82</v>
      </c>
    </row>
    <row r="1414" spans="1:65" s="2" customFormat="1" ht="33" customHeight="1">
      <c r="A1414" s="37"/>
      <c r="B1414" s="38"/>
      <c r="C1414" s="181" t="s">
        <v>1879</v>
      </c>
      <c r="D1414" s="181" t="s">
        <v>193</v>
      </c>
      <c r="E1414" s="182" t="s">
        <v>1880</v>
      </c>
      <c r="F1414" s="183" t="s">
        <v>1881</v>
      </c>
      <c r="G1414" s="184" t="s">
        <v>196</v>
      </c>
      <c r="H1414" s="185">
        <v>1</v>
      </c>
      <c r="I1414" s="186"/>
      <c r="J1414" s="187">
        <f>ROUND(I1414*H1414,2)</f>
        <v>0</v>
      </c>
      <c r="K1414" s="183" t="s">
        <v>19</v>
      </c>
      <c r="L1414" s="42"/>
      <c r="M1414" s="188" t="s">
        <v>19</v>
      </c>
      <c r="N1414" s="189" t="s">
        <v>44</v>
      </c>
      <c r="O1414" s="67"/>
      <c r="P1414" s="190">
        <f>O1414*H1414</f>
        <v>0</v>
      </c>
      <c r="Q1414" s="190">
        <v>0</v>
      </c>
      <c r="R1414" s="190">
        <f>Q1414*H1414</f>
        <v>0</v>
      </c>
      <c r="S1414" s="190">
        <v>0</v>
      </c>
      <c r="T1414" s="191">
        <f>S1414*H1414</f>
        <v>0</v>
      </c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R1414" s="192" t="s">
        <v>292</v>
      </c>
      <c r="AT1414" s="192" t="s">
        <v>193</v>
      </c>
      <c r="AU1414" s="192" t="s">
        <v>82</v>
      </c>
      <c r="AY1414" s="20" t="s">
        <v>191</v>
      </c>
      <c r="BE1414" s="193">
        <f>IF(N1414="základní",J1414,0)</f>
        <v>0</v>
      </c>
      <c r="BF1414" s="193">
        <f>IF(N1414="snížená",J1414,0)</f>
        <v>0</v>
      </c>
      <c r="BG1414" s="193">
        <f>IF(N1414="zákl. přenesená",J1414,0)</f>
        <v>0</v>
      </c>
      <c r="BH1414" s="193">
        <f>IF(N1414="sníž. přenesená",J1414,0)</f>
        <v>0</v>
      </c>
      <c r="BI1414" s="193">
        <f>IF(N1414="nulová",J1414,0)</f>
        <v>0</v>
      </c>
      <c r="BJ1414" s="20" t="s">
        <v>80</v>
      </c>
      <c r="BK1414" s="193">
        <f>ROUND(I1414*H1414,2)</f>
        <v>0</v>
      </c>
      <c r="BL1414" s="20" t="s">
        <v>292</v>
      </c>
      <c r="BM1414" s="192" t="s">
        <v>1882</v>
      </c>
    </row>
    <row r="1415" spans="1:65" s="2" customFormat="1" ht="19.5">
      <c r="A1415" s="37"/>
      <c r="B1415" s="38"/>
      <c r="C1415" s="39"/>
      <c r="D1415" s="194" t="s">
        <v>199</v>
      </c>
      <c r="E1415" s="39"/>
      <c r="F1415" s="195" t="s">
        <v>1881</v>
      </c>
      <c r="G1415" s="39"/>
      <c r="H1415" s="39"/>
      <c r="I1415" s="196"/>
      <c r="J1415" s="39"/>
      <c r="K1415" s="39"/>
      <c r="L1415" s="42"/>
      <c r="M1415" s="197"/>
      <c r="N1415" s="198"/>
      <c r="O1415" s="67"/>
      <c r="P1415" s="67"/>
      <c r="Q1415" s="67"/>
      <c r="R1415" s="67"/>
      <c r="S1415" s="67"/>
      <c r="T1415" s="68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T1415" s="20" t="s">
        <v>199</v>
      </c>
      <c r="AU1415" s="20" t="s">
        <v>82</v>
      </c>
    </row>
    <row r="1416" spans="1:65" s="2" customFormat="1" ht="33" customHeight="1">
      <c r="A1416" s="37"/>
      <c r="B1416" s="38"/>
      <c r="C1416" s="181" t="s">
        <v>1883</v>
      </c>
      <c r="D1416" s="181" t="s">
        <v>193</v>
      </c>
      <c r="E1416" s="182" t="s">
        <v>1884</v>
      </c>
      <c r="F1416" s="183" t="s">
        <v>1885</v>
      </c>
      <c r="G1416" s="184" t="s">
        <v>196</v>
      </c>
      <c r="H1416" s="185">
        <v>1</v>
      </c>
      <c r="I1416" s="186"/>
      <c r="J1416" s="187">
        <f>ROUND(I1416*H1416,2)</f>
        <v>0</v>
      </c>
      <c r="K1416" s="183" t="s">
        <v>19</v>
      </c>
      <c r="L1416" s="42"/>
      <c r="M1416" s="188" t="s">
        <v>19</v>
      </c>
      <c r="N1416" s="189" t="s">
        <v>44</v>
      </c>
      <c r="O1416" s="67"/>
      <c r="P1416" s="190">
        <f>O1416*H1416</f>
        <v>0</v>
      </c>
      <c r="Q1416" s="190">
        <v>0</v>
      </c>
      <c r="R1416" s="190">
        <f>Q1416*H1416</f>
        <v>0</v>
      </c>
      <c r="S1416" s="190">
        <v>0</v>
      </c>
      <c r="T1416" s="191">
        <f>S1416*H1416</f>
        <v>0</v>
      </c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R1416" s="192" t="s">
        <v>292</v>
      </c>
      <c r="AT1416" s="192" t="s">
        <v>193</v>
      </c>
      <c r="AU1416" s="192" t="s">
        <v>82</v>
      </c>
      <c r="AY1416" s="20" t="s">
        <v>191</v>
      </c>
      <c r="BE1416" s="193">
        <f>IF(N1416="základní",J1416,0)</f>
        <v>0</v>
      </c>
      <c r="BF1416" s="193">
        <f>IF(N1416="snížená",J1416,0)</f>
        <v>0</v>
      </c>
      <c r="BG1416" s="193">
        <f>IF(N1416="zákl. přenesená",J1416,0)</f>
        <v>0</v>
      </c>
      <c r="BH1416" s="193">
        <f>IF(N1416="sníž. přenesená",J1416,0)</f>
        <v>0</v>
      </c>
      <c r="BI1416" s="193">
        <f>IF(N1416="nulová",J1416,0)</f>
        <v>0</v>
      </c>
      <c r="BJ1416" s="20" t="s">
        <v>80</v>
      </c>
      <c r="BK1416" s="193">
        <f>ROUND(I1416*H1416,2)</f>
        <v>0</v>
      </c>
      <c r="BL1416" s="20" t="s">
        <v>292</v>
      </c>
      <c r="BM1416" s="192" t="s">
        <v>1886</v>
      </c>
    </row>
    <row r="1417" spans="1:65" s="2" customFormat="1" ht="19.5">
      <c r="A1417" s="37"/>
      <c r="B1417" s="38"/>
      <c r="C1417" s="39"/>
      <c r="D1417" s="194" t="s">
        <v>199</v>
      </c>
      <c r="E1417" s="39"/>
      <c r="F1417" s="195" t="s">
        <v>1885</v>
      </c>
      <c r="G1417" s="39"/>
      <c r="H1417" s="39"/>
      <c r="I1417" s="196"/>
      <c r="J1417" s="39"/>
      <c r="K1417" s="39"/>
      <c r="L1417" s="42"/>
      <c r="M1417" s="197"/>
      <c r="N1417" s="198"/>
      <c r="O1417" s="67"/>
      <c r="P1417" s="67"/>
      <c r="Q1417" s="67"/>
      <c r="R1417" s="67"/>
      <c r="S1417" s="67"/>
      <c r="T1417" s="68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T1417" s="20" t="s">
        <v>199</v>
      </c>
      <c r="AU1417" s="20" t="s">
        <v>82</v>
      </c>
    </row>
    <row r="1418" spans="1:65" s="2" customFormat="1" ht="33" customHeight="1">
      <c r="A1418" s="37"/>
      <c r="B1418" s="38"/>
      <c r="C1418" s="181" t="s">
        <v>1887</v>
      </c>
      <c r="D1418" s="181" t="s">
        <v>193</v>
      </c>
      <c r="E1418" s="182" t="s">
        <v>1888</v>
      </c>
      <c r="F1418" s="183" t="s">
        <v>1889</v>
      </c>
      <c r="G1418" s="184" t="s">
        <v>196</v>
      </c>
      <c r="H1418" s="185">
        <v>1</v>
      </c>
      <c r="I1418" s="186"/>
      <c r="J1418" s="187">
        <f>ROUND(I1418*H1418,2)</f>
        <v>0</v>
      </c>
      <c r="K1418" s="183" t="s">
        <v>19</v>
      </c>
      <c r="L1418" s="42"/>
      <c r="M1418" s="188" t="s">
        <v>19</v>
      </c>
      <c r="N1418" s="189" t="s">
        <v>44</v>
      </c>
      <c r="O1418" s="67"/>
      <c r="P1418" s="190">
        <f>O1418*H1418</f>
        <v>0</v>
      </c>
      <c r="Q1418" s="190">
        <v>0</v>
      </c>
      <c r="R1418" s="190">
        <f>Q1418*H1418</f>
        <v>0</v>
      </c>
      <c r="S1418" s="190">
        <v>0</v>
      </c>
      <c r="T1418" s="191">
        <f>S1418*H1418</f>
        <v>0</v>
      </c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R1418" s="192" t="s">
        <v>292</v>
      </c>
      <c r="AT1418" s="192" t="s">
        <v>193</v>
      </c>
      <c r="AU1418" s="192" t="s">
        <v>82</v>
      </c>
      <c r="AY1418" s="20" t="s">
        <v>191</v>
      </c>
      <c r="BE1418" s="193">
        <f>IF(N1418="základní",J1418,0)</f>
        <v>0</v>
      </c>
      <c r="BF1418" s="193">
        <f>IF(N1418="snížená",J1418,0)</f>
        <v>0</v>
      </c>
      <c r="BG1418" s="193">
        <f>IF(N1418="zákl. přenesená",J1418,0)</f>
        <v>0</v>
      </c>
      <c r="BH1418" s="193">
        <f>IF(N1418="sníž. přenesená",J1418,0)</f>
        <v>0</v>
      </c>
      <c r="BI1418" s="193">
        <f>IF(N1418="nulová",J1418,0)</f>
        <v>0</v>
      </c>
      <c r="BJ1418" s="20" t="s">
        <v>80</v>
      </c>
      <c r="BK1418" s="193">
        <f>ROUND(I1418*H1418,2)</f>
        <v>0</v>
      </c>
      <c r="BL1418" s="20" t="s">
        <v>292</v>
      </c>
      <c r="BM1418" s="192" t="s">
        <v>1890</v>
      </c>
    </row>
    <row r="1419" spans="1:65" s="2" customFormat="1" ht="19.5">
      <c r="A1419" s="37"/>
      <c r="B1419" s="38"/>
      <c r="C1419" s="39"/>
      <c r="D1419" s="194" t="s">
        <v>199</v>
      </c>
      <c r="E1419" s="39"/>
      <c r="F1419" s="195" t="s">
        <v>1889</v>
      </c>
      <c r="G1419" s="39"/>
      <c r="H1419" s="39"/>
      <c r="I1419" s="196"/>
      <c r="J1419" s="39"/>
      <c r="K1419" s="39"/>
      <c r="L1419" s="42"/>
      <c r="M1419" s="197"/>
      <c r="N1419" s="198"/>
      <c r="O1419" s="67"/>
      <c r="P1419" s="67"/>
      <c r="Q1419" s="67"/>
      <c r="R1419" s="67"/>
      <c r="S1419" s="67"/>
      <c r="T1419" s="68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T1419" s="20" t="s">
        <v>199</v>
      </c>
      <c r="AU1419" s="20" t="s">
        <v>82</v>
      </c>
    </row>
    <row r="1420" spans="1:65" s="2" customFormat="1" ht="33" customHeight="1">
      <c r="A1420" s="37"/>
      <c r="B1420" s="38"/>
      <c r="C1420" s="181" t="s">
        <v>1891</v>
      </c>
      <c r="D1420" s="181" t="s">
        <v>193</v>
      </c>
      <c r="E1420" s="182" t="s">
        <v>1892</v>
      </c>
      <c r="F1420" s="183" t="s">
        <v>1893</v>
      </c>
      <c r="G1420" s="184" t="s">
        <v>196</v>
      </c>
      <c r="H1420" s="185">
        <v>1</v>
      </c>
      <c r="I1420" s="186"/>
      <c r="J1420" s="187">
        <f>ROUND(I1420*H1420,2)</f>
        <v>0</v>
      </c>
      <c r="K1420" s="183" t="s">
        <v>19</v>
      </c>
      <c r="L1420" s="42"/>
      <c r="M1420" s="188" t="s">
        <v>19</v>
      </c>
      <c r="N1420" s="189" t="s">
        <v>44</v>
      </c>
      <c r="O1420" s="67"/>
      <c r="P1420" s="190">
        <f>O1420*H1420</f>
        <v>0</v>
      </c>
      <c r="Q1420" s="190">
        <v>0</v>
      </c>
      <c r="R1420" s="190">
        <f>Q1420*H1420</f>
        <v>0</v>
      </c>
      <c r="S1420" s="190">
        <v>0</v>
      </c>
      <c r="T1420" s="191">
        <f>S1420*H1420</f>
        <v>0</v>
      </c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R1420" s="192" t="s">
        <v>292</v>
      </c>
      <c r="AT1420" s="192" t="s">
        <v>193</v>
      </c>
      <c r="AU1420" s="192" t="s">
        <v>82</v>
      </c>
      <c r="AY1420" s="20" t="s">
        <v>191</v>
      </c>
      <c r="BE1420" s="193">
        <f>IF(N1420="základní",J1420,0)</f>
        <v>0</v>
      </c>
      <c r="BF1420" s="193">
        <f>IF(N1420="snížená",J1420,0)</f>
        <v>0</v>
      </c>
      <c r="BG1420" s="193">
        <f>IF(N1420="zákl. přenesená",J1420,0)</f>
        <v>0</v>
      </c>
      <c r="BH1420" s="193">
        <f>IF(N1420="sníž. přenesená",J1420,0)</f>
        <v>0</v>
      </c>
      <c r="BI1420" s="193">
        <f>IF(N1420="nulová",J1420,0)</f>
        <v>0</v>
      </c>
      <c r="BJ1420" s="20" t="s">
        <v>80</v>
      </c>
      <c r="BK1420" s="193">
        <f>ROUND(I1420*H1420,2)</f>
        <v>0</v>
      </c>
      <c r="BL1420" s="20" t="s">
        <v>292</v>
      </c>
      <c r="BM1420" s="192" t="s">
        <v>1894</v>
      </c>
    </row>
    <row r="1421" spans="1:65" s="2" customFormat="1" ht="19.5">
      <c r="A1421" s="37"/>
      <c r="B1421" s="38"/>
      <c r="C1421" s="39"/>
      <c r="D1421" s="194" t="s">
        <v>199</v>
      </c>
      <c r="E1421" s="39"/>
      <c r="F1421" s="195" t="s">
        <v>1893</v>
      </c>
      <c r="G1421" s="39"/>
      <c r="H1421" s="39"/>
      <c r="I1421" s="196"/>
      <c r="J1421" s="39"/>
      <c r="K1421" s="39"/>
      <c r="L1421" s="42"/>
      <c r="M1421" s="197"/>
      <c r="N1421" s="198"/>
      <c r="O1421" s="67"/>
      <c r="P1421" s="67"/>
      <c r="Q1421" s="67"/>
      <c r="R1421" s="67"/>
      <c r="S1421" s="67"/>
      <c r="T1421" s="68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T1421" s="20" t="s">
        <v>199</v>
      </c>
      <c r="AU1421" s="20" t="s">
        <v>82</v>
      </c>
    </row>
    <row r="1422" spans="1:65" s="2" customFormat="1" ht="33" customHeight="1">
      <c r="A1422" s="37"/>
      <c r="B1422" s="38"/>
      <c r="C1422" s="181" t="s">
        <v>1895</v>
      </c>
      <c r="D1422" s="181" t="s">
        <v>193</v>
      </c>
      <c r="E1422" s="182" t="s">
        <v>1896</v>
      </c>
      <c r="F1422" s="183" t="s">
        <v>1897</v>
      </c>
      <c r="G1422" s="184" t="s">
        <v>196</v>
      </c>
      <c r="H1422" s="185">
        <v>1</v>
      </c>
      <c r="I1422" s="186"/>
      <c r="J1422" s="187">
        <f>ROUND(I1422*H1422,2)</f>
        <v>0</v>
      </c>
      <c r="K1422" s="183" t="s">
        <v>19</v>
      </c>
      <c r="L1422" s="42"/>
      <c r="M1422" s="188" t="s">
        <v>19</v>
      </c>
      <c r="N1422" s="189" t="s">
        <v>44</v>
      </c>
      <c r="O1422" s="67"/>
      <c r="P1422" s="190">
        <f>O1422*H1422</f>
        <v>0</v>
      </c>
      <c r="Q1422" s="190">
        <v>0</v>
      </c>
      <c r="R1422" s="190">
        <f>Q1422*H1422</f>
        <v>0</v>
      </c>
      <c r="S1422" s="190">
        <v>0</v>
      </c>
      <c r="T1422" s="191">
        <f>S1422*H1422</f>
        <v>0</v>
      </c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R1422" s="192" t="s">
        <v>292</v>
      </c>
      <c r="AT1422" s="192" t="s">
        <v>193</v>
      </c>
      <c r="AU1422" s="192" t="s">
        <v>82</v>
      </c>
      <c r="AY1422" s="20" t="s">
        <v>191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0" t="s">
        <v>80</v>
      </c>
      <c r="BK1422" s="193">
        <f>ROUND(I1422*H1422,2)</f>
        <v>0</v>
      </c>
      <c r="BL1422" s="20" t="s">
        <v>292</v>
      </c>
      <c r="BM1422" s="192" t="s">
        <v>1898</v>
      </c>
    </row>
    <row r="1423" spans="1:65" s="2" customFormat="1" ht="19.5">
      <c r="A1423" s="37"/>
      <c r="B1423" s="38"/>
      <c r="C1423" s="39"/>
      <c r="D1423" s="194" t="s">
        <v>199</v>
      </c>
      <c r="E1423" s="39"/>
      <c r="F1423" s="195" t="s">
        <v>1897</v>
      </c>
      <c r="G1423" s="39"/>
      <c r="H1423" s="39"/>
      <c r="I1423" s="196"/>
      <c r="J1423" s="39"/>
      <c r="K1423" s="39"/>
      <c r="L1423" s="42"/>
      <c r="M1423" s="197"/>
      <c r="N1423" s="198"/>
      <c r="O1423" s="67"/>
      <c r="P1423" s="67"/>
      <c r="Q1423" s="67"/>
      <c r="R1423" s="67"/>
      <c r="S1423" s="67"/>
      <c r="T1423" s="68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T1423" s="20" t="s">
        <v>199</v>
      </c>
      <c r="AU1423" s="20" t="s">
        <v>82</v>
      </c>
    </row>
    <row r="1424" spans="1:65" s="2" customFormat="1" ht="33" customHeight="1">
      <c r="A1424" s="37"/>
      <c r="B1424" s="38"/>
      <c r="C1424" s="181" t="s">
        <v>1899</v>
      </c>
      <c r="D1424" s="181" t="s">
        <v>193</v>
      </c>
      <c r="E1424" s="182" t="s">
        <v>1900</v>
      </c>
      <c r="F1424" s="183" t="s">
        <v>1901</v>
      </c>
      <c r="G1424" s="184" t="s">
        <v>196</v>
      </c>
      <c r="H1424" s="185">
        <v>1</v>
      </c>
      <c r="I1424" s="186"/>
      <c r="J1424" s="187">
        <f>ROUND(I1424*H1424,2)</f>
        <v>0</v>
      </c>
      <c r="K1424" s="183" t="s">
        <v>19</v>
      </c>
      <c r="L1424" s="42"/>
      <c r="M1424" s="188" t="s">
        <v>19</v>
      </c>
      <c r="N1424" s="189" t="s">
        <v>44</v>
      </c>
      <c r="O1424" s="67"/>
      <c r="P1424" s="190">
        <f>O1424*H1424</f>
        <v>0</v>
      </c>
      <c r="Q1424" s="190">
        <v>0</v>
      </c>
      <c r="R1424" s="190">
        <f>Q1424*H1424</f>
        <v>0</v>
      </c>
      <c r="S1424" s="190">
        <v>0</v>
      </c>
      <c r="T1424" s="191">
        <f>S1424*H1424</f>
        <v>0</v>
      </c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R1424" s="192" t="s">
        <v>292</v>
      </c>
      <c r="AT1424" s="192" t="s">
        <v>193</v>
      </c>
      <c r="AU1424" s="192" t="s">
        <v>82</v>
      </c>
      <c r="AY1424" s="20" t="s">
        <v>191</v>
      </c>
      <c r="BE1424" s="193">
        <f>IF(N1424="základní",J1424,0)</f>
        <v>0</v>
      </c>
      <c r="BF1424" s="193">
        <f>IF(N1424="snížená",J1424,0)</f>
        <v>0</v>
      </c>
      <c r="BG1424" s="193">
        <f>IF(N1424="zákl. přenesená",J1424,0)</f>
        <v>0</v>
      </c>
      <c r="BH1424" s="193">
        <f>IF(N1424="sníž. přenesená",J1424,0)</f>
        <v>0</v>
      </c>
      <c r="BI1424" s="193">
        <f>IF(N1424="nulová",J1424,0)</f>
        <v>0</v>
      </c>
      <c r="BJ1424" s="20" t="s">
        <v>80</v>
      </c>
      <c r="BK1424" s="193">
        <f>ROUND(I1424*H1424,2)</f>
        <v>0</v>
      </c>
      <c r="BL1424" s="20" t="s">
        <v>292</v>
      </c>
      <c r="BM1424" s="192" t="s">
        <v>1902</v>
      </c>
    </row>
    <row r="1425" spans="1:65" s="2" customFormat="1" ht="19.5">
      <c r="A1425" s="37"/>
      <c r="B1425" s="38"/>
      <c r="C1425" s="39"/>
      <c r="D1425" s="194" t="s">
        <v>199</v>
      </c>
      <c r="E1425" s="39"/>
      <c r="F1425" s="195" t="s">
        <v>1901</v>
      </c>
      <c r="G1425" s="39"/>
      <c r="H1425" s="39"/>
      <c r="I1425" s="196"/>
      <c r="J1425" s="39"/>
      <c r="K1425" s="39"/>
      <c r="L1425" s="42"/>
      <c r="M1425" s="197"/>
      <c r="N1425" s="198"/>
      <c r="O1425" s="67"/>
      <c r="P1425" s="67"/>
      <c r="Q1425" s="67"/>
      <c r="R1425" s="67"/>
      <c r="S1425" s="67"/>
      <c r="T1425" s="68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T1425" s="20" t="s">
        <v>199</v>
      </c>
      <c r="AU1425" s="20" t="s">
        <v>82</v>
      </c>
    </row>
    <row r="1426" spans="1:65" s="2" customFormat="1" ht="33" customHeight="1">
      <c r="A1426" s="37"/>
      <c r="B1426" s="38"/>
      <c r="C1426" s="181" t="s">
        <v>1903</v>
      </c>
      <c r="D1426" s="181" t="s">
        <v>193</v>
      </c>
      <c r="E1426" s="182" t="s">
        <v>1904</v>
      </c>
      <c r="F1426" s="183" t="s">
        <v>1905</v>
      </c>
      <c r="G1426" s="184" t="s">
        <v>196</v>
      </c>
      <c r="H1426" s="185">
        <v>1</v>
      </c>
      <c r="I1426" s="186"/>
      <c r="J1426" s="187">
        <f>ROUND(I1426*H1426,2)</f>
        <v>0</v>
      </c>
      <c r="K1426" s="183" t="s">
        <v>19</v>
      </c>
      <c r="L1426" s="42"/>
      <c r="M1426" s="188" t="s">
        <v>19</v>
      </c>
      <c r="N1426" s="189" t="s">
        <v>44</v>
      </c>
      <c r="O1426" s="67"/>
      <c r="P1426" s="190">
        <f>O1426*H1426</f>
        <v>0</v>
      </c>
      <c r="Q1426" s="190">
        <v>0</v>
      </c>
      <c r="R1426" s="190">
        <f>Q1426*H1426</f>
        <v>0</v>
      </c>
      <c r="S1426" s="190">
        <v>0</v>
      </c>
      <c r="T1426" s="191">
        <f>S1426*H1426</f>
        <v>0</v>
      </c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R1426" s="192" t="s">
        <v>292</v>
      </c>
      <c r="AT1426" s="192" t="s">
        <v>193</v>
      </c>
      <c r="AU1426" s="192" t="s">
        <v>82</v>
      </c>
      <c r="AY1426" s="20" t="s">
        <v>191</v>
      </c>
      <c r="BE1426" s="193">
        <f>IF(N1426="základní",J1426,0)</f>
        <v>0</v>
      </c>
      <c r="BF1426" s="193">
        <f>IF(N1426="snížená",J1426,0)</f>
        <v>0</v>
      </c>
      <c r="BG1426" s="193">
        <f>IF(N1426="zákl. přenesená",J1426,0)</f>
        <v>0</v>
      </c>
      <c r="BH1426" s="193">
        <f>IF(N1426="sníž. přenesená",J1426,0)</f>
        <v>0</v>
      </c>
      <c r="BI1426" s="193">
        <f>IF(N1426="nulová",J1426,0)</f>
        <v>0</v>
      </c>
      <c r="BJ1426" s="20" t="s">
        <v>80</v>
      </c>
      <c r="BK1426" s="193">
        <f>ROUND(I1426*H1426,2)</f>
        <v>0</v>
      </c>
      <c r="BL1426" s="20" t="s">
        <v>292</v>
      </c>
      <c r="BM1426" s="192" t="s">
        <v>1906</v>
      </c>
    </row>
    <row r="1427" spans="1:65" s="2" customFormat="1" ht="19.5">
      <c r="A1427" s="37"/>
      <c r="B1427" s="38"/>
      <c r="C1427" s="39"/>
      <c r="D1427" s="194" t="s">
        <v>199</v>
      </c>
      <c r="E1427" s="39"/>
      <c r="F1427" s="195" t="s">
        <v>1905</v>
      </c>
      <c r="G1427" s="39"/>
      <c r="H1427" s="39"/>
      <c r="I1427" s="196"/>
      <c r="J1427" s="39"/>
      <c r="K1427" s="39"/>
      <c r="L1427" s="42"/>
      <c r="M1427" s="197"/>
      <c r="N1427" s="198"/>
      <c r="O1427" s="67"/>
      <c r="P1427" s="67"/>
      <c r="Q1427" s="67"/>
      <c r="R1427" s="67"/>
      <c r="S1427" s="67"/>
      <c r="T1427" s="68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T1427" s="20" t="s">
        <v>199</v>
      </c>
      <c r="AU1427" s="20" t="s">
        <v>82</v>
      </c>
    </row>
    <row r="1428" spans="1:65" s="2" customFormat="1" ht="33" customHeight="1">
      <c r="A1428" s="37"/>
      <c r="B1428" s="38"/>
      <c r="C1428" s="181" t="s">
        <v>1907</v>
      </c>
      <c r="D1428" s="181" t="s">
        <v>193</v>
      </c>
      <c r="E1428" s="182" t="s">
        <v>1908</v>
      </c>
      <c r="F1428" s="183" t="s">
        <v>1909</v>
      </c>
      <c r="G1428" s="184" t="s">
        <v>196</v>
      </c>
      <c r="H1428" s="185">
        <v>1</v>
      </c>
      <c r="I1428" s="186"/>
      <c r="J1428" s="187">
        <f>ROUND(I1428*H1428,2)</f>
        <v>0</v>
      </c>
      <c r="K1428" s="183" t="s">
        <v>19</v>
      </c>
      <c r="L1428" s="42"/>
      <c r="M1428" s="188" t="s">
        <v>19</v>
      </c>
      <c r="N1428" s="189" t="s">
        <v>44</v>
      </c>
      <c r="O1428" s="67"/>
      <c r="P1428" s="190">
        <f>O1428*H1428</f>
        <v>0</v>
      </c>
      <c r="Q1428" s="190">
        <v>0</v>
      </c>
      <c r="R1428" s="190">
        <f>Q1428*H1428</f>
        <v>0</v>
      </c>
      <c r="S1428" s="190">
        <v>0</v>
      </c>
      <c r="T1428" s="191">
        <f>S1428*H1428</f>
        <v>0</v>
      </c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R1428" s="192" t="s">
        <v>292</v>
      </c>
      <c r="AT1428" s="192" t="s">
        <v>193</v>
      </c>
      <c r="AU1428" s="192" t="s">
        <v>82</v>
      </c>
      <c r="AY1428" s="20" t="s">
        <v>191</v>
      </c>
      <c r="BE1428" s="193">
        <f>IF(N1428="základní",J1428,0)</f>
        <v>0</v>
      </c>
      <c r="BF1428" s="193">
        <f>IF(N1428="snížená",J1428,0)</f>
        <v>0</v>
      </c>
      <c r="BG1428" s="193">
        <f>IF(N1428="zákl. přenesená",J1428,0)</f>
        <v>0</v>
      </c>
      <c r="BH1428" s="193">
        <f>IF(N1428="sníž. přenesená",J1428,0)</f>
        <v>0</v>
      </c>
      <c r="BI1428" s="193">
        <f>IF(N1428="nulová",J1428,0)</f>
        <v>0</v>
      </c>
      <c r="BJ1428" s="20" t="s">
        <v>80</v>
      </c>
      <c r="BK1428" s="193">
        <f>ROUND(I1428*H1428,2)</f>
        <v>0</v>
      </c>
      <c r="BL1428" s="20" t="s">
        <v>292</v>
      </c>
      <c r="BM1428" s="192" t="s">
        <v>1910</v>
      </c>
    </row>
    <row r="1429" spans="1:65" s="2" customFormat="1" ht="19.5">
      <c r="A1429" s="37"/>
      <c r="B1429" s="38"/>
      <c r="C1429" s="39"/>
      <c r="D1429" s="194" t="s">
        <v>199</v>
      </c>
      <c r="E1429" s="39"/>
      <c r="F1429" s="195" t="s">
        <v>1909</v>
      </c>
      <c r="G1429" s="39"/>
      <c r="H1429" s="39"/>
      <c r="I1429" s="196"/>
      <c r="J1429" s="39"/>
      <c r="K1429" s="39"/>
      <c r="L1429" s="42"/>
      <c r="M1429" s="197"/>
      <c r="N1429" s="198"/>
      <c r="O1429" s="67"/>
      <c r="P1429" s="67"/>
      <c r="Q1429" s="67"/>
      <c r="R1429" s="67"/>
      <c r="S1429" s="67"/>
      <c r="T1429" s="68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T1429" s="20" t="s">
        <v>199</v>
      </c>
      <c r="AU1429" s="20" t="s">
        <v>82</v>
      </c>
    </row>
    <row r="1430" spans="1:65" s="2" customFormat="1" ht="33" customHeight="1">
      <c r="A1430" s="37"/>
      <c r="B1430" s="38"/>
      <c r="C1430" s="181" t="s">
        <v>1911</v>
      </c>
      <c r="D1430" s="181" t="s">
        <v>193</v>
      </c>
      <c r="E1430" s="182" t="s">
        <v>1912</v>
      </c>
      <c r="F1430" s="183" t="s">
        <v>1913</v>
      </c>
      <c r="G1430" s="184" t="s">
        <v>196</v>
      </c>
      <c r="H1430" s="185">
        <v>1</v>
      </c>
      <c r="I1430" s="186"/>
      <c r="J1430" s="187">
        <f>ROUND(I1430*H1430,2)</f>
        <v>0</v>
      </c>
      <c r="K1430" s="183" t="s">
        <v>19</v>
      </c>
      <c r="L1430" s="42"/>
      <c r="M1430" s="188" t="s">
        <v>19</v>
      </c>
      <c r="N1430" s="189" t="s">
        <v>44</v>
      </c>
      <c r="O1430" s="67"/>
      <c r="P1430" s="190">
        <f>O1430*H1430</f>
        <v>0</v>
      </c>
      <c r="Q1430" s="190">
        <v>0</v>
      </c>
      <c r="R1430" s="190">
        <f>Q1430*H1430</f>
        <v>0</v>
      </c>
      <c r="S1430" s="190">
        <v>0</v>
      </c>
      <c r="T1430" s="191">
        <f>S1430*H1430</f>
        <v>0</v>
      </c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R1430" s="192" t="s">
        <v>292</v>
      </c>
      <c r="AT1430" s="192" t="s">
        <v>193</v>
      </c>
      <c r="AU1430" s="192" t="s">
        <v>82</v>
      </c>
      <c r="AY1430" s="20" t="s">
        <v>191</v>
      </c>
      <c r="BE1430" s="193">
        <f>IF(N1430="základní",J1430,0)</f>
        <v>0</v>
      </c>
      <c r="BF1430" s="193">
        <f>IF(N1430="snížená",J1430,0)</f>
        <v>0</v>
      </c>
      <c r="BG1430" s="193">
        <f>IF(N1430="zákl. přenesená",J1430,0)</f>
        <v>0</v>
      </c>
      <c r="BH1430" s="193">
        <f>IF(N1430="sníž. přenesená",J1430,0)</f>
        <v>0</v>
      </c>
      <c r="BI1430" s="193">
        <f>IF(N1430="nulová",J1430,0)</f>
        <v>0</v>
      </c>
      <c r="BJ1430" s="20" t="s">
        <v>80</v>
      </c>
      <c r="BK1430" s="193">
        <f>ROUND(I1430*H1430,2)</f>
        <v>0</v>
      </c>
      <c r="BL1430" s="20" t="s">
        <v>292</v>
      </c>
      <c r="BM1430" s="192" t="s">
        <v>1914</v>
      </c>
    </row>
    <row r="1431" spans="1:65" s="2" customFormat="1" ht="19.5">
      <c r="A1431" s="37"/>
      <c r="B1431" s="38"/>
      <c r="C1431" s="39"/>
      <c r="D1431" s="194" t="s">
        <v>199</v>
      </c>
      <c r="E1431" s="39"/>
      <c r="F1431" s="195" t="s">
        <v>1913</v>
      </c>
      <c r="G1431" s="39"/>
      <c r="H1431" s="39"/>
      <c r="I1431" s="196"/>
      <c r="J1431" s="39"/>
      <c r="K1431" s="39"/>
      <c r="L1431" s="42"/>
      <c r="M1431" s="197"/>
      <c r="N1431" s="198"/>
      <c r="O1431" s="67"/>
      <c r="P1431" s="67"/>
      <c r="Q1431" s="67"/>
      <c r="R1431" s="67"/>
      <c r="S1431" s="67"/>
      <c r="T1431" s="68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T1431" s="20" t="s">
        <v>199</v>
      </c>
      <c r="AU1431" s="20" t="s">
        <v>82</v>
      </c>
    </row>
    <row r="1432" spans="1:65" s="2" customFormat="1" ht="33" customHeight="1">
      <c r="A1432" s="37"/>
      <c r="B1432" s="38"/>
      <c r="C1432" s="181" t="s">
        <v>1915</v>
      </c>
      <c r="D1432" s="181" t="s">
        <v>193</v>
      </c>
      <c r="E1432" s="182" t="s">
        <v>1916</v>
      </c>
      <c r="F1432" s="183" t="s">
        <v>1917</v>
      </c>
      <c r="G1432" s="184" t="s">
        <v>196</v>
      </c>
      <c r="H1432" s="185">
        <v>1</v>
      </c>
      <c r="I1432" s="186"/>
      <c r="J1432" s="187">
        <f>ROUND(I1432*H1432,2)</f>
        <v>0</v>
      </c>
      <c r="K1432" s="183" t="s">
        <v>19</v>
      </c>
      <c r="L1432" s="42"/>
      <c r="M1432" s="188" t="s">
        <v>19</v>
      </c>
      <c r="N1432" s="189" t="s">
        <v>44</v>
      </c>
      <c r="O1432" s="67"/>
      <c r="P1432" s="190">
        <f>O1432*H1432</f>
        <v>0</v>
      </c>
      <c r="Q1432" s="190">
        <v>0</v>
      </c>
      <c r="R1432" s="190">
        <f>Q1432*H1432</f>
        <v>0</v>
      </c>
      <c r="S1432" s="190">
        <v>0</v>
      </c>
      <c r="T1432" s="191">
        <f>S1432*H1432</f>
        <v>0</v>
      </c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R1432" s="192" t="s">
        <v>292</v>
      </c>
      <c r="AT1432" s="192" t="s">
        <v>193</v>
      </c>
      <c r="AU1432" s="192" t="s">
        <v>82</v>
      </c>
      <c r="AY1432" s="20" t="s">
        <v>191</v>
      </c>
      <c r="BE1432" s="193">
        <f>IF(N1432="základní",J1432,0)</f>
        <v>0</v>
      </c>
      <c r="BF1432" s="193">
        <f>IF(N1432="snížená",J1432,0)</f>
        <v>0</v>
      </c>
      <c r="BG1432" s="193">
        <f>IF(N1432="zákl. přenesená",J1432,0)</f>
        <v>0</v>
      </c>
      <c r="BH1432" s="193">
        <f>IF(N1432="sníž. přenesená",J1432,0)</f>
        <v>0</v>
      </c>
      <c r="BI1432" s="193">
        <f>IF(N1432="nulová",J1432,0)</f>
        <v>0</v>
      </c>
      <c r="BJ1432" s="20" t="s">
        <v>80</v>
      </c>
      <c r="BK1432" s="193">
        <f>ROUND(I1432*H1432,2)</f>
        <v>0</v>
      </c>
      <c r="BL1432" s="20" t="s">
        <v>292</v>
      </c>
      <c r="BM1432" s="192" t="s">
        <v>1918</v>
      </c>
    </row>
    <row r="1433" spans="1:65" s="2" customFormat="1" ht="19.5">
      <c r="A1433" s="37"/>
      <c r="B1433" s="38"/>
      <c r="C1433" s="39"/>
      <c r="D1433" s="194" t="s">
        <v>199</v>
      </c>
      <c r="E1433" s="39"/>
      <c r="F1433" s="195" t="s">
        <v>1917</v>
      </c>
      <c r="G1433" s="39"/>
      <c r="H1433" s="39"/>
      <c r="I1433" s="196"/>
      <c r="J1433" s="39"/>
      <c r="K1433" s="39"/>
      <c r="L1433" s="42"/>
      <c r="M1433" s="197"/>
      <c r="N1433" s="198"/>
      <c r="O1433" s="67"/>
      <c r="P1433" s="67"/>
      <c r="Q1433" s="67"/>
      <c r="R1433" s="67"/>
      <c r="S1433" s="67"/>
      <c r="T1433" s="68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T1433" s="20" t="s">
        <v>199</v>
      </c>
      <c r="AU1433" s="20" t="s">
        <v>82</v>
      </c>
    </row>
    <row r="1434" spans="1:65" s="2" customFormat="1" ht="33" customHeight="1">
      <c r="A1434" s="37"/>
      <c r="B1434" s="38"/>
      <c r="C1434" s="181" t="s">
        <v>1919</v>
      </c>
      <c r="D1434" s="181" t="s">
        <v>193</v>
      </c>
      <c r="E1434" s="182" t="s">
        <v>1920</v>
      </c>
      <c r="F1434" s="183" t="s">
        <v>1921</v>
      </c>
      <c r="G1434" s="184" t="s">
        <v>196</v>
      </c>
      <c r="H1434" s="185">
        <v>1</v>
      </c>
      <c r="I1434" s="186"/>
      <c r="J1434" s="187">
        <f>ROUND(I1434*H1434,2)</f>
        <v>0</v>
      </c>
      <c r="K1434" s="183" t="s">
        <v>19</v>
      </c>
      <c r="L1434" s="42"/>
      <c r="M1434" s="188" t="s">
        <v>19</v>
      </c>
      <c r="N1434" s="189" t="s">
        <v>44</v>
      </c>
      <c r="O1434" s="67"/>
      <c r="P1434" s="190">
        <f>O1434*H1434</f>
        <v>0</v>
      </c>
      <c r="Q1434" s="190">
        <v>0</v>
      </c>
      <c r="R1434" s="190">
        <f>Q1434*H1434</f>
        <v>0</v>
      </c>
      <c r="S1434" s="190">
        <v>0</v>
      </c>
      <c r="T1434" s="191">
        <f>S1434*H1434</f>
        <v>0</v>
      </c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R1434" s="192" t="s">
        <v>292</v>
      </c>
      <c r="AT1434" s="192" t="s">
        <v>193</v>
      </c>
      <c r="AU1434" s="192" t="s">
        <v>82</v>
      </c>
      <c r="AY1434" s="20" t="s">
        <v>191</v>
      </c>
      <c r="BE1434" s="193">
        <f>IF(N1434="základní",J1434,0)</f>
        <v>0</v>
      </c>
      <c r="BF1434" s="193">
        <f>IF(N1434="snížená",J1434,0)</f>
        <v>0</v>
      </c>
      <c r="BG1434" s="193">
        <f>IF(N1434="zákl. přenesená",J1434,0)</f>
        <v>0</v>
      </c>
      <c r="BH1434" s="193">
        <f>IF(N1434="sníž. přenesená",J1434,0)</f>
        <v>0</v>
      </c>
      <c r="BI1434" s="193">
        <f>IF(N1434="nulová",J1434,0)</f>
        <v>0</v>
      </c>
      <c r="BJ1434" s="20" t="s">
        <v>80</v>
      </c>
      <c r="BK1434" s="193">
        <f>ROUND(I1434*H1434,2)</f>
        <v>0</v>
      </c>
      <c r="BL1434" s="20" t="s">
        <v>292</v>
      </c>
      <c r="BM1434" s="192" t="s">
        <v>1922</v>
      </c>
    </row>
    <row r="1435" spans="1:65" s="2" customFormat="1" ht="19.5">
      <c r="A1435" s="37"/>
      <c r="B1435" s="38"/>
      <c r="C1435" s="39"/>
      <c r="D1435" s="194" t="s">
        <v>199</v>
      </c>
      <c r="E1435" s="39"/>
      <c r="F1435" s="195" t="s">
        <v>1921</v>
      </c>
      <c r="G1435" s="39"/>
      <c r="H1435" s="39"/>
      <c r="I1435" s="196"/>
      <c r="J1435" s="39"/>
      <c r="K1435" s="39"/>
      <c r="L1435" s="42"/>
      <c r="M1435" s="197"/>
      <c r="N1435" s="198"/>
      <c r="O1435" s="67"/>
      <c r="P1435" s="67"/>
      <c r="Q1435" s="67"/>
      <c r="R1435" s="67"/>
      <c r="S1435" s="67"/>
      <c r="T1435" s="68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T1435" s="20" t="s">
        <v>199</v>
      </c>
      <c r="AU1435" s="20" t="s">
        <v>82</v>
      </c>
    </row>
    <row r="1436" spans="1:65" s="2" customFormat="1" ht="33" customHeight="1">
      <c r="A1436" s="37"/>
      <c r="B1436" s="38"/>
      <c r="C1436" s="181" t="s">
        <v>1923</v>
      </c>
      <c r="D1436" s="181" t="s">
        <v>193</v>
      </c>
      <c r="E1436" s="182" t="s">
        <v>1924</v>
      </c>
      <c r="F1436" s="183" t="s">
        <v>1925</v>
      </c>
      <c r="G1436" s="184" t="s">
        <v>196</v>
      </c>
      <c r="H1436" s="185">
        <v>1</v>
      </c>
      <c r="I1436" s="186"/>
      <c r="J1436" s="187">
        <f>ROUND(I1436*H1436,2)</f>
        <v>0</v>
      </c>
      <c r="K1436" s="183" t="s">
        <v>19</v>
      </c>
      <c r="L1436" s="42"/>
      <c r="M1436" s="188" t="s">
        <v>19</v>
      </c>
      <c r="N1436" s="189" t="s">
        <v>44</v>
      </c>
      <c r="O1436" s="67"/>
      <c r="P1436" s="190">
        <f>O1436*H1436</f>
        <v>0</v>
      </c>
      <c r="Q1436" s="190">
        <v>0</v>
      </c>
      <c r="R1436" s="190">
        <f>Q1436*H1436</f>
        <v>0</v>
      </c>
      <c r="S1436" s="190">
        <v>0</v>
      </c>
      <c r="T1436" s="191">
        <f>S1436*H1436</f>
        <v>0</v>
      </c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R1436" s="192" t="s">
        <v>292</v>
      </c>
      <c r="AT1436" s="192" t="s">
        <v>193</v>
      </c>
      <c r="AU1436" s="192" t="s">
        <v>82</v>
      </c>
      <c r="AY1436" s="20" t="s">
        <v>191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0" t="s">
        <v>80</v>
      </c>
      <c r="BK1436" s="193">
        <f>ROUND(I1436*H1436,2)</f>
        <v>0</v>
      </c>
      <c r="BL1436" s="20" t="s">
        <v>292</v>
      </c>
      <c r="BM1436" s="192" t="s">
        <v>1926</v>
      </c>
    </row>
    <row r="1437" spans="1:65" s="2" customFormat="1" ht="19.5">
      <c r="A1437" s="37"/>
      <c r="B1437" s="38"/>
      <c r="C1437" s="39"/>
      <c r="D1437" s="194" t="s">
        <v>199</v>
      </c>
      <c r="E1437" s="39"/>
      <c r="F1437" s="195" t="s">
        <v>1925</v>
      </c>
      <c r="G1437" s="39"/>
      <c r="H1437" s="39"/>
      <c r="I1437" s="196"/>
      <c r="J1437" s="39"/>
      <c r="K1437" s="39"/>
      <c r="L1437" s="42"/>
      <c r="M1437" s="197"/>
      <c r="N1437" s="198"/>
      <c r="O1437" s="67"/>
      <c r="P1437" s="67"/>
      <c r="Q1437" s="67"/>
      <c r="R1437" s="67"/>
      <c r="S1437" s="67"/>
      <c r="T1437" s="68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T1437" s="20" t="s">
        <v>199</v>
      </c>
      <c r="AU1437" s="20" t="s">
        <v>82</v>
      </c>
    </row>
    <row r="1438" spans="1:65" s="2" customFormat="1" ht="33" customHeight="1">
      <c r="A1438" s="37"/>
      <c r="B1438" s="38"/>
      <c r="C1438" s="181" t="s">
        <v>1927</v>
      </c>
      <c r="D1438" s="181" t="s">
        <v>193</v>
      </c>
      <c r="E1438" s="182" t="s">
        <v>1928</v>
      </c>
      <c r="F1438" s="183" t="s">
        <v>1929</v>
      </c>
      <c r="G1438" s="184" t="s">
        <v>196</v>
      </c>
      <c r="H1438" s="185">
        <v>1</v>
      </c>
      <c r="I1438" s="186"/>
      <c r="J1438" s="187">
        <f>ROUND(I1438*H1438,2)</f>
        <v>0</v>
      </c>
      <c r="K1438" s="183" t="s">
        <v>19</v>
      </c>
      <c r="L1438" s="42"/>
      <c r="M1438" s="188" t="s">
        <v>19</v>
      </c>
      <c r="N1438" s="189" t="s">
        <v>44</v>
      </c>
      <c r="O1438" s="67"/>
      <c r="P1438" s="190">
        <f>O1438*H1438</f>
        <v>0</v>
      </c>
      <c r="Q1438" s="190">
        <v>0</v>
      </c>
      <c r="R1438" s="190">
        <f>Q1438*H1438</f>
        <v>0</v>
      </c>
      <c r="S1438" s="190">
        <v>0</v>
      </c>
      <c r="T1438" s="191">
        <f>S1438*H1438</f>
        <v>0</v>
      </c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R1438" s="192" t="s">
        <v>292</v>
      </c>
      <c r="AT1438" s="192" t="s">
        <v>193</v>
      </c>
      <c r="AU1438" s="192" t="s">
        <v>82</v>
      </c>
      <c r="AY1438" s="20" t="s">
        <v>191</v>
      </c>
      <c r="BE1438" s="193">
        <f>IF(N1438="základní",J1438,0)</f>
        <v>0</v>
      </c>
      <c r="BF1438" s="193">
        <f>IF(N1438="snížená",J1438,0)</f>
        <v>0</v>
      </c>
      <c r="BG1438" s="193">
        <f>IF(N1438="zákl. přenesená",J1438,0)</f>
        <v>0</v>
      </c>
      <c r="BH1438" s="193">
        <f>IF(N1438="sníž. přenesená",J1438,0)</f>
        <v>0</v>
      </c>
      <c r="BI1438" s="193">
        <f>IF(N1438="nulová",J1438,0)</f>
        <v>0</v>
      </c>
      <c r="BJ1438" s="20" t="s">
        <v>80</v>
      </c>
      <c r="BK1438" s="193">
        <f>ROUND(I1438*H1438,2)</f>
        <v>0</v>
      </c>
      <c r="BL1438" s="20" t="s">
        <v>292</v>
      </c>
      <c r="BM1438" s="192" t="s">
        <v>1930</v>
      </c>
    </row>
    <row r="1439" spans="1:65" s="2" customFormat="1" ht="19.5">
      <c r="A1439" s="37"/>
      <c r="B1439" s="38"/>
      <c r="C1439" s="39"/>
      <c r="D1439" s="194" t="s">
        <v>199</v>
      </c>
      <c r="E1439" s="39"/>
      <c r="F1439" s="195" t="s">
        <v>1929</v>
      </c>
      <c r="G1439" s="39"/>
      <c r="H1439" s="39"/>
      <c r="I1439" s="196"/>
      <c r="J1439" s="39"/>
      <c r="K1439" s="39"/>
      <c r="L1439" s="42"/>
      <c r="M1439" s="197"/>
      <c r="N1439" s="198"/>
      <c r="O1439" s="67"/>
      <c r="P1439" s="67"/>
      <c r="Q1439" s="67"/>
      <c r="R1439" s="67"/>
      <c r="S1439" s="67"/>
      <c r="T1439" s="68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T1439" s="20" t="s">
        <v>199</v>
      </c>
      <c r="AU1439" s="20" t="s">
        <v>82</v>
      </c>
    </row>
    <row r="1440" spans="1:65" s="2" customFormat="1" ht="33" customHeight="1">
      <c r="A1440" s="37"/>
      <c r="B1440" s="38"/>
      <c r="C1440" s="181" t="s">
        <v>1931</v>
      </c>
      <c r="D1440" s="181" t="s">
        <v>193</v>
      </c>
      <c r="E1440" s="182" t="s">
        <v>1932</v>
      </c>
      <c r="F1440" s="183" t="s">
        <v>1933</v>
      </c>
      <c r="G1440" s="184" t="s">
        <v>196</v>
      </c>
      <c r="H1440" s="185">
        <v>1</v>
      </c>
      <c r="I1440" s="186"/>
      <c r="J1440" s="187">
        <f>ROUND(I1440*H1440,2)</f>
        <v>0</v>
      </c>
      <c r="K1440" s="183" t="s">
        <v>19</v>
      </c>
      <c r="L1440" s="42"/>
      <c r="M1440" s="188" t="s">
        <v>19</v>
      </c>
      <c r="N1440" s="189" t="s">
        <v>44</v>
      </c>
      <c r="O1440" s="67"/>
      <c r="P1440" s="190">
        <f>O1440*H1440</f>
        <v>0</v>
      </c>
      <c r="Q1440" s="190">
        <v>0</v>
      </c>
      <c r="R1440" s="190">
        <f>Q1440*H1440</f>
        <v>0</v>
      </c>
      <c r="S1440" s="190">
        <v>0</v>
      </c>
      <c r="T1440" s="191">
        <f>S1440*H1440</f>
        <v>0</v>
      </c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R1440" s="192" t="s">
        <v>292</v>
      </c>
      <c r="AT1440" s="192" t="s">
        <v>193</v>
      </c>
      <c r="AU1440" s="192" t="s">
        <v>82</v>
      </c>
      <c r="AY1440" s="20" t="s">
        <v>191</v>
      </c>
      <c r="BE1440" s="193">
        <f>IF(N1440="základní",J1440,0)</f>
        <v>0</v>
      </c>
      <c r="BF1440" s="193">
        <f>IF(N1440="snížená",J1440,0)</f>
        <v>0</v>
      </c>
      <c r="BG1440" s="193">
        <f>IF(N1440="zákl. přenesená",J1440,0)</f>
        <v>0</v>
      </c>
      <c r="BH1440" s="193">
        <f>IF(N1440="sníž. přenesená",J1440,0)</f>
        <v>0</v>
      </c>
      <c r="BI1440" s="193">
        <f>IF(N1440="nulová",J1440,0)</f>
        <v>0</v>
      </c>
      <c r="BJ1440" s="20" t="s">
        <v>80</v>
      </c>
      <c r="BK1440" s="193">
        <f>ROUND(I1440*H1440,2)</f>
        <v>0</v>
      </c>
      <c r="BL1440" s="20" t="s">
        <v>292</v>
      </c>
      <c r="BM1440" s="192" t="s">
        <v>1934</v>
      </c>
    </row>
    <row r="1441" spans="1:65" s="2" customFormat="1" ht="19.5">
      <c r="A1441" s="37"/>
      <c r="B1441" s="38"/>
      <c r="C1441" s="39"/>
      <c r="D1441" s="194" t="s">
        <v>199</v>
      </c>
      <c r="E1441" s="39"/>
      <c r="F1441" s="195" t="s">
        <v>1933</v>
      </c>
      <c r="G1441" s="39"/>
      <c r="H1441" s="39"/>
      <c r="I1441" s="196"/>
      <c r="J1441" s="39"/>
      <c r="K1441" s="39"/>
      <c r="L1441" s="42"/>
      <c r="M1441" s="197"/>
      <c r="N1441" s="198"/>
      <c r="O1441" s="67"/>
      <c r="P1441" s="67"/>
      <c r="Q1441" s="67"/>
      <c r="R1441" s="67"/>
      <c r="S1441" s="67"/>
      <c r="T1441" s="68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T1441" s="20" t="s">
        <v>199</v>
      </c>
      <c r="AU1441" s="20" t="s">
        <v>82</v>
      </c>
    </row>
    <row r="1442" spans="1:65" s="2" customFormat="1" ht="33" customHeight="1">
      <c r="A1442" s="37"/>
      <c r="B1442" s="38"/>
      <c r="C1442" s="181" t="s">
        <v>1935</v>
      </c>
      <c r="D1442" s="181" t="s">
        <v>193</v>
      </c>
      <c r="E1442" s="182" t="s">
        <v>1936</v>
      </c>
      <c r="F1442" s="183" t="s">
        <v>1937</v>
      </c>
      <c r="G1442" s="184" t="s">
        <v>196</v>
      </c>
      <c r="H1442" s="185">
        <v>1</v>
      </c>
      <c r="I1442" s="186"/>
      <c r="J1442" s="187">
        <f>ROUND(I1442*H1442,2)</f>
        <v>0</v>
      </c>
      <c r="K1442" s="183" t="s">
        <v>19</v>
      </c>
      <c r="L1442" s="42"/>
      <c r="M1442" s="188" t="s">
        <v>19</v>
      </c>
      <c r="N1442" s="189" t="s">
        <v>44</v>
      </c>
      <c r="O1442" s="67"/>
      <c r="P1442" s="190">
        <f>O1442*H1442</f>
        <v>0</v>
      </c>
      <c r="Q1442" s="190">
        <v>0</v>
      </c>
      <c r="R1442" s="190">
        <f>Q1442*H1442</f>
        <v>0</v>
      </c>
      <c r="S1442" s="190">
        <v>0</v>
      </c>
      <c r="T1442" s="191">
        <f>S1442*H1442</f>
        <v>0</v>
      </c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R1442" s="192" t="s">
        <v>292</v>
      </c>
      <c r="AT1442" s="192" t="s">
        <v>193</v>
      </c>
      <c r="AU1442" s="192" t="s">
        <v>82</v>
      </c>
      <c r="AY1442" s="20" t="s">
        <v>191</v>
      </c>
      <c r="BE1442" s="193">
        <f>IF(N1442="základní",J1442,0)</f>
        <v>0</v>
      </c>
      <c r="BF1442" s="193">
        <f>IF(N1442="snížená",J1442,0)</f>
        <v>0</v>
      </c>
      <c r="BG1442" s="193">
        <f>IF(N1442="zákl. přenesená",J1442,0)</f>
        <v>0</v>
      </c>
      <c r="BH1442" s="193">
        <f>IF(N1442="sníž. přenesená",J1442,0)</f>
        <v>0</v>
      </c>
      <c r="BI1442" s="193">
        <f>IF(N1442="nulová",J1442,0)</f>
        <v>0</v>
      </c>
      <c r="BJ1442" s="20" t="s">
        <v>80</v>
      </c>
      <c r="BK1442" s="193">
        <f>ROUND(I1442*H1442,2)</f>
        <v>0</v>
      </c>
      <c r="BL1442" s="20" t="s">
        <v>292</v>
      </c>
      <c r="BM1442" s="192" t="s">
        <v>1938</v>
      </c>
    </row>
    <row r="1443" spans="1:65" s="2" customFormat="1" ht="19.5">
      <c r="A1443" s="37"/>
      <c r="B1443" s="38"/>
      <c r="C1443" s="39"/>
      <c r="D1443" s="194" t="s">
        <v>199</v>
      </c>
      <c r="E1443" s="39"/>
      <c r="F1443" s="195" t="s">
        <v>1937</v>
      </c>
      <c r="G1443" s="39"/>
      <c r="H1443" s="39"/>
      <c r="I1443" s="196"/>
      <c r="J1443" s="39"/>
      <c r="K1443" s="39"/>
      <c r="L1443" s="42"/>
      <c r="M1443" s="197"/>
      <c r="N1443" s="198"/>
      <c r="O1443" s="67"/>
      <c r="P1443" s="67"/>
      <c r="Q1443" s="67"/>
      <c r="R1443" s="67"/>
      <c r="S1443" s="67"/>
      <c r="T1443" s="68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T1443" s="20" t="s">
        <v>199</v>
      </c>
      <c r="AU1443" s="20" t="s">
        <v>82</v>
      </c>
    </row>
    <row r="1444" spans="1:65" s="2" customFormat="1" ht="33" customHeight="1">
      <c r="A1444" s="37"/>
      <c r="B1444" s="38"/>
      <c r="C1444" s="181" t="s">
        <v>1939</v>
      </c>
      <c r="D1444" s="181" t="s">
        <v>193</v>
      </c>
      <c r="E1444" s="182" t="s">
        <v>1940</v>
      </c>
      <c r="F1444" s="183" t="s">
        <v>1941</v>
      </c>
      <c r="G1444" s="184" t="s">
        <v>196</v>
      </c>
      <c r="H1444" s="185">
        <v>1</v>
      </c>
      <c r="I1444" s="186"/>
      <c r="J1444" s="187">
        <f>ROUND(I1444*H1444,2)</f>
        <v>0</v>
      </c>
      <c r="K1444" s="183" t="s">
        <v>19</v>
      </c>
      <c r="L1444" s="42"/>
      <c r="M1444" s="188" t="s">
        <v>19</v>
      </c>
      <c r="N1444" s="189" t="s">
        <v>44</v>
      </c>
      <c r="O1444" s="67"/>
      <c r="P1444" s="190">
        <f>O1444*H1444</f>
        <v>0</v>
      </c>
      <c r="Q1444" s="190">
        <v>0</v>
      </c>
      <c r="R1444" s="190">
        <f>Q1444*H1444</f>
        <v>0</v>
      </c>
      <c r="S1444" s="190">
        <v>0</v>
      </c>
      <c r="T1444" s="191">
        <f>S1444*H1444</f>
        <v>0</v>
      </c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R1444" s="192" t="s">
        <v>292</v>
      </c>
      <c r="AT1444" s="192" t="s">
        <v>193</v>
      </c>
      <c r="AU1444" s="192" t="s">
        <v>82</v>
      </c>
      <c r="AY1444" s="20" t="s">
        <v>191</v>
      </c>
      <c r="BE1444" s="193">
        <f>IF(N1444="základní",J1444,0)</f>
        <v>0</v>
      </c>
      <c r="BF1444" s="193">
        <f>IF(N1444="snížená",J1444,0)</f>
        <v>0</v>
      </c>
      <c r="BG1444" s="193">
        <f>IF(N1444="zákl. přenesená",J1444,0)</f>
        <v>0</v>
      </c>
      <c r="BH1444" s="193">
        <f>IF(N1444="sníž. přenesená",J1444,0)</f>
        <v>0</v>
      </c>
      <c r="BI1444" s="193">
        <f>IF(N1444="nulová",J1444,0)</f>
        <v>0</v>
      </c>
      <c r="BJ1444" s="20" t="s">
        <v>80</v>
      </c>
      <c r="BK1444" s="193">
        <f>ROUND(I1444*H1444,2)</f>
        <v>0</v>
      </c>
      <c r="BL1444" s="20" t="s">
        <v>292</v>
      </c>
      <c r="BM1444" s="192" t="s">
        <v>1942</v>
      </c>
    </row>
    <row r="1445" spans="1:65" s="2" customFormat="1" ht="19.5">
      <c r="A1445" s="37"/>
      <c r="B1445" s="38"/>
      <c r="C1445" s="39"/>
      <c r="D1445" s="194" t="s">
        <v>199</v>
      </c>
      <c r="E1445" s="39"/>
      <c r="F1445" s="195" t="s">
        <v>1941</v>
      </c>
      <c r="G1445" s="39"/>
      <c r="H1445" s="39"/>
      <c r="I1445" s="196"/>
      <c r="J1445" s="39"/>
      <c r="K1445" s="39"/>
      <c r="L1445" s="42"/>
      <c r="M1445" s="197"/>
      <c r="N1445" s="198"/>
      <c r="O1445" s="67"/>
      <c r="P1445" s="67"/>
      <c r="Q1445" s="67"/>
      <c r="R1445" s="67"/>
      <c r="S1445" s="67"/>
      <c r="T1445" s="68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T1445" s="20" t="s">
        <v>199</v>
      </c>
      <c r="AU1445" s="20" t="s">
        <v>82</v>
      </c>
    </row>
    <row r="1446" spans="1:65" s="2" customFormat="1" ht="33" customHeight="1">
      <c r="A1446" s="37"/>
      <c r="B1446" s="38"/>
      <c r="C1446" s="181" t="s">
        <v>1943</v>
      </c>
      <c r="D1446" s="181" t="s">
        <v>193</v>
      </c>
      <c r="E1446" s="182" t="s">
        <v>1944</v>
      </c>
      <c r="F1446" s="183" t="s">
        <v>1945</v>
      </c>
      <c r="G1446" s="184" t="s">
        <v>196</v>
      </c>
      <c r="H1446" s="185">
        <v>1</v>
      </c>
      <c r="I1446" s="186"/>
      <c r="J1446" s="187">
        <f>ROUND(I1446*H1446,2)</f>
        <v>0</v>
      </c>
      <c r="K1446" s="183" t="s">
        <v>19</v>
      </c>
      <c r="L1446" s="42"/>
      <c r="M1446" s="188" t="s">
        <v>19</v>
      </c>
      <c r="N1446" s="189" t="s">
        <v>44</v>
      </c>
      <c r="O1446" s="67"/>
      <c r="P1446" s="190">
        <f>O1446*H1446</f>
        <v>0</v>
      </c>
      <c r="Q1446" s="190">
        <v>0</v>
      </c>
      <c r="R1446" s="190">
        <f>Q1446*H1446</f>
        <v>0</v>
      </c>
      <c r="S1446" s="190">
        <v>0</v>
      </c>
      <c r="T1446" s="191">
        <f>S1446*H1446</f>
        <v>0</v>
      </c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R1446" s="192" t="s">
        <v>292</v>
      </c>
      <c r="AT1446" s="192" t="s">
        <v>193</v>
      </c>
      <c r="AU1446" s="192" t="s">
        <v>82</v>
      </c>
      <c r="AY1446" s="20" t="s">
        <v>191</v>
      </c>
      <c r="BE1446" s="193">
        <f>IF(N1446="základní",J1446,0)</f>
        <v>0</v>
      </c>
      <c r="BF1446" s="193">
        <f>IF(N1446="snížená",J1446,0)</f>
        <v>0</v>
      </c>
      <c r="BG1446" s="193">
        <f>IF(N1446="zákl. přenesená",J1446,0)</f>
        <v>0</v>
      </c>
      <c r="BH1446" s="193">
        <f>IF(N1446="sníž. přenesená",J1446,0)</f>
        <v>0</v>
      </c>
      <c r="BI1446" s="193">
        <f>IF(N1446="nulová",J1446,0)</f>
        <v>0</v>
      </c>
      <c r="BJ1446" s="20" t="s">
        <v>80</v>
      </c>
      <c r="BK1446" s="193">
        <f>ROUND(I1446*H1446,2)</f>
        <v>0</v>
      </c>
      <c r="BL1446" s="20" t="s">
        <v>292</v>
      </c>
      <c r="BM1446" s="192" t="s">
        <v>1946</v>
      </c>
    </row>
    <row r="1447" spans="1:65" s="2" customFormat="1" ht="19.5">
      <c r="A1447" s="37"/>
      <c r="B1447" s="38"/>
      <c r="C1447" s="39"/>
      <c r="D1447" s="194" t="s">
        <v>199</v>
      </c>
      <c r="E1447" s="39"/>
      <c r="F1447" s="195" t="s">
        <v>1945</v>
      </c>
      <c r="G1447" s="39"/>
      <c r="H1447" s="39"/>
      <c r="I1447" s="196"/>
      <c r="J1447" s="39"/>
      <c r="K1447" s="39"/>
      <c r="L1447" s="42"/>
      <c r="M1447" s="197"/>
      <c r="N1447" s="198"/>
      <c r="O1447" s="67"/>
      <c r="P1447" s="67"/>
      <c r="Q1447" s="67"/>
      <c r="R1447" s="67"/>
      <c r="S1447" s="67"/>
      <c r="T1447" s="68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T1447" s="20" t="s">
        <v>199</v>
      </c>
      <c r="AU1447" s="20" t="s">
        <v>82</v>
      </c>
    </row>
    <row r="1448" spans="1:65" s="2" customFormat="1" ht="33" customHeight="1">
      <c r="A1448" s="37"/>
      <c r="B1448" s="38"/>
      <c r="C1448" s="181" t="s">
        <v>1947</v>
      </c>
      <c r="D1448" s="181" t="s">
        <v>193</v>
      </c>
      <c r="E1448" s="182" t="s">
        <v>1948</v>
      </c>
      <c r="F1448" s="183" t="s">
        <v>1949</v>
      </c>
      <c r="G1448" s="184" t="s">
        <v>196</v>
      </c>
      <c r="H1448" s="185">
        <v>1</v>
      </c>
      <c r="I1448" s="186"/>
      <c r="J1448" s="187">
        <f>ROUND(I1448*H1448,2)</f>
        <v>0</v>
      </c>
      <c r="K1448" s="183" t="s">
        <v>19</v>
      </c>
      <c r="L1448" s="42"/>
      <c r="M1448" s="188" t="s">
        <v>19</v>
      </c>
      <c r="N1448" s="189" t="s">
        <v>44</v>
      </c>
      <c r="O1448" s="67"/>
      <c r="P1448" s="190">
        <f>O1448*H1448</f>
        <v>0</v>
      </c>
      <c r="Q1448" s="190">
        <v>0</v>
      </c>
      <c r="R1448" s="190">
        <f>Q1448*H1448</f>
        <v>0</v>
      </c>
      <c r="S1448" s="190">
        <v>0</v>
      </c>
      <c r="T1448" s="191">
        <f>S1448*H1448</f>
        <v>0</v>
      </c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R1448" s="192" t="s">
        <v>292</v>
      </c>
      <c r="AT1448" s="192" t="s">
        <v>193</v>
      </c>
      <c r="AU1448" s="192" t="s">
        <v>82</v>
      </c>
      <c r="AY1448" s="20" t="s">
        <v>191</v>
      </c>
      <c r="BE1448" s="193">
        <f>IF(N1448="základní",J1448,0)</f>
        <v>0</v>
      </c>
      <c r="BF1448" s="193">
        <f>IF(N1448="snížená",J1448,0)</f>
        <v>0</v>
      </c>
      <c r="BG1448" s="193">
        <f>IF(N1448="zákl. přenesená",J1448,0)</f>
        <v>0</v>
      </c>
      <c r="BH1448" s="193">
        <f>IF(N1448="sníž. přenesená",J1448,0)</f>
        <v>0</v>
      </c>
      <c r="BI1448" s="193">
        <f>IF(N1448="nulová",J1448,0)</f>
        <v>0</v>
      </c>
      <c r="BJ1448" s="20" t="s">
        <v>80</v>
      </c>
      <c r="BK1448" s="193">
        <f>ROUND(I1448*H1448,2)</f>
        <v>0</v>
      </c>
      <c r="BL1448" s="20" t="s">
        <v>292</v>
      </c>
      <c r="BM1448" s="192" t="s">
        <v>1950</v>
      </c>
    </row>
    <row r="1449" spans="1:65" s="2" customFormat="1" ht="19.5">
      <c r="A1449" s="37"/>
      <c r="B1449" s="38"/>
      <c r="C1449" s="39"/>
      <c r="D1449" s="194" t="s">
        <v>199</v>
      </c>
      <c r="E1449" s="39"/>
      <c r="F1449" s="195" t="s">
        <v>1949</v>
      </c>
      <c r="G1449" s="39"/>
      <c r="H1449" s="39"/>
      <c r="I1449" s="196"/>
      <c r="J1449" s="39"/>
      <c r="K1449" s="39"/>
      <c r="L1449" s="42"/>
      <c r="M1449" s="197"/>
      <c r="N1449" s="198"/>
      <c r="O1449" s="67"/>
      <c r="P1449" s="67"/>
      <c r="Q1449" s="67"/>
      <c r="R1449" s="67"/>
      <c r="S1449" s="67"/>
      <c r="T1449" s="68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T1449" s="20" t="s">
        <v>199</v>
      </c>
      <c r="AU1449" s="20" t="s">
        <v>82</v>
      </c>
    </row>
    <row r="1450" spans="1:65" s="2" customFormat="1" ht="16.5" customHeight="1">
      <c r="A1450" s="37"/>
      <c r="B1450" s="38"/>
      <c r="C1450" s="181" t="s">
        <v>1951</v>
      </c>
      <c r="D1450" s="181" t="s">
        <v>193</v>
      </c>
      <c r="E1450" s="182" t="s">
        <v>1833</v>
      </c>
      <c r="F1450" s="183" t="s">
        <v>1834</v>
      </c>
      <c r="G1450" s="184" t="s">
        <v>1809</v>
      </c>
      <c r="H1450" s="244"/>
      <c r="I1450" s="186"/>
      <c r="J1450" s="187">
        <f>ROUND(I1450*H1450,2)</f>
        <v>0</v>
      </c>
      <c r="K1450" s="183" t="s">
        <v>19</v>
      </c>
      <c r="L1450" s="42"/>
      <c r="M1450" s="188" t="s">
        <v>19</v>
      </c>
      <c r="N1450" s="189" t="s">
        <v>44</v>
      </c>
      <c r="O1450" s="67"/>
      <c r="P1450" s="190">
        <f>O1450*H1450</f>
        <v>0</v>
      </c>
      <c r="Q1450" s="190">
        <v>0</v>
      </c>
      <c r="R1450" s="190">
        <f>Q1450*H1450</f>
        <v>0</v>
      </c>
      <c r="S1450" s="190">
        <v>0</v>
      </c>
      <c r="T1450" s="191">
        <f>S1450*H1450</f>
        <v>0</v>
      </c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R1450" s="192" t="s">
        <v>292</v>
      </c>
      <c r="AT1450" s="192" t="s">
        <v>193</v>
      </c>
      <c r="AU1450" s="192" t="s">
        <v>82</v>
      </c>
      <c r="AY1450" s="20" t="s">
        <v>191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20" t="s">
        <v>80</v>
      </c>
      <c r="BK1450" s="193">
        <f>ROUND(I1450*H1450,2)</f>
        <v>0</v>
      </c>
      <c r="BL1450" s="20" t="s">
        <v>292</v>
      </c>
      <c r="BM1450" s="192" t="s">
        <v>1952</v>
      </c>
    </row>
    <row r="1451" spans="1:65" s="2" customFormat="1" ht="19.5">
      <c r="A1451" s="37"/>
      <c r="B1451" s="38"/>
      <c r="C1451" s="39"/>
      <c r="D1451" s="194" t="s">
        <v>199</v>
      </c>
      <c r="E1451" s="39"/>
      <c r="F1451" s="195" t="s">
        <v>1836</v>
      </c>
      <c r="G1451" s="39"/>
      <c r="H1451" s="39"/>
      <c r="I1451" s="196"/>
      <c r="J1451" s="39"/>
      <c r="K1451" s="39"/>
      <c r="L1451" s="42"/>
      <c r="M1451" s="197"/>
      <c r="N1451" s="198"/>
      <c r="O1451" s="67"/>
      <c r="P1451" s="67"/>
      <c r="Q1451" s="67"/>
      <c r="R1451" s="67"/>
      <c r="S1451" s="67"/>
      <c r="T1451" s="68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T1451" s="20" t="s">
        <v>199</v>
      </c>
      <c r="AU1451" s="20" t="s">
        <v>82</v>
      </c>
    </row>
    <row r="1452" spans="1:65" s="12" customFormat="1" ht="22.9" customHeight="1">
      <c r="B1452" s="165"/>
      <c r="C1452" s="166"/>
      <c r="D1452" s="167" t="s">
        <v>72</v>
      </c>
      <c r="E1452" s="179" t="s">
        <v>1953</v>
      </c>
      <c r="F1452" s="179" t="s">
        <v>1954</v>
      </c>
      <c r="G1452" s="166"/>
      <c r="H1452" s="166"/>
      <c r="I1452" s="169"/>
      <c r="J1452" s="180">
        <f>BK1452</f>
        <v>0</v>
      </c>
      <c r="K1452" s="166"/>
      <c r="L1452" s="171"/>
      <c r="M1452" s="172"/>
      <c r="N1452" s="173"/>
      <c r="O1452" s="173"/>
      <c r="P1452" s="174">
        <f>SUM(P1453:P1464)</f>
        <v>0</v>
      </c>
      <c r="Q1452" s="173"/>
      <c r="R1452" s="174">
        <f>SUM(R1453:R1464)</f>
        <v>0.25635148799999996</v>
      </c>
      <c r="S1452" s="173"/>
      <c r="T1452" s="175">
        <f>SUM(T1453:T1464)</f>
        <v>0</v>
      </c>
      <c r="AR1452" s="176" t="s">
        <v>82</v>
      </c>
      <c r="AT1452" s="177" t="s">
        <v>72</v>
      </c>
      <c r="AU1452" s="177" t="s">
        <v>80</v>
      </c>
      <c r="AY1452" s="176" t="s">
        <v>191</v>
      </c>
      <c r="BK1452" s="178">
        <f>SUM(BK1453:BK1464)</f>
        <v>0</v>
      </c>
    </row>
    <row r="1453" spans="1:65" s="2" customFormat="1" ht="21.75" customHeight="1">
      <c r="A1453" s="37"/>
      <c r="B1453" s="38"/>
      <c r="C1453" s="181" t="s">
        <v>1955</v>
      </c>
      <c r="D1453" s="181" t="s">
        <v>193</v>
      </c>
      <c r="E1453" s="182" t="s">
        <v>1956</v>
      </c>
      <c r="F1453" s="183" t="s">
        <v>1957</v>
      </c>
      <c r="G1453" s="184" t="s">
        <v>301</v>
      </c>
      <c r="H1453" s="185">
        <v>22.488</v>
      </c>
      <c r="I1453" s="186"/>
      <c r="J1453" s="187">
        <f>ROUND(I1453*H1453,2)</f>
        <v>0</v>
      </c>
      <c r="K1453" s="183" t="s">
        <v>19</v>
      </c>
      <c r="L1453" s="42"/>
      <c r="M1453" s="188" t="s">
        <v>19</v>
      </c>
      <c r="N1453" s="189" t="s">
        <v>44</v>
      </c>
      <c r="O1453" s="67"/>
      <c r="P1453" s="190">
        <f>O1453*H1453</f>
        <v>0</v>
      </c>
      <c r="Q1453" s="190">
        <v>2.0000000000000002E-5</v>
      </c>
      <c r="R1453" s="190">
        <f>Q1453*H1453</f>
        <v>4.4976E-4</v>
      </c>
      <c r="S1453" s="190">
        <v>0</v>
      </c>
      <c r="T1453" s="191">
        <f>S1453*H1453</f>
        <v>0</v>
      </c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R1453" s="192" t="s">
        <v>292</v>
      </c>
      <c r="AT1453" s="192" t="s">
        <v>193</v>
      </c>
      <c r="AU1453" s="192" t="s">
        <v>82</v>
      </c>
      <c r="AY1453" s="20" t="s">
        <v>191</v>
      </c>
      <c r="BE1453" s="193">
        <f>IF(N1453="základní",J1453,0)</f>
        <v>0</v>
      </c>
      <c r="BF1453" s="193">
        <f>IF(N1453="snížená",J1453,0)</f>
        <v>0</v>
      </c>
      <c r="BG1453" s="193">
        <f>IF(N1453="zákl. přenesená",J1453,0)</f>
        <v>0</v>
      </c>
      <c r="BH1453" s="193">
        <f>IF(N1453="sníž. přenesená",J1453,0)</f>
        <v>0</v>
      </c>
      <c r="BI1453" s="193">
        <f>IF(N1453="nulová",J1453,0)</f>
        <v>0</v>
      </c>
      <c r="BJ1453" s="20" t="s">
        <v>80</v>
      </c>
      <c r="BK1453" s="193">
        <f>ROUND(I1453*H1453,2)</f>
        <v>0</v>
      </c>
      <c r="BL1453" s="20" t="s">
        <v>292</v>
      </c>
      <c r="BM1453" s="192" t="s">
        <v>1958</v>
      </c>
    </row>
    <row r="1454" spans="1:65" s="2" customFormat="1" ht="11.25">
      <c r="A1454" s="37"/>
      <c r="B1454" s="38"/>
      <c r="C1454" s="39"/>
      <c r="D1454" s="194" t="s">
        <v>199</v>
      </c>
      <c r="E1454" s="39"/>
      <c r="F1454" s="195" t="s">
        <v>1957</v>
      </c>
      <c r="G1454" s="39"/>
      <c r="H1454" s="39"/>
      <c r="I1454" s="196"/>
      <c r="J1454" s="39"/>
      <c r="K1454" s="39"/>
      <c r="L1454" s="42"/>
      <c r="M1454" s="197"/>
      <c r="N1454" s="198"/>
      <c r="O1454" s="67"/>
      <c r="P1454" s="67"/>
      <c r="Q1454" s="67"/>
      <c r="R1454" s="67"/>
      <c r="S1454" s="67"/>
      <c r="T1454" s="68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T1454" s="20" t="s">
        <v>199</v>
      </c>
      <c r="AU1454" s="20" t="s">
        <v>82</v>
      </c>
    </row>
    <row r="1455" spans="1:65" s="13" customFormat="1" ht="11.25">
      <c r="B1455" s="201"/>
      <c r="C1455" s="202"/>
      <c r="D1455" s="194" t="s">
        <v>208</v>
      </c>
      <c r="E1455" s="203" t="s">
        <v>19</v>
      </c>
      <c r="F1455" s="204" t="s">
        <v>1959</v>
      </c>
      <c r="G1455" s="202"/>
      <c r="H1455" s="205">
        <v>22.488</v>
      </c>
      <c r="I1455" s="206"/>
      <c r="J1455" s="202"/>
      <c r="K1455" s="202"/>
      <c r="L1455" s="207"/>
      <c r="M1455" s="208"/>
      <c r="N1455" s="209"/>
      <c r="O1455" s="209"/>
      <c r="P1455" s="209"/>
      <c r="Q1455" s="209"/>
      <c r="R1455" s="209"/>
      <c r="S1455" s="209"/>
      <c r="T1455" s="210"/>
      <c r="AT1455" s="211" t="s">
        <v>208</v>
      </c>
      <c r="AU1455" s="211" t="s">
        <v>82</v>
      </c>
      <c r="AV1455" s="13" t="s">
        <v>82</v>
      </c>
      <c r="AW1455" s="13" t="s">
        <v>34</v>
      </c>
      <c r="AX1455" s="13" t="s">
        <v>80</v>
      </c>
      <c r="AY1455" s="211" t="s">
        <v>191</v>
      </c>
    </row>
    <row r="1456" spans="1:65" s="2" customFormat="1" ht="16.5" customHeight="1">
      <c r="A1456" s="37"/>
      <c r="B1456" s="38"/>
      <c r="C1456" s="223" t="s">
        <v>1960</v>
      </c>
      <c r="D1456" s="223" t="s">
        <v>273</v>
      </c>
      <c r="E1456" s="224" t="s">
        <v>1961</v>
      </c>
      <c r="F1456" s="225" t="s">
        <v>1962</v>
      </c>
      <c r="G1456" s="226" t="s">
        <v>202</v>
      </c>
      <c r="H1456" s="227">
        <v>0.09</v>
      </c>
      <c r="I1456" s="228"/>
      <c r="J1456" s="229">
        <f>ROUND(I1456*H1456,2)</f>
        <v>0</v>
      </c>
      <c r="K1456" s="225" t="s">
        <v>203</v>
      </c>
      <c r="L1456" s="230"/>
      <c r="M1456" s="231" t="s">
        <v>19</v>
      </c>
      <c r="N1456" s="232" t="s">
        <v>44</v>
      </c>
      <c r="O1456" s="67"/>
      <c r="P1456" s="190">
        <f>O1456*H1456</f>
        <v>0</v>
      </c>
      <c r="Q1456" s="190">
        <v>0.55000000000000004</v>
      </c>
      <c r="R1456" s="190">
        <f>Q1456*H1456</f>
        <v>4.9500000000000002E-2</v>
      </c>
      <c r="S1456" s="190">
        <v>0</v>
      </c>
      <c r="T1456" s="191">
        <f>S1456*H1456</f>
        <v>0</v>
      </c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R1456" s="192" t="s">
        <v>405</v>
      </c>
      <c r="AT1456" s="192" t="s">
        <v>273</v>
      </c>
      <c r="AU1456" s="192" t="s">
        <v>82</v>
      </c>
      <c r="AY1456" s="20" t="s">
        <v>191</v>
      </c>
      <c r="BE1456" s="193">
        <f>IF(N1456="základní",J1456,0)</f>
        <v>0</v>
      </c>
      <c r="BF1456" s="193">
        <f>IF(N1456="snížená",J1456,0)</f>
        <v>0</v>
      </c>
      <c r="BG1456" s="193">
        <f>IF(N1456="zákl. přenesená",J1456,0)</f>
        <v>0</v>
      </c>
      <c r="BH1456" s="193">
        <f>IF(N1456="sníž. přenesená",J1456,0)</f>
        <v>0</v>
      </c>
      <c r="BI1456" s="193">
        <f>IF(N1456="nulová",J1456,0)</f>
        <v>0</v>
      </c>
      <c r="BJ1456" s="20" t="s">
        <v>80</v>
      </c>
      <c r="BK1456" s="193">
        <f>ROUND(I1456*H1456,2)</f>
        <v>0</v>
      </c>
      <c r="BL1456" s="20" t="s">
        <v>292</v>
      </c>
      <c r="BM1456" s="192" t="s">
        <v>1963</v>
      </c>
    </row>
    <row r="1457" spans="1:65" s="2" customFormat="1" ht="11.25">
      <c r="A1457" s="37"/>
      <c r="B1457" s="38"/>
      <c r="C1457" s="39"/>
      <c r="D1457" s="194" t="s">
        <v>199</v>
      </c>
      <c r="E1457" s="39"/>
      <c r="F1457" s="195" t="s">
        <v>1962</v>
      </c>
      <c r="G1457" s="39"/>
      <c r="H1457" s="39"/>
      <c r="I1457" s="196"/>
      <c r="J1457" s="39"/>
      <c r="K1457" s="39"/>
      <c r="L1457" s="42"/>
      <c r="M1457" s="197"/>
      <c r="N1457" s="198"/>
      <c r="O1457" s="67"/>
      <c r="P1457" s="67"/>
      <c r="Q1457" s="67"/>
      <c r="R1457" s="67"/>
      <c r="S1457" s="67"/>
      <c r="T1457" s="68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T1457" s="20" t="s">
        <v>199</v>
      </c>
      <c r="AU1457" s="20" t="s">
        <v>82</v>
      </c>
    </row>
    <row r="1458" spans="1:65" s="13" customFormat="1" ht="11.25">
      <c r="B1458" s="201"/>
      <c r="C1458" s="202"/>
      <c r="D1458" s="194" t="s">
        <v>208</v>
      </c>
      <c r="E1458" s="202"/>
      <c r="F1458" s="204" t="s">
        <v>1964</v>
      </c>
      <c r="G1458" s="202"/>
      <c r="H1458" s="205">
        <v>0.09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208</v>
      </c>
      <c r="AU1458" s="211" t="s">
        <v>82</v>
      </c>
      <c r="AV1458" s="13" t="s">
        <v>82</v>
      </c>
      <c r="AW1458" s="13" t="s">
        <v>4</v>
      </c>
      <c r="AX1458" s="13" t="s">
        <v>80</v>
      </c>
      <c r="AY1458" s="211" t="s">
        <v>191</v>
      </c>
    </row>
    <row r="1459" spans="1:65" s="2" customFormat="1" ht="21.75" customHeight="1">
      <c r="A1459" s="37"/>
      <c r="B1459" s="38"/>
      <c r="C1459" s="181" t="s">
        <v>1965</v>
      </c>
      <c r="D1459" s="181" t="s">
        <v>193</v>
      </c>
      <c r="E1459" s="182" t="s">
        <v>1966</v>
      </c>
      <c r="F1459" s="183" t="s">
        <v>1967</v>
      </c>
      <c r="G1459" s="184" t="s">
        <v>282</v>
      </c>
      <c r="H1459" s="185">
        <v>12.722</v>
      </c>
      <c r="I1459" s="186"/>
      <c r="J1459" s="187">
        <f>ROUND(I1459*H1459,2)</f>
        <v>0</v>
      </c>
      <c r="K1459" s="183" t="s">
        <v>19</v>
      </c>
      <c r="L1459" s="42"/>
      <c r="M1459" s="188" t="s">
        <v>19</v>
      </c>
      <c r="N1459" s="189" t="s">
        <v>44</v>
      </c>
      <c r="O1459" s="67"/>
      <c r="P1459" s="190">
        <f>O1459*H1459</f>
        <v>0</v>
      </c>
      <c r="Q1459" s="190">
        <v>1.6223999999999999E-2</v>
      </c>
      <c r="R1459" s="190">
        <f>Q1459*H1459</f>
        <v>0.20640172799999998</v>
      </c>
      <c r="S1459" s="190">
        <v>0</v>
      </c>
      <c r="T1459" s="191">
        <f>S1459*H1459</f>
        <v>0</v>
      </c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R1459" s="192" t="s">
        <v>292</v>
      </c>
      <c r="AT1459" s="192" t="s">
        <v>193</v>
      </c>
      <c r="AU1459" s="192" t="s">
        <v>82</v>
      </c>
      <c r="AY1459" s="20" t="s">
        <v>191</v>
      </c>
      <c r="BE1459" s="193">
        <f>IF(N1459="základní",J1459,0)</f>
        <v>0</v>
      </c>
      <c r="BF1459" s="193">
        <f>IF(N1459="snížená",J1459,0)</f>
        <v>0</v>
      </c>
      <c r="BG1459" s="193">
        <f>IF(N1459="zákl. přenesená",J1459,0)</f>
        <v>0</v>
      </c>
      <c r="BH1459" s="193">
        <f>IF(N1459="sníž. přenesená",J1459,0)</f>
        <v>0</v>
      </c>
      <c r="BI1459" s="193">
        <f>IF(N1459="nulová",J1459,0)</f>
        <v>0</v>
      </c>
      <c r="BJ1459" s="20" t="s">
        <v>80</v>
      </c>
      <c r="BK1459" s="193">
        <f>ROUND(I1459*H1459,2)</f>
        <v>0</v>
      </c>
      <c r="BL1459" s="20" t="s">
        <v>292</v>
      </c>
      <c r="BM1459" s="192" t="s">
        <v>1968</v>
      </c>
    </row>
    <row r="1460" spans="1:65" s="2" customFormat="1" ht="11.25">
      <c r="A1460" s="37"/>
      <c r="B1460" s="38"/>
      <c r="C1460" s="39"/>
      <c r="D1460" s="194" t="s">
        <v>199</v>
      </c>
      <c r="E1460" s="39"/>
      <c r="F1460" s="195" t="s">
        <v>1967</v>
      </c>
      <c r="G1460" s="39"/>
      <c r="H1460" s="39"/>
      <c r="I1460" s="196"/>
      <c r="J1460" s="39"/>
      <c r="K1460" s="39"/>
      <c r="L1460" s="42"/>
      <c r="M1460" s="197"/>
      <c r="N1460" s="198"/>
      <c r="O1460" s="67"/>
      <c r="P1460" s="67"/>
      <c r="Q1460" s="67"/>
      <c r="R1460" s="67"/>
      <c r="S1460" s="67"/>
      <c r="T1460" s="68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T1460" s="20" t="s">
        <v>199</v>
      </c>
      <c r="AU1460" s="20" t="s">
        <v>82</v>
      </c>
    </row>
    <row r="1461" spans="1:65" s="13" customFormat="1" ht="11.25">
      <c r="B1461" s="201"/>
      <c r="C1461" s="202"/>
      <c r="D1461" s="194" t="s">
        <v>208</v>
      </c>
      <c r="E1461" s="203" t="s">
        <v>19</v>
      </c>
      <c r="F1461" s="204" t="s">
        <v>1969</v>
      </c>
      <c r="G1461" s="202"/>
      <c r="H1461" s="205">
        <v>12.722</v>
      </c>
      <c r="I1461" s="206"/>
      <c r="J1461" s="202"/>
      <c r="K1461" s="202"/>
      <c r="L1461" s="207"/>
      <c r="M1461" s="208"/>
      <c r="N1461" s="209"/>
      <c r="O1461" s="209"/>
      <c r="P1461" s="209"/>
      <c r="Q1461" s="209"/>
      <c r="R1461" s="209"/>
      <c r="S1461" s="209"/>
      <c r="T1461" s="210"/>
      <c r="AT1461" s="211" t="s">
        <v>208</v>
      </c>
      <c r="AU1461" s="211" t="s">
        <v>82</v>
      </c>
      <c r="AV1461" s="13" t="s">
        <v>82</v>
      </c>
      <c r="AW1461" s="13" t="s">
        <v>34</v>
      </c>
      <c r="AX1461" s="13" t="s">
        <v>80</v>
      </c>
      <c r="AY1461" s="211" t="s">
        <v>191</v>
      </c>
    </row>
    <row r="1462" spans="1:65" s="2" customFormat="1" ht="16.5" customHeight="1">
      <c r="A1462" s="37"/>
      <c r="B1462" s="38"/>
      <c r="C1462" s="181" t="s">
        <v>1970</v>
      </c>
      <c r="D1462" s="181" t="s">
        <v>193</v>
      </c>
      <c r="E1462" s="182" t="s">
        <v>1971</v>
      </c>
      <c r="F1462" s="183" t="s">
        <v>1972</v>
      </c>
      <c r="G1462" s="184" t="s">
        <v>255</v>
      </c>
      <c r="H1462" s="185">
        <v>0.25600000000000001</v>
      </c>
      <c r="I1462" s="186"/>
      <c r="J1462" s="187">
        <f>ROUND(I1462*H1462,2)</f>
        <v>0</v>
      </c>
      <c r="K1462" s="183" t="s">
        <v>203</v>
      </c>
      <c r="L1462" s="42"/>
      <c r="M1462" s="188" t="s">
        <v>19</v>
      </c>
      <c r="N1462" s="189" t="s">
        <v>44</v>
      </c>
      <c r="O1462" s="67"/>
      <c r="P1462" s="190">
        <f>O1462*H1462</f>
        <v>0</v>
      </c>
      <c r="Q1462" s="190">
        <v>0</v>
      </c>
      <c r="R1462" s="190">
        <f>Q1462*H1462</f>
        <v>0</v>
      </c>
      <c r="S1462" s="190">
        <v>0</v>
      </c>
      <c r="T1462" s="191">
        <f>S1462*H1462</f>
        <v>0</v>
      </c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R1462" s="192" t="s">
        <v>292</v>
      </c>
      <c r="AT1462" s="192" t="s">
        <v>193</v>
      </c>
      <c r="AU1462" s="192" t="s">
        <v>82</v>
      </c>
      <c r="AY1462" s="20" t="s">
        <v>191</v>
      </c>
      <c r="BE1462" s="193">
        <f>IF(N1462="základní",J1462,0)</f>
        <v>0</v>
      </c>
      <c r="BF1462" s="193">
        <f>IF(N1462="snížená",J1462,0)</f>
        <v>0</v>
      </c>
      <c r="BG1462" s="193">
        <f>IF(N1462="zákl. přenesená",J1462,0)</f>
        <v>0</v>
      </c>
      <c r="BH1462" s="193">
        <f>IF(N1462="sníž. přenesená",J1462,0)</f>
        <v>0</v>
      </c>
      <c r="BI1462" s="193">
        <f>IF(N1462="nulová",J1462,0)</f>
        <v>0</v>
      </c>
      <c r="BJ1462" s="20" t="s">
        <v>80</v>
      </c>
      <c r="BK1462" s="193">
        <f>ROUND(I1462*H1462,2)</f>
        <v>0</v>
      </c>
      <c r="BL1462" s="20" t="s">
        <v>292</v>
      </c>
      <c r="BM1462" s="192" t="s">
        <v>1973</v>
      </c>
    </row>
    <row r="1463" spans="1:65" s="2" customFormat="1" ht="19.5">
      <c r="A1463" s="37"/>
      <c r="B1463" s="38"/>
      <c r="C1463" s="39"/>
      <c r="D1463" s="194" t="s">
        <v>199</v>
      </c>
      <c r="E1463" s="39"/>
      <c r="F1463" s="195" t="s">
        <v>1974</v>
      </c>
      <c r="G1463" s="39"/>
      <c r="H1463" s="39"/>
      <c r="I1463" s="196"/>
      <c r="J1463" s="39"/>
      <c r="K1463" s="39"/>
      <c r="L1463" s="42"/>
      <c r="M1463" s="197"/>
      <c r="N1463" s="198"/>
      <c r="O1463" s="67"/>
      <c r="P1463" s="67"/>
      <c r="Q1463" s="67"/>
      <c r="R1463" s="67"/>
      <c r="S1463" s="67"/>
      <c r="T1463" s="68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T1463" s="20" t="s">
        <v>199</v>
      </c>
      <c r="AU1463" s="20" t="s">
        <v>82</v>
      </c>
    </row>
    <row r="1464" spans="1:65" s="2" customFormat="1" ht="11.25">
      <c r="A1464" s="37"/>
      <c r="B1464" s="38"/>
      <c r="C1464" s="39"/>
      <c r="D1464" s="199" t="s">
        <v>206</v>
      </c>
      <c r="E1464" s="39"/>
      <c r="F1464" s="200" t="s">
        <v>1975</v>
      </c>
      <c r="G1464" s="39"/>
      <c r="H1464" s="39"/>
      <c r="I1464" s="196"/>
      <c r="J1464" s="39"/>
      <c r="K1464" s="39"/>
      <c r="L1464" s="42"/>
      <c r="M1464" s="197"/>
      <c r="N1464" s="198"/>
      <c r="O1464" s="67"/>
      <c r="P1464" s="67"/>
      <c r="Q1464" s="67"/>
      <c r="R1464" s="67"/>
      <c r="S1464" s="67"/>
      <c r="T1464" s="68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T1464" s="20" t="s">
        <v>206</v>
      </c>
      <c r="AU1464" s="20" t="s">
        <v>82</v>
      </c>
    </row>
    <row r="1465" spans="1:65" s="12" customFormat="1" ht="22.9" customHeight="1">
      <c r="B1465" s="165"/>
      <c r="C1465" s="166"/>
      <c r="D1465" s="167" t="s">
        <v>72</v>
      </c>
      <c r="E1465" s="179" t="s">
        <v>1976</v>
      </c>
      <c r="F1465" s="179" t="s">
        <v>1977</v>
      </c>
      <c r="G1465" s="166"/>
      <c r="H1465" s="166"/>
      <c r="I1465" s="169"/>
      <c r="J1465" s="180">
        <f>BK1465</f>
        <v>0</v>
      </c>
      <c r="K1465" s="166"/>
      <c r="L1465" s="171"/>
      <c r="M1465" s="172"/>
      <c r="N1465" s="173"/>
      <c r="O1465" s="173"/>
      <c r="P1465" s="174">
        <f>SUM(P1466:P1526)</f>
        <v>0</v>
      </c>
      <c r="Q1465" s="173"/>
      <c r="R1465" s="174">
        <f>SUM(R1466:R1526)</f>
        <v>12.128384740000001</v>
      </c>
      <c r="S1465" s="173"/>
      <c r="T1465" s="175">
        <f>SUM(T1466:T1526)</f>
        <v>0</v>
      </c>
      <c r="AR1465" s="176" t="s">
        <v>82</v>
      </c>
      <c r="AT1465" s="177" t="s">
        <v>72</v>
      </c>
      <c r="AU1465" s="177" t="s">
        <v>80</v>
      </c>
      <c r="AY1465" s="176" t="s">
        <v>191</v>
      </c>
      <c r="BK1465" s="178">
        <f>SUM(BK1466:BK1526)</f>
        <v>0</v>
      </c>
    </row>
    <row r="1466" spans="1:65" s="2" customFormat="1" ht="16.5" customHeight="1">
      <c r="A1466" s="37"/>
      <c r="B1466" s="38"/>
      <c r="C1466" s="181" t="s">
        <v>1978</v>
      </c>
      <c r="D1466" s="181" t="s">
        <v>193</v>
      </c>
      <c r="E1466" s="182" t="s">
        <v>1979</v>
      </c>
      <c r="F1466" s="183" t="s">
        <v>1980</v>
      </c>
      <c r="G1466" s="184" t="s">
        <v>282</v>
      </c>
      <c r="H1466" s="185">
        <v>53.972000000000001</v>
      </c>
      <c r="I1466" s="186"/>
      <c r="J1466" s="187">
        <f>ROUND(I1466*H1466,2)</f>
        <v>0</v>
      </c>
      <c r="K1466" s="183" t="s">
        <v>203</v>
      </c>
      <c r="L1466" s="42"/>
      <c r="M1466" s="188" t="s">
        <v>19</v>
      </c>
      <c r="N1466" s="189" t="s">
        <v>44</v>
      </c>
      <c r="O1466" s="67"/>
      <c r="P1466" s="190">
        <f>O1466*H1466</f>
        <v>0</v>
      </c>
      <c r="Q1466" s="190">
        <v>1.213E-2</v>
      </c>
      <c r="R1466" s="190">
        <f>Q1466*H1466</f>
        <v>0.65468036000000007</v>
      </c>
      <c r="S1466" s="190">
        <v>0</v>
      </c>
      <c r="T1466" s="191">
        <f>S1466*H1466</f>
        <v>0</v>
      </c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R1466" s="192" t="s">
        <v>292</v>
      </c>
      <c r="AT1466" s="192" t="s">
        <v>193</v>
      </c>
      <c r="AU1466" s="192" t="s">
        <v>82</v>
      </c>
      <c r="AY1466" s="20" t="s">
        <v>191</v>
      </c>
      <c r="BE1466" s="193">
        <f>IF(N1466="základní",J1466,0)</f>
        <v>0</v>
      </c>
      <c r="BF1466" s="193">
        <f>IF(N1466="snížená",J1466,0)</f>
        <v>0</v>
      </c>
      <c r="BG1466" s="193">
        <f>IF(N1466="zákl. přenesená",J1466,0)</f>
        <v>0</v>
      </c>
      <c r="BH1466" s="193">
        <f>IF(N1466="sníž. přenesená",J1466,0)</f>
        <v>0</v>
      </c>
      <c r="BI1466" s="193">
        <f>IF(N1466="nulová",J1466,0)</f>
        <v>0</v>
      </c>
      <c r="BJ1466" s="20" t="s">
        <v>80</v>
      </c>
      <c r="BK1466" s="193">
        <f>ROUND(I1466*H1466,2)</f>
        <v>0</v>
      </c>
      <c r="BL1466" s="20" t="s">
        <v>292</v>
      </c>
      <c r="BM1466" s="192" t="s">
        <v>1981</v>
      </c>
    </row>
    <row r="1467" spans="1:65" s="2" customFormat="1" ht="19.5">
      <c r="A1467" s="37"/>
      <c r="B1467" s="38"/>
      <c r="C1467" s="39"/>
      <c r="D1467" s="194" t="s">
        <v>199</v>
      </c>
      <c r="E1467" s="39"/>
      <c r="F1467" s="195" t="s">
        <v>1982</v>
      </c>
      <c r="G1467" s="39"/>
      <c r="H1467" s="39"/>
      <c r="I1467" s="196"/>
      <c r="J1467" s="39"/>
      <c r="K1467" s="39"/>
      <c r="L1467" s="42"/>
      <c r="M1467" s="197"/>
      <c r="N1467" s="198"/>
      <c r="O1467" s="67"/>
      <c r="P1467" s="67"/>
      <c r="Q1467" s="67"/>
      <c r="R1467" s="67"/>
      <c r="S1467" s="67"/>
      <c r="T1467" s="68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T1467" s="20" t="s">
        <v>199</v>
      </c>
      <c r="AU1467" s="20" t="s">
        <v>82</v>
      </c>
    </row>
    <row r="1468" spans="1:65" s="2" customFormat="1" ht="11.25">
      <c r="A1468" s="37"/>
      <c r="B1468" s="38"/>
      <c r="C1468" s="39"/>
      <c r="D1468" s="199" t="s">
        <v>206</v>
      </c>
      <c r="E1468" s="39"/>
      <c r="F1468" s="200" t="s">
        <v>1983</v>
      </c>
      <c r="G1468" s="39"/>
      <c r="H1468" s="39"/>
      <c r="I1468" s="196"/>
      <c r="J1468" s="39"/>
      <c r="K1468" s="39"/>
      <c r="L1468" s="42"/>
      <c r="M1468" s="197"/>
      <c r="N1468" s="198"/>
      <c r="O1468" s="67"/>
      <c r="P1468" s="67"/>
      <c r="Q1468" s="67"/>
      <c r="R1468" s="67"/>
      <c r="S1468" s="67"/>
      <c r="T1468" s="68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T1468" s="20" t="s">
        <v>206</v>
      </c>
      <c r="AU1468" s="20" t="s">
        <v>82</v>
      </c>
    </row>
    <row r="1469" spans="1:65" s="15" customFormat="1" ht="11.25">
      <c r="B1469" s="233"/>
      <c r="C1469" s="234"/>
      <c r="D1469" s="194" t="s">
        <v>208</v>
      </c>
      <c r="E1469" s="235" t="s">
        <v>19</v>
      </c>
      <c r="F1469" s="236" t="s">
        <v>571</v>
      </c>
      <c r="G1469" s="234"/>
      <c r="H1469" s="235" t="s">
        <v>19</v>
      </c>
      <c r="I1469" s="237"/>
      <c r="J1469" s="234"/>
      <c r="K1469" s="234"/>
      <c r="L1469" s="238"/>
      <c r="M1469" s="239"/>
      <c r="N1469" s="240"/>
      <c r="O1469" s="240"/>
      <c r="P1469" s="240"/>
      <c r="Q1469" s="240"/>
      <c r="R1469" s="240"/>
      <c r="S1469" s="240"/>
      <c r="T1469" s="241"/>
      <c r="AT1469" s="242" t="s">
        <v>208</v>
      </c>
      <c r="AU1469" s="242" t="s">
        <v>82</v>
      </c>
      <c r="AV1469" s="15" t="s">
        <v>80</v>
      </c>
      <c r="AW1469" s="15" t="s">
        <v>34</v>
      </c>
      <c r="AX1469" s="15" t="s">
        <v>73</v>
      </c>
      <c r="AY1469" s="242" t="s">
        <v>191</v>
      </c>
    </row>
    <row r="1470" spans="1:65" s="13" customFormat="1" ht="11.25">
      <c r="B1470" s="201"/>
      <c r="C1470" s="202"/>
      <c r="D1470" s="194" t="s">
        <v>208</v>
      </c>
      <c r="E1470" s="203" t="s">
        <v>19</v>
      </c>
      <c r="F1470" s="204" t="s">
        <v>1984</v>
      </c>
      <c r="G1470" s="202"/>
      <c r="H1470" s="205">
        <v>37.44</v>
      </c>
      <c r="I1470" s="206"/>
      <c r="J1470" s="202"/>
      <c r="K1470" s="202"/>
      <c r="L1470" s="207"/>
      <c r="M1470" s="208"/>
      <c r="N1470" s="209"/>
      <c r="O1470" s="209"/>
      <c r="P1470" s="209"/>
      <c r="Q1470" s="209"/>
      <c r="R1470" s="209"/>
      <c r="S1470" s="209"/>
      <c r="T1470" s="210"/>
      <c r="AT1470" s="211" t="s">
        <v>208</v>
      </c>
      <c r="AU1470" s="211" t="s">
        <v>82</v>
      </c>
      <c r="AV1470" s="13" t="s">
        <v>82</v>
      </c>
      <c r="AW1470" s="13" t="s">
        <v>34</v>
      </c>
      <c r="AX1470" s="13" t="s">
        <v>73</v>
      </c>
      <c r="AY1470" s="211" t="s">
        <v>191</v>
      </c>
    </row>
    <row r="1471" spans="1:65" s="13" customFormat="1" ht="11.25">
      <c r="B1471" s="201"/>
      <c r="C1471" s="202"/>
      <c r="D1471" s="194" t="s">
        <v>208</v>
      </c>
      <c r="E1471" s="203" t="s">
        <v>19</v>
      </c>
      <c r="F1471" s="204" t="s">
        <v>1985</v>
      </c>
      <c r="G1471" s="202"/>
      <c r="H1471" s="205">
        <v>16.532</v>
      </c>
      <c r="I1471" s="206"/>
      <c r="J1471" s="202"/>
      <c r="K1471" s="202"/>
      <c r="L1471" s="207"/>
      <c r="M1471" s="208"/>
      <c r="N1471" s="209"/>
      <c r="O1471" s="209"/>
      <c r="P1471" s="209"/>
      <c r="Q1471" s="209"/>
      <c r="R1471" s="209"/>
      <c r="S1471" s="209"/>
      <c r="T1471" s="210"/>
      <c r="AT1471" s="211" t="s">
        <v>208</v>
      </c>
      <c r="AU1471" s="211" t="s">
        <v>82</v>
      </c>
      <c r="AV1471" s="13" t="s">
        <v>82</v>
      </c>
      <c r="AW1471" s="13" t="s">
        <v>34</v>
      </c>
      <c r="AX1471" s="13" t="s">
        <v>73</v>
      </c>
      <c r="AY1471" s="211" t="s">
        <v>191</v>
      </c>
    </row>
    <row r="1472" spans="1:65" s="14" customFormat="1" ht="11.25">
      <c r="B1472" s="212"/>
      <c r="C1472" s="213"/>
      <c r="D1472" s="194" t="s">
        <v>208</v>
      </c>
      <c r="E1472" s="214" t="s">
        <v>19</v>
      </c>
      <c r="F1472" s="215" t="s">
        <v>238</v>
      </c>
      <c r="G1472" s="213"/>
      <c r="H1472" s="216">
        <v>53.972000000000001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208</v>
      </c>
      <c r="AU1472" s="222" t="s">
        <v>82</v>
      </c>
      <c r="AV1472" s="14" t="s">
        <v>197</v>
      </c>
      <c r="AW1472" s="14" t="s">
        <v>34</v>
      </c>
      <c r="AX1472" s="14" t="s">
        <v>80</v>
      </c>
      <c r="AY1472" s="222" t="s">
        <v>191</v>
      </c>
    </row>
    <row r="1473" spans="1:65" s="2" customFormat="1" ht="16.5" customHeight="1">
      <c r="A1473" s="37"/>
      <c r="B1473" s="38"/>
      <c r="C1473" s="181" t="s">
        <v>1986</v>
      </c>
      <c r="D1473" s="181" t="s">
        <v>193</v>
      </c>
      <c r="E1473" s="182" t="s">
        <v>1987</v>
      </c>
      <c r="F1473" s="183" t="s">
        <v>1988</v>
      </c>
      <c r="G1473" s="184" t="s">
        <v>282</v>
      </c>
      <c r="H1473" s="185">
        <v>35.67</v>
      </c>
      <c r="I1473" s="186"/>
      <c r="J1473" s="187">
        <f>ROUND(I1473*H1473,2)</f>
        <v>0</v>
      </c>
      <c r="K1473" s="183" t="s">
        <v>203</v>
      </c>
      <c r="L1473" s="42"/>
      <c r="M1473" s="188" t="s">
        <v>19</v>
      </c>
      <c r="N1473" s="189" t="s">
        <v>44</v>
      </c>
      <c r="O1473" s="67"/>
      <c r="P1473" s="190">
        <f>O1473*H1473</f>
        <v>0</v>
      </c>
      <c r="Q1473" s="190">
        <v>1.355E-2</v>
      </c>
      <c r="R1473" s="190">
        <f>Q1473*H1473</f>
        <v>0.48332849999999999</v>
      </c>
      <c r="S1473" s="190">
        <v>0</v>
      </c>
      <c r="T1473" s="191">
        <f>S1473*H1473</f>
        <v>0</v>
      </c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R1473" s="192" t="s">
        <v>292</v>
      </c>
      <c r="AT1473" s="192" t="s">
        <v>193</v>
      </c>
      <c r="AU1473" s="192" t="s">
        <v>82</v>
      </c>
      <c r="AY1473" s="20" t="s">
        <v>191</v>
      </c>
      <c r="BE1473" s="193">
        <f>IF(N1473="základní",J1473,0)</f>
        <v>0</v>
      </c>
      <c r="BF1473" s="193">
        <f>IF(N1473="snížená",J1473,0)</f>
        <v>0</v>
      </c>
      <c r="BG1473" s="193">
        <f>IF(N1473="zákl. přenesená",J1473,0)</f>
        <v>0</v>
      </c>
      <c r="BH1473" s="193">
        <f>IF(N1473="sníž. přenesená",J1473,0)</f>
        <v>0</v>
      </c>
      <c r="BI1473" s="193">
        <f>IF(N1473="nulová",J1473,0)</f>
        <v>0</v>
      </c>
      <c r="BJ1473" s="20" t="s">
        <v>80</v>
      </c>
      <c r="BK1473" s="193">
        <f>ROUND(I1473*H1473,2)</f>
        <v>0</v>
      </c>
      <c r="BL1473" s="20" t="s">
        <v>292</v>
      </c>
      <c r="BM1473" s="192" t="s">
        <v>1989</v>
      </c>
    </row>
    <row r="1474" spans="1:65" s="2" customFormat="1" ht="19.5">
      <c r="A1474" s="37"/>
      <c r="B1474" s="38"/>
      <c r="C1474" s="39"/>
      <c r="D1474" s="194" t="s">
        <v>199</v>
      </c>
      <c r="E1474" s="39"/>
      <c r="F1474" s="195" t="s">
        <v>1990</v>
      </c>
      <c r="G1474" s="39"/>
      <c r="H1474" s="39"/>
      <c r="I1474" s="196"/>
      <c r="J1474" s="39"/>
      <c r="K1474" s="39"/>
      <c r="L1474" s="42"/>
      <c r="M1474" s="197"/>
      <c r="N1474" s="198"/>
      <c r="O1474" s="67"/>
      <c r="P1474" s="67"/>
      <c r="Q1474" s="67"/>
      <c r="R1474" s="67"/>
      <c r="S1474" s="67"/>
      <c r="T1474" s="68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T1474" s="20" t="s">
        <v>199</v>
      </c>
      <c r="AU1474" s="20" t="s">
        <v>82</v>
      </c>
    </row>
    <row r="1475" spans="1:65" s="2" customFormat="1" ht="11.25">
      <c r="A1475" s="37"/>
      <c r="B1475" s="38"/>
      <c r="C1475" s="39"/>
      <c r="D1475" s="199" t="s">
        <v>206</v>
      </c>
      <c r="E1475" s="39"/>
      <c r="F1475" s="200" t="s">
        <v>1991</v>
      </c>
      <c r="G1475" s="39"/>
      <c r="H1475" s="39"/>
      <c r="I1475" s="196"/>
      <c r="J1475" s="39"/>
      <c r="K1475" s="39"/>
      <c r="L1475" s="42"/>
      <c r="M1475" s="197"/>
      <c r="N1475" s="198"/>
      <c r="O1475" s="67"/>
      <c r="P1475" s="67"/>
      <c r="Q1475" s="67"/>
      <c r="R1475" s="67"/>
      <c r="S1475" s="67"/>
      <c r="T1475" s="68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/>
      <c r="AT1475" s="20" t="s">
        <v>206</v>
      </c>
      <c r="AU1475" s="20" t="s">
        <v>82</v>
      </c>
    </row>
    <row r="1476" spans="1:65" s="15" customFormat="1" ht="11.25">
      <c r="B1476" s="233"/>
      <c r="C1476" s="234"/>
      <c r="D1476" s="194" t="s">
        <v>208</v>
      </c>
      <c r="E1476" s="235" t="s">
        <v>19</v>
      </c>
      <c r="F1476" s="236" t="s">
        <v>571</v>
      </c>
      <c r="G1476" s="234"/>
      <c r="H1476" s="235" t="s">
        <v>19</v>
      </c>
      <c r="I1476" s="237"/>
      <c r="J1476" s="234"/>
      <c r="K1476" s="234"/>
      <c r="L1476" s="238"/>
      <c r="M1476" s="239"/>
      <c r="N1476" s="240"/>
      <c r="O1476" s="240"/>
      <c r="P1476" s="240"/>
      <c r="Q1476" s="240"/>
      <c r="R1476" s="240"/>
      <c r="S1476" s="240"/>
      <c r="T1476" s="241"/>
      <c r="AT1476" s="242" t="s">
        <v>208</v>
      </c>
      <c r="AU1476" s="242" t="s">
        <v>82</v>
      </c>
      <c r="AV1476" s="15" t="s">
        <v>80</v>
      </c>
      <c r="AW1476" s="15" t="s">
        <v>34</v>
      </c>
      <c r="AX1476" s="15" t="s">
        <v>73</v>
      </c>
      <c r="AY1476" s="242" t="s">
        <v>191</v>
      </c>
    </row>
    <row r="1477" spans="1:65" s="13" customFormat="1" ht="11.25">
      <c r="B1477" s="201"/>
      <c r="C1477" s="202"/>
      <c r="D1477" s="194" t="s">
        <v>208</v>
      </c>
      <c r="E1477" s="203" t="s">
        <v>19</v>
      </c>
      <c r="F1477" s="204" t="s">
        <v>1992</v>
      </c>
      <c r="G1477" s="202"/>
      <c r="H1477" s="205">
        <v>6.38</v>
      </c>
      <c r="I1477" s="206"/>
      <c r="J1477" s="202"/>
      <c r="K1477" s="202"/>
      <c r="L1477" s="207"/>
      <c r="M1477" s="208"/>
      <c r="N1477" s="209"/>
      <c r="O1477" s="209"/>
      <c r="P1477" s="209"/>
      <c r="Q1477" s="209"/>
      <c r="R1477" s="209"/>
      <c r="S1477" s="209"/>
      <c r="T1477" s="210"/>
      <c r="AT1477" s="211" t="s">
        <v>208</v>
      </c>
      <c r="AU1477" s="211" t="s">
        <v>82</v>
      </c>
      <c r="AV1477" s="13" t="s">
        <v>82</v>
      </c>
      <c r="AW1477" s="13" t="s">
        <v>34</v>
      </c>
      <c r="AX1477" s="13" t="s">
        <v>73</v>
      </c>
      <c r="AY1477" s="211" t="s">
        <v>191</v>
      </c>
    </row>
    <row r="1478" spans="1:65" s="13" customFormat="1" ht="11.25">
      <c r="B1478" s="201"/>
      <c r="C1478" s="202"/>
      <c r="D1478" s="194" t="s">
        <v>208</v>
      </c>
      <c r="E1478" s="203" t="s">
        <v>19</v>
      </c>
      <c r="F1478" s="204" t="s">
        <v>1993</v>
      </c>
      <c r="G1478" s="202"/>
      <c r="H1478" s="205">
        <v>15.805</v>
      </c>
      <c r="I1478" s="206"/>
      <c r="J1478" s="202"/>
      <c r="K1478" s="202"/>
      <c r="L1478" s="207"/>
      <c r="M1478" s="208"/>
      <c r="N1478" s="209"/>
      <c r="O1478" s="209"/>
      <c r="P1478" s="209"/>
      <c r="Q1478" s="209"/>
      <c r="R1478" s="209"/>
      <c r="S1478" s="209"/>
      <c r="T1478" s="210"/>
      <c r="AT1478" s="211" t="s">
        <v>208</v>
      </c>
      <c r="AU1478" s="211" t="s">
        <v>82</v>
      </c>
      <c r="AV1478" s="13" t="s">
        <v>82</v>
      </c>
      <c r="AW1478" s="13" t="s">
        <v>34</v>
      </c>
      <c r="AX1478" s="13" t="s">
        <v>73</v>
      </c>
      <c r="AY1478" s="211" t="s">
        <v>191</v>
      </c>
    </row>
    <row r="1479" spans="1:65" s="13" customFormat="1" ht="11.25">
      <c r="B1479" s="201"/>
      <c r="C1479" s="202"/>
      <c r="D1479" s="194" t="s">
        <v>208</v>
      </c>
      <c r="E1479" s="203" t="s">
        <v>19</v>
      </c>
      <c r="F1479" s="204" t="s">
        <v>1994</v>
      </c>
      <c r="G1479" s="202"/>
      <c r="H1479" s="205">
        <v>10.585000000000001</v>
      </c>
      <c r="I1479" s="206"/>
      <c r="J1479" s="202"/>
      <c r="K1479" s="202"/>
      <c r="L1479" s="207"/>
      <c r="M1479" s="208"/>
      <c r="N1479" s="209"/>
      <c r="O1479" s="209"/>
      <c r="P1479" s="209"/>
      <c r="Q1479" s="209"/>
      <c r="R1479" s="209"/>
      <c r="S1479" s="209"/>
      <c r="T1479" s="210"/>
      <c r="AT1479" s="211" t="s">
        <v>208</v>
      </c>
      <c r="AU1479" s="211" t="s">
        <v>82</v>
      </c>
      <c r="AV1479" s="13" t="s">
        <v>82</v>
      </c>
      <c r="AW1479" s="13" t="s">
        <v>34</v>
      </c>
      <c r="AX1479" s="13" t="s">
        <v>73</v>
      </c>
      <c r="AY1479" s="211" t="s">
        <v>191</v>
      </c>
    </row>
    <row r="1480" spans="1:65" s="13" customFormat="1" ht="11.25">
      <c r="B1480" s="201"/>
      <c r="C1480" s="202"/>
      <c r="D1480" s="194" t="s">
        <v>208</v>
      </c>
      <c r="E1480" s="203" t="s">
        <v>19</v>
      </c>
      <c r="F1480" s="204" t="s">
        <v>1995</v>
      </c>
      <c r="G1480" s="202"/>
      <c r="H1480" s="205">
        <v>2.9</v>
      </c>
      <c r="I1480" s="206"/>
      <c r="J1480" s="202"/>
      <c r="K1480" s="202"/>
      <c r="L1480" s="207"/>
      <c r="M1480" s="208"/>
      <c r="N1480" s="209"/>
      <c r="O1480" s="209"/>
      <c r="P1480" s="209"/>
      <c r="Q1480" s="209"/>
      <c r="R1480" s="209"/>
      <c r="S1480" s="209"/>
      <c r="T1480" s="210"/>
      <c r="AT1480" s="211" t="s">
        <v>208</v>
      </c>
      <c r="AU1480" s="211" t="s">
        <v>82</v>
      </c>
      <c r="AV1480" s="13" t="s">
        <v>82</v>
      </c>
      <c r="AW1480" s="13" t="s">
        <v>34</v>
      </c>
      <c r="AX1480" s="13" t="s">
        <v>73</v>
      </c>
      <c r="AY1480" s="211" t="s">
        <v>191</v>
      </c>
    </row>
    <row r="1481" spans="1:65" s="14" customFormat="1" ht="11.25">
      <c r="B1481" s="212"/>
      <c r="C1481" s="213"/>
      <c r="D1481" s="194" t="s">
        <v>208</v>
      </c>
      <c r="E1481" s="214" t="s">
        <v>19</v>
      </c>
      <c r="F1481" s="215" t="s">
        <v>238</v>
      </c>
      <c r="G1481" s="213"/>
      <c r="H1481" s="216">
        <v>35.67</v>
      </c>
      <c r="I1481" s="217"/>
      <c r="J1481" s="213"/>
      <c r="K1481" s="213"/>
      <c r="L1481" s="218"/>
      <c r="M1481" s="219"/>
      <c r="N1481" s="220"/>
      <c r="O1481" s="220"/>
      <c r="P1481" s="220"/>
      <c r="Q1481" s="220"/>
      <c r="R1481" s="220"/>
      <c r="S1481" s="220"/>
      <c r="T1481" s="221"/>
      <c r="AT1481" s="222" t="s">
        <v>208</v>
      </c>
      <c r="AU1481" s="222" t="s">
        <v>82</v>
      </c>
      <c r="AV1481" s="14" t="s">
        <v>197</v>
      </c>
      <c r="AW1481" s="14" t="s">
        <v>34</v>
      </c>
      <c r="AX1481" s="14" t="s">
        <v>80</v>
      </c>
      <c r="AY1481" s="222" t="s">
        <v>191</v>
      </c>
    </row>
    <row r="1482" spans="1:65" s="2" customFormat="1" ht="21.75" customHeight="1">
      <c r="A1482" s="37"/>
      <c r="B1482" s="38"/>
      <c r="C1482" s="181" t="s">
        <v>1996</v>
      </c>
      <c r="D1482" s="181" t="s">
        <v>193</v>
      </c>
      <c r="E1482" s="182" t="s">
        <v>1997</v>
      </c>
      <c r="F1482" s="183" t="s">
        <v>1998</v>
      </c>
      <c r="G1482" s="184" t="s">
        <v>282</v>
      </c>
      <c r="H1482" s="185">
        <v>14.46</v>
      </c>
      <c r="I1482" s="186"/>
      <c r="J1482" s="187">
        <f>ROUND(I1482*H1482,2)</f>
        <v>0</v>
      </c>
      <c r="K1482" s="183" t="s">
        <v>203</v>
      </c>
      <c r="L1482" s="42"/>
      <c r="M1482" s="188" t="s">
        <v>19</v>
      </c>
      <c r="N1482" s="189" t="s">
        <v>44</v>
      </c>
      <c r="O1482" s="67"/>
      <c r="P1482" s="190">
        <f>O1482*H1482</f>
        <v>0</v>
      </c>
      <c r="Q1482" s="190">
        <v>1.6240000000000001E-2</v>
      </c>
      <c r="R1482" s="190">
        <f>Q1482*H1482</f>
        <v>0.23483040000000002</v>
      </c>
      <c r="S1482" s="190">
        <v>0</v>
      </c>
      <c r="T1482" s="191">
        <f>S1482*H1482</f>
        <v>0</v>
      </c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R1482" s="192" t="s">
        <v>292</v>
      </c>
      <c r="AT1482" s="192" t="s">
        <v>193</v>
      </c>
      <c r="AU1482" s="192" t="s">
        <v>82</v>
      </c>
      <c r="AY1482" s="20" t="s">
        <v>191</v>
      </c>
      <c r="BE1482" s="193">
        <f>IF(N1482="základní",J1482,0)</f>
        <v>0</v>
      </c>
      <c r="BF1482" s="193">
        <f>IF(N1482="snížená",J1482,0)</f>
        <v>0</v>
      </c>
      <c r="BG1482" s="193">
        <f>IF(N1482="zákl. přenesená",J1482,0)</f>
        <v>0</v>
      </c>
      <c r="BH1482" s="193">
        <f>IF(N1482="sníž. přenesená",J1482,0)</f>
        <v>0</v>
      </c>
      <c r="BI1482" s="193">
        <f>IF(N1482="nulová",J1482,0)</f>
        <v>0</v>
      </c>
      <c r="BJ1482" s="20" t="s">
        <v>80</v>
      </c>
      <c r="BK1482" s="193">
        <f>ROUND(I1482*H1482,2)</f>
        <v>0</v>
      </c>
      <c r="BL1482" s="20" t="s">
        <v>292</v>
      </c>
      <c r="BM1482" s="192" t="s">
        <v>1999</v>
      </c>
    </row>
    <row r="1483" spans="1:65" s="2" customFormat="1" ht="19.5">
      <c r="A1483" s="37"/>
      <c r="B1483" s="38"/>
      <c r="C1483" s="39"/>
      <c r="D1483" s="194" t="s">
        <v>199</v>
      </c>
      <c r="E1483" s="39"/>
      <c r="F1483" s="195" t="s">
        <v>2000</v>
      </c>
      <c r="G1483" s="39"/>
      <c r="H1483" s="39"/>
      <c r="I1483" s="196"/>
      <c r="J1483" s="39"/>
      <c r="K1483" s="39"/>
      <c r="L1483" s="42"/>
      <c r="M1483" s="197"/>
      <c r="N1483" s="198"/>
      <c r="O1483" s="67"/>
      <c r="P1483" s="67"/>
      <c r="Q1483" s="67"/>
      <c r="R1483" s="67"/>
      <c r="S1483" s="67"/>
      <c r="T1483" s="68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T1483" s="20" t="s">
        <v>199</v>
      </c>
      <c r="AU1483" s="20" t="s">
        <v>82</v>
      </c>
    </row>
    <row r="1484" spans="1:65" s="2" customFormat="1" ht="11.25">
      <c r="A1484" s="37"/>
      <c r="B1484" s="38"/>
      <c r="C1484" s="39"/>
      <c r="D1484" s="199" t="s">
        <v>206</v>
      </c>
      <c r="E1484" s="39"/>
      <c r="F1484" s="200" t="s">
        <v>2001</v>
      </c>
      <c r="G1484" s="39"/>
      <c r="H1484" s="39"/>
      <c r="I1484" s="196"/>
      <c r="J1484" s="39"/>
      <c r="K1484" s="39"/>
      <c r="L1484" s="42"/>
      <c r="M1484" s="197"/>
      <c r="N1484" s="198"/>
      <c r="O1484" s="67"/>
      <c r="P1484" s="67"/>
      <c r="Q1484" s="67"/>
      <c r="R1484" s="67"/>
      <c r="S1484" s="67"/>
      <c r="T1484" s="68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T1484" s="20" t="s">
        <v>206</v>
      </c>
      <c r="AU1484" s="20" t="s">
        <v>82</v>
      </c>
    </row>
    <row r="1485" spans="1:65" s="13" customFormat="1" ht="11.25">
      <c r="B1485" s="201"/>
      <c r="C1485" s="202"/>
      <c r="D1485" s="194" t="s">
        <v>208</v>
      </c>
      <c r="E1485" s="203" t="s">
        <v>19</v>
      </c>
      <c r="F1485" s="204" t="s">
        <v>2002</v>
      </c>
      <c r="G1485" s="202"/>
      <c r="H1485" s="205">
        <v>14.46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208</v>
      </c>
      <c r="AU1485" s="211" t="s">
        <v>82</v>
      </c>
      <c r="AV1485" s="13" t="s">
        <v>82</v>
      </c>
      <c r="AW1485" s="13" t="s">
        <v>34</v>
      </c>
      <c r="AX1485" s="13" t="s">
        <v>80</v>
      </c>
      <c r="AY1485" s="211" t="s">
        <v>191</v>
      </c>
    </row>
    <row r="1486" spans="1:65" s="2" customFormat="1" ht="16.5" customHeight="1">
      <c r="A1486" s="37"/>
      <c r="B1486" s="38"/>
      <c r="C1486" s="181" t="s">
        <v>2003</v>
      </c>
      <c r="D1486" s="181" t="s">
        <v>193</v>
      </c>
      <c r="E1486" s="182" t="s">
        <v>2004</v>
      </c>
      <c r="F1486" s="183" t="s">
        <v>2005</v>
      </c>
      <c r="G1486" s="184" t="s">
        <v>282</v>
      </c>
      <c r="H1486" s="185">
        <v>12.478</v>
      </c>
      <c r="I1486" s="186"/>
      <c r="J1486" s="187">
        <f>ROUND(I1486*H1486,2)</f>
        <v>0</v>
      </c>
      <c r="K1486" s="183" t="s">
        <v>203</v>
      </c>
      <c r="L1486" s="42"/>
      <c r="M1486" s="188" t="s">
        <v>19</v>
      </c>
      <c r="N1486" s="189" t="s">
        <v>44</v>
      </c>
      <c r="O1486" s="67"/>
      <c r="P1486" s="190">
        <f>O1486*H1486</f>
        <v>0</v>
      </c>
      <c r="Q1486" s="190">
        <v>1.6910000000000001E-2</v>
      </c>
      <c r="R1486" s="190">
        <f>Q1486*H1486</f>
        <v>0.21100298000000001</v>
      </c>
      <c r="S1486" s="190">
        <v>0</v>
      </c>
      <c r="T1486" s="191">
        <f>S1486*H1486</f>
        <v>0</v>
      </c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R1486" s="192" t="s">
        <v>292</v>
      </c>
      <c r="AT1486" s="192" t="s">
        <v>193</v>
      </c>
      <c r="AU1486" s="192" t="s">
        <v>82</v>
      </c>
      <c r="AY1486" s="20" t="s">
        <v>191</v>
      </c>
      <c r="BE1486" s="193">
        <f>IF(N1486="základní",J1486,0)</f>
        <v>0</v>
      </c>
      <c r="BF1486" s="193">
        <f>IF(N1486="snížená",J1486,0)</f>
        <v>0</v>
      </c>
      <c r="BG1486" s="193">
        <f>IF(N1486="zákl. přenesená",J1486,0)</f>
        <v>0</v>
      </c>
      <c r="BH1486" s="193">
        <f>IF(N1486="sníž. přenesená",J1486,0)</f>
        <v>0</v>
      </c>
      <c r="BI1486" s="193">
        <f>IF(N1486="nulová",J1486,0)</f>
        <v>0</v>
      </c>
      <c r="BJ1486" s="20" t="s">
        <v>80</v>
      </c>
      <c r="BK1486" s="193">
        <f>ROUND(I1486*H1486,2)</f>
        <v>0</v>
      </c>
      <c r="BL1486" s="20" t="s">
        <v>292</v>
      </c>
      <c r="BM1486" s="192" t="s">
        <v>2006</v>
      </c>
    </row>
    <row r="1487" spans="1:65" s="2" customFormat="1" ht="19.5">
      <c r="A1487" s="37"/>
      <c r="B1487" s="38"/>
      <c r="C1487" s="39"/>
      <c r="D1487" s="194" t="s">
        <v>199</v>
      </c>
      <c r="E1487" s="39"/>
      <c r="F1487" s="195" t="s">
        <v>2007</v>
      </c>
      <c r="G1487" s="39"/>
      <c r="H1487" s="39"/>
      <c r="I1487" s="196"/>
      <c r="J1487" s="39"/>
      <c r="K1487" s="39"/>
      <c r="L1487" s="42"/>
      <c r="M1487" s="197"/>
      <c r="N1487" s="198"/>
      <c r="O1487" s="67"/>
      <c r="P1487" s="67"/>
      <c r="Q1487" s="67"/>
      <c r="R1487" s="67"/>
      <c r="S1487" s="67"/>
      <c r="T1487" s="68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T1487" s="20" t="s">
        <v>199</v>
      </c>
      <c r="AU1487" s="20" t="s">
        <v>82</v>
      </c>
    </row>
    <row r="1488" spans="1:65" s="2" customFormat="1" ht="11.25">
      <c r="A1488" s="37"/>
      <c r="B1488" s="38"/>
      <c r="C1488" s="39"/>
      <c r="D1488" s="199" t="s">
        <v>206</v>
      </c>
      <c r="E1488" s="39"/>
      <c r="F1488" s="200" t="s">
        <v>2008</v>
      </c>
      <c r="G1488" s="39"/>
      <c r="H1488" s="39"/>
      <c r="I1488" s="196"/>
      <c r="J1488" s="39"/>
      <c r="K1488" s="39"/>
      <c r="L1488" s="42"/>
      <c r="M1488" s="197"/>
      <c r="N1488" s="198"/>
      <c r="O1488" s="67"/>
      <c r="P1488" s="67"/>
      <c r="Q1488" s="67"/>
      <c r="R1488" s="67"/>
      <c r="S1488" s="67"/>
      <c r="T1488" s="68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T1488" s="20" t="s">
        <v>206</v>
      </c>
      <c r="AU1488" s="20" t="s">
        <v>82</v>
      </c>
    </row>
    <row r="1489" spans="1:65" s="13" customFormat="1" ht="11.25">
      <c r="B1489" s="201"/>
      <c r="C1489" s="202"/>
      <c r="D1489" s="194" t="s">
        <v>208</v>
      </c>
      <c r="E1489" s="203" t="s">
        <v>19</v>
      </c>
      <c r="F1489" s="204" t="s">
        <v>2009</v>
      </c>
      <c r="G1489" s="202"/>
      <c r="H1489" s="205">
        <v>12.478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208</v>
      </c>
      <c r="AU1489" s="211" t="s">
        <v>82</v>
      </c>
      <c r="AV1489" s="13" t="s">
        <v>82</v>
      </c>
      <c r="AW1489" s="13" t="s">
        <v>34</v>
      </c>
      <c r="AX1489" s="13" t="s">
        <v>80</v>
      </c>
      <c r="AY1489" s="211" t="s">
        <v>191</v>
      </c>
    </row>
    <row r="1490" spans="1:65" s="2" customFormat="1" ht="21.75" customHeight="1">
      <c r="A1490" s="37"/>
      <c r="B1490" s="38"/>
      <c r="C1490" s="181" t="s">
        <v>2010</v>
      </c>
      <c r="D1490" s="181" t="s">
        <v>193</v>
      </c>
      <c r="E1490" s="182" t="s">
        <v>2011</v>
      </c>
      <c r="F1490" s="183" t="s">
        <v>2012</v>
      </c>
      <c r="G1490" s="184" t="s">
        <v>282</v>
      </c>
      <c r="H1490" s="185">
        <v>156.72</v>
      </c>
      <c r="I1490" s="186"/>
      <c r="J1490" s="187">
        <f>ROUND(I1490*H1490,2)</f>
        <v>0</v>
      </c>
      <c r="K1490" s="183" t="s">
        <v>203</v>
      </c>
      <c r="L1490" s="42"/>
      <c r="M1490" s="188" t="s">
        <v>19</v>
      </c>
      <c r="N1490" s="189" t="s">
        <v>44</v>
      </c>
      <c r="O1490" s="67"/>
      <c r="P1490" s="190">
        <f>O1490*H1490</f>
        <v>0</v>
      </c>
      <c r="Q1490" s="190">
        <v>1.25E-3</v>
      </c>
      <c r="R1490" s="190">
        <f>Q1490*H1490</f>
        <v>0.19589999999999999</v>
      </c>
      <c r="S1490" s="190">
        <v>0</v>
      </c>
      <c r="T1490" s="191">
        <f>S1490*H1490</f>
        <v>0</v>
      </c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R1490" s="192" t="s">
        <v>292</v>
      </c>
      <c r="AT1490" s="192" t="s">
        <v>193</v>
      </c>
      <c r="AU1490" s="192" t="s">
        <v>82</v>
      </c>
      <c r="AY1490" s="20" t="s">
        <v>191</v>
      </c>
      <c r="BE1490" s="193">
        <f>IF(N1490="základní",J1490,0)</f>
        <v>0</v>
      </c>
      <c r="BF1490" s="193">
        <f>IF(N1490="snížená",J1490,0)</f>
        <v>0</v>
      </c>
      <c r="BG1490" s="193">
        <f>IF(N1490="zákl. přenesená",J1490,0)</f>
        <v>0</v>
      </c>
      <c r="BH1490" s="193">
        <f>IF(N1490="sníž. přenesená",J1490,0)</f>
        <v>0</v>
      </c>
      <c r="BI1490" s="193">
        <f>IF(N1490="nulová",J1490,0)</f>
        <v>0</v>
      </c>
      <c r="BJ1490" s="20" t="s">
        <v>80</v>
      </c>
      <c r="BK1490" s="193">
        <f>ROUND(I1490*H1490,2)</f>
        <v>0</v>
      </c>
      <c r="BL1490" s="20" t="s">
        <v>292</v>
      </c>
      <c r="BM1490" s="192" t="s">
        <v>2013</v>
      </c>
    </row>
    <row r="1491" spans="1:65" s="2" customFormat="1" ht="19.5">
      <c r="A1491" s="37"/>
      <c r="B1491" s="38"/>
      <c r="C1491" s="39"/>
      <c r="D1491" s="194" t="s">
        <v>199</v>
      </c>
      <c r="E1491" s="39"/>
      <c r="F1491" s="195" t="s">
        <v>2014</v>
      </c>
      <c r="G1491" s="39"/>
      <c r="H1491" s="39"/>
      <c r="I1491" s="196"/>
      <c r="J1491" s="39"/>
      <c r="K1491" s="39"/>
      <c r="L1491" s="42"/>
      <c r="M1491" s="197"/>
      <c r="N1491" s="198"/>
      <c r="O1491" s="67"/>
      <c r="P1491" s="67"/>
      <c r="Q1491" s="67"/>
      <c r="R1491" s="67"/>
      <c r="S1491" s="67"/>
      <c r="T1491" s="68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T1491" s="20" t="s">
        <v>199</v>
      </c>
      <c r="AU1491" s="20" t="s">
        <v>82</v>
      </c>
    </row>
    <row r="1492" spans="1:65" s="2" customFormat="1" ht="11.25">
      <c r="A1492" s="37"/>
      <c r="B1492" s="38"/>
      <c r="C1492" s="39"/>
      <c r="D1492" s="199" t="s">
        <v>206</v>
      </c>
      <c r="E1492" s="39"/>
      <c r="F1492" s="200" t="s">
        <v>2015</v>
      </c>
      <c r="G1492" s="39"/>
      <c r="H1492" s="39"/>
      <c r="I1492" s="196"/>
      <c r="J1492" s="39"/>
      <c r="K1492" s="39"/>
      <c r="L1492" s="42"/>
      <c r="M1492" s="197"/>
      <c r="N1492" s="198"/>
      <c r="O1492" s="67"/>
      <c r="P1492" s="67"/>
      <c r="Q1492" s="67"/>
      <c r="R1492" s="67"/>
      <c r="S1492" s="67"/>
      <c r="T1492" s="68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T1492" s="20" t="s">
        <v>206</v>
      </c>
      <c r="AU1492" s="20" t="s">
        <v>82</v>
      </c>
    </row>
    <row r="1493" spans="1:65" s="13" customFormat="1" ht="11.25">
      <c r="B1493" s="201"/>
      <c r="C1493" s="202"/>
      <c r="D1493" s="194" t="s">
        <v>208</v>
      </c>
      <c r="E1493" s="203" t="s">
        <v>19</v>
      </c>
      <c r="F1493" s="204" t="s">
        <v>2016</v>
      </c>
      <c r="G1493" s="202"/>
      <c r="H1493" s="205">
        <v>156.72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208</v>
      </c>
      <c r="AU1493" s="211" t="s">
        <v>82</v>
      </c>
      <c r="AV1493" s="13" t="s">
        <v>82</v>
      </c>
      <c r="AW1493" s="13" t="s">
        <v>34</v>
      </c>
      <c r="AX1493" s="13" t="s">
        <v>80</v>
      </c>
      <c r="AY1493" s="211" t="s">
        <v>191</v>
      </c>
    </row>
    <row r="1494" spans="1:65" s="2" customFormat="1" ht="16.5" customHeight="1">
      <c r="A1494" s="37"/>
      <c r="B1494" s="38"/>
      <c r="C1494" s="223" t="s">
        <v>2017</v>
      </c>
      <c r="D1494" s="223" t="s">
        <v>273</v>
      </c>
      <c r="E1494" s="224" t="s">
        <v>2018</v>
      </c>
      <c r="F1494" s="225" t="s">
        <v>2019</v>
      </c>
      <c r="G1494" s="226" t="s">
        <v>282</v>
      </c>
      <c r="H1494" s="227">
        <v>164.55600000000001</v>
      </c>
      <c r="I1494" s="228"/>
      <c r="J1494" s="229">
        <f>ROUND(I1494*H1494,2)</f>
        <v>0</v>
      </c>
      <c r="K1494" s="225" t="s">
        <v>19</v>
      </c>
      <c r="L1494" s="230"/>
      <c r="M1494" s="231" t="s">
        <v>19</v>
      </c>
      <c r="N1494" s="232" t="s">
        <v>44</v>
      </c>
      <c r="O1494" s="67"/>
      <c r="P1494" s="190">
        <f>O1494*H1494</f>
        <v>0</v>
      </c>
      <c r="Q1494" s="190">
        <v>8.0000000000000002E-3</v>
      </c>
      <c r="R1494" s="190">
        <f>Q1494*H1494</f>
        <v>1.3164480000000001</v>
      </c>
      <c r="S1494" s="190">
        <v>0</v>
      </c>
      <c r="T1494" s="191">
        <f>S1494*H1494</f>
        <v>0</v>
      </c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R1494" s="192" t="s">
        <v>405</v>
      </c>
      <c r="AT1494" s="192" t="s">
        <v>273</v>
      </c>
      <c r="AU1494" s="192" t="s">
        <v>82</v>
      </c>
      <c r="AY1494" s="20" t="s">
        <v>191</v>
      </c>
      <c r="BE1494" s="193">
        <f>IF(N1494="základní",J1494,0)</f>
        <v>0</v>
      </c>
      <c r="BF1494" s="193">
        <f>IF(N1494="snížená",J1494,0)</f>
        <v>0</v>
      </c>
      <c r="BG1494" s="193">
        <f>IF(N1494="zákl. přenesená",J1494,0)</f>
        <v>0</v>
      </c>
      <c r="BH1494" s="193">
        <f>IF(N1494="sníž. přenesená",J1494,0)</f>
        <v>0</v>
      </c>
      <c r="BI1494" s="193">
        <f>IF(N1494="nulová",J1494,0)</f>
        <v>0</v>
      </c>
      <c r="BJ1494" s="20" t="s">
        <v>80</v>
      </c>
      <c r="BK1494" s="193">
        <f>ROUND(I1494*H1494,2)</f>
        <v>0</v>
      </c>
      <c r="BL1494" s="20" t="s">
        <v>292</v>
      </c>
      <c r="BM1494" s="192" t="s">
        <v>2020</v>
      </c>
    </row>
    <row r="1495" spans="1:65" s="2" customFormat="1" ht="11.25">
      <c r="A1495" s="37"/>
      <c r="B1495" s="38"/>
      <c r="C1495" s="39"/>
      <c r="D1495" s="194" t="s">
        <v>199</v>
      </c>
      <c r="E1495" s="39"/>
      <c r="F1495" s="195" t="s">
        <v>2019</v>
      </c>
      <c r="G1495" s="39"/>
      <c r="H1495" s="39"/>
      <c r="I1495" s="196"/>
      <c r="J1495" s="39"/>
      <c r="K1495" s="39"/>
      <c r="L1495" s="42"/>
      <c r="M1495" s="197"/>
      <c r="N1495" s="198"/>
      <c r="O1495" s="67"/>
      <c r="P1495" s="67"/>
      <c r="Q1495" s="67"/>
      <c r="R1495" s="67"/>
      <c r="S1495" s="67"/>
      <c r="T1495" s="68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T1495" s="20" t="s">
        <v>199</v>
      </c>
      <c r="AU1495" s="20" t="s">
        <v>82</v>
      </c>
    </row>
    <row r="1496" spans="1:65" s="13" customFormat="1" ht="11.25">
      <c r="B1496" s="201"/>
      <c r="C1496" s="202"/>
      <c r="D1496" s="194" t="s">
        <v>208</v>
      </c>
      <c r="E1496" s="202"/>
      <c r="F1496" s="204" t="s">
        <v>2021</v>
      </c>
      <c r="G1496" s="202"/>
      <c r="H1496" s="205">
        <v>164.55600000000001</v>
      </c>
      <c r="I1496" s="206"/>
      <c r="J1496" s="202"/>
      <c r="K1496" s="202"/>
      <c r="L1496" s="207"/>
      <c r="M1496" s="208"/>
      <c r="N1496" s="209"/>
      <c r="O1496" s="209"/>
      <c r="P1496" s="209"/>
      <c r="Q1496" s="209"/>
      <c r="R1496" s="209"/>
      <c r="S1496" s="209"/>
      <c r="T1496" s="210"/>
      <c r="AT1496" s="211" t="s">
        <v>208</v>
      </c>
      <c r="AU1496" s="211" t="s">
        <v>82</v>
      </c>
      <c r="AV1496" s="13" t="s">
        <v>82</v>
      </c>
      <c r="AW1496" s="13" t="s">
        <v>4</v>
      </c>
      <c r="AX1496" s="13" t="s">
        <v>80</v>
      </c>
      <c r="AY1496" s="211" t="s">
        <v>191</v>
      </c>
    </row>
    <row r="1497" spans="1:65" s="2" customFormat="1" ht="21.75" customHeight="1">
      <c r="A1497" s="37"/>
      <c r="B1497" s="38"/>
      <c r="C1497" s="181" t="s">
        <v>2022</v>
      </c>
      <c r="D1497" s="181" t="s">
        <v>193</v>
      </c>
      <c r="E1497" s="182" t="s">
        <v>2011</v>
      </c>
      <c r="F1497" s="183" t="s">
        <v>2012</v>
      </c>
      <c r="G1497" s="184" t="s">
        <v>282</v>
      </c>
      <c r="H1497" s="185">
        <v>248.25399999999999</v>
      </c>
      <c r="I1497" s="186"/>
      <c r="J1497" s="187">
        <f>ROUND(I1497*H1497,2)</f>
        <v>0</v>
      </c>
      <c r="K1497" s="183" t="s">
        <v>203</v>
      </c>
      <c r="L1497" s="42"/>
      <c r="M1497" s="188" t="s">
        <v>19</v>
      </c>
      <c r="N1497" s="189" t="s">
        <v>44</v>
      </c>
      <c r="O1497" s="67"/>
      <c r="P1497" s="190">
        <f>O1497*H1497</f>
        <v>0</v>
      </c>
      <c r="Q1497" s="190">
        <v>1.25E-3</v>
      </c>
      <c r="R1497" s="190">
        <f>Q1497*H1497</f>
        <v>0.31031749999999997</v>
      </c>
      <c r="S1497" s="190">
        <v>0</v>
      </c>
      <c r="T1497" s="191">
        <f>S1497*H1497</f>
        <v>0</v>
      </c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R1497" s="192" t="s">
        <v>292</v>
      </c>
      <c r="AT1497" s="192" t="s">
        <v>193</v>
      </c>
      <c r="AU1497" s="192" t="s">
        <v>82</v>
      </c>
      <c r="AY1497" s="20" t="s">
        <v>191</v>
      </c>
      <c r="BE1497" s="193">
        <f>IF(N1497="základní",J1497,0)</f>
        <v>0</v>
      </c>
      <c r="BF1497" s="193">
        <f>IF(N1497="snížená",J1497,0)</f>
        <v>0</v>
      </c>
      <c r="BG1497" s="193">
        <f>IF(N1497="zákl. přenesená",J1497,0)</f>
        <v>0</v>
      </c>
      <c r="BH1497" s="193">
        <f>IF(N1497="sníž. přenesená",J1497,0)</f>
        <v>0</v>
      </c>
      <c r="BI1497" s="193">
        <f>IF(N1497="nulová",J1497,0)</f>
        <v>0</v>
      </c>
      <c r="BJ1497" s="20" t="s">
        <v>80</v>
      </c>
      <c r="BK1497" s="193">
        <f>ROUND(I1497*H1497,2)</f>
        <v>0</v>
      </c>
      <c r="BL1497" s="20" t="s">
        <v>292</v>
      </c>
      <c r="BM1497" s="192" t="s">
        <v>2023</v>
      </c>
    </row>
    <row r="1498" spans="1:65" s="2" customFormat="1" ht="19.5">
      <c r="A1498" s="37"/>
      <c r="B1498" s="38"/>
      <c r="C1498" s="39"/>
      <c r="D1498" s="194" t="s">
        <v>199</v>
      </c>
      <c r="E1498" s="39"/>
      <c r="F1498" s="195" t="s">
        <v>2014</v>
      </c>
      <c r="G1498" s="39"/>
      <c r="H1498" s="39"/>
      <c r="I1498" s="196"/>
      <c r="J1498" s="39"/>
      <c r="K1498" s="39"/>
      <c r="L1498" s="42"/>
      <c r="M1498" s="197"/>
      <c r="N1498" s="198"/>
      <c r="O1498" s="67"/>
      <c r="P1498" s="67"/>
      <c r="Q1498" s="67"/>
      <c r="R1498" s="67"/>
      <c r="S1498" s="67"/>
      <c r="T1498" s="68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T1498" s="20" t="s">
        <v>199</v>
      </c>
      <c r="AU1498" s="20" t="s">
        <v>82</v>
      </c>
    </row>
    <row r="1499" spans="1:65" s="2" customFormat="1" ht="11.25">
      <c r="A1499" s="37"/>
      <c r="B1499" s="38"/>
      <c r="C1499" s="39"/>
      <c r="D1499" s="199" t="s">
        <v>206</v>
      </c>
      <c r="E1499" s="39"/>
      <c r="F1499" s="200" t="s">
        <v>2015</v>
      </c>
      <c r="G1499" s="39"/>
      <c r="H1499" s="39"/>
      <c r="I1499" s="196"/>
      <c r="J1499" s="39"/>
      <c r="K1499" s="39"/>
      <c r="L1499" s="42"/>
      <c r="M1499" s="197"/>
      <c r="N1499" s="198"/>
      <c r="O1499" s="67"/>
      <c r="P1499" s="67"/>
      <c r="Q1499" s="67"/>
      <c r="R1499" s="67"/>
      <c r="S1499" s="67"/>
      <c r="T1499" s="68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T1499" s="20" t="s">
        <v>206</v>
      </c>
      <c r="AU1499" s="20" t="s">
        <v>82</v>
      </c>
    </row>
    <row r="1500" spans="1:65" s="13" customFormat="1" ht="11.25">
      <c r="B1500" s="201"/>
      <c r="C1500" s="202"/>
      <c r="D1500" s="194" t="s">
        <v>208</v>
      </c>
      <c r="E1500" s="203" t="s">
        <v>19</v>
      </c>
      <c r="F1500" s="204" t="s">
        <v>2024</v>
      </c>
      <c r="G1500" s="202"/>
      <c r="H1500" s="205">
        <v>248.25399999999999</v>
      </c>
      <c r="I1500" s="206"/>
      <c r="J1500" s="202"/>
      <c r="K1500" s="202"/>
      <c r="L1500" s="207"/>
      <c r="M1500" s="208"/>
      <c r="N1500" s="209"/>
      <c r="O1500" s="209"/>
      <c r="P1500" s="209"/>
      <c r="Q1500" s="209"/>
      <c r="R1500" s="209"/>
      <c r="S1500" s="209"/>
      <c r="T1500" s="210"/>
      <c r="AT1500" s="211" t="s">
        <v>208</v>
      </c>
      <c r="AU1500" s="211" t="s">
        <v>82</v>
      </c>
      <c r="AV1500" s="13" t="s">
        <v>82</v>
      </c>
      <c r="AW1500" s="13" t="s">
        <v>34</v>
      </c>
      <c r="AX1500" s="13" t="s">
        <v>80</v>
      </c>
      <c r="AY1500" s="211" t="s">
        <v>191</v>
      </c>
    </row>
    <row r="1501" spans="1:65" s="2" customFormat="1" ht="16.5" customHeight="1">
      <c r="A1501" s="37"/>
      <c r="B1501" s="38"/>
      <c r="C1501" s="223" t="s">
        <v>2025</v>
      </c>
      <c r="D1501" s="223" t="s">
        <v>273</v>
      </c>
      <c r="E1501" s="224" t="s">
        <v>2026</v>
      </c>
      <c r="F1501" s="225" t="s">
        <v>2027</v>
      </c>
      <c r="G1501" s="226" t="s">
        <v>282</v>
      </c>
      <c r="H1501" s="227">
        <v>260.66699999999997</v>
      </c>
      <c r="I1501" s="228"/>
      <c r="J1501" s="229">
        <f>ROUND(I1501*H1501,2)</f>
        <v>0</v>
      </c>
      <c r="K1501" s="225" t="s">
        <v>19</v>
      </c>
      <c r="L1501" s="230"/>
      <c r="M1501" s="231" t="s">
        <v>19</v>
      </c>
      <c r="N1501" s="232" t="s">
        <v>44</v>
      </c>
      <c r="O1501" s="67"/>
      <c r="P1501" s="190">
        <f>O1501*H1501</f>
        <v>0</v>
      </c>
      <c r="Q1501" s="190">
        <v>8.0000000000000002E-3</v>
      </c>
      <c r="R1501" s="190">
        <f>Q1501*H1501</f>
        <v>2.0853359999999999</v>
      </c>
      <c r="S1501" s="190">
        <v>0</v>
      </c>
      <c r="T1501" s="191">
        <f>S1501*H1501</f>
        <v>0</v>
      </c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R1501" s="192" t="s">
        <v>405</v>
      </c>
      <c r="AT1501" s="192" t="s">
        <v>273</v>
      </c>
      <c r="AU1501" s="192" t="s">
        <v>82</v>
      </c>
      <c r="AY1501" s="20" t="s">
        <v>191</v>
      </c>
      <c r="BE1501" s="193">
        <f>IF(N1501="základní",J1501,0)</f>
        <v>0</v>
      </c>
      <c r="BF1501" s="193">
        <f>IF(N1501="snížená",J1501,0)</f>
        <v>0</v>
      </c>
      <c r="BG1501" s="193">
        <f>IF(N1501="zákl. přenesená",J1501,0)</f>
        <v>0</v>
      </c>
      <c r="BH1501" s="193">
        <f>IF(N1501="sníž. přenesená",J1501,0)</f>
        <v>0</v>
      </c>
      <c r="BI1501" s="193">
        <f>IF(N1501="nulová",J1501,0)</f>
        <v>0</v>
      </c>
      <c r="BJ1501" s="20" t="s">
        <v>80</v>
      </c>
      <c r="BK1501" s="193">
        <f>ROUND(I1501*H1501,2)</f>
        <v>0</v>
      </c>
      <c r="BL1501" s="20" t="s">
        <v>292</v>
      </c>
      <c r="BM1501" s="192" t="s">
        <v>2028</v>
      </c>
    </row>
    <row r="1502" spans="1:65" s="2" customFormat="1" ht="11.25">
      <c r="A1502" s="37"/>
      <c r="B1502" s="38"/>
      <c r="C1502" s="39"/>
      <c r="D1502" s="194" t="s">
        <v>199</v>
      </c>
      <c r="E1502" s="39"/>
      <c r="F1502" s="195" t="s">
        <v>2027</v>
      </c>
      <c r="G1502" s="39"/>
      <c r="H1502" s="39"/>
      <c r="I1502" s="196"/>
      <c r="J1502" s="39"/>
      <c r="K1502" s="39"/>
      <c r="L1502" s="42"/>
      <c r="M1502" s="197"/>
      <c r="N1502" s="198"/>
      <c r="O1502" s="67"/>
      <c r="P1502" s="67"/>
      <c r="Q1502" s="67"/>
      <c r="R1502" s="67"/>
      <c r="S1502" s="67"/>
      <c r="T1502" s="68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T1502" s="20" t="s">
        <v>199</v>
      </c>
      <c r="AU1502" s="20" t="s">
        <v>82</v>
      </c>
    </row>
    <row r="1503" spans="1:65" s="13" customFormat="1" ht="11.25">
      <c r="B1503" s="201"/>
      <c r="C1503" s="202"/>
      <c r="D1503" s="194" t="s">
        <v>208</v>
      </c>
      <c r="E1503" s="202"/>
      <c r="F1503" s="204" t="s">
        <v>2029</v>
      </c>
      <c r="G1503" s="202"/>
      <c r="H1503" s="205">
        <v>260.66699999999997</v>
      </c>
      <c r="I1503" s="206"/>
      <c r="J1503" s="202"/>
      <c r="K1503" s="202"/>
      <c r="L1503" s="207"/>
      <c r="M1503" s="208"/>
      <c r="N1503" s="209"/>
      <c r="O1503" s="209"/>
      <c r="P1503" s="209"/>
      <c r="Q1503" s="209"/>
      <c r="R1503" s="209"/>
      <c r="S1503" s="209"/>
      <c r="T1503" s="210"/>
      <c r="AT1503" s="211" t="s">
        <v>208</v>
      </c>
      <c r="AU1503" s="211" t="s">
        <v>82</v>
      </c>
      <c r="AV1503" s="13" t="s">
        <v>82</v>
      </c>
      <c r="AW1503" s="13" t="s">
        <v>4</v>
      </c>
      <c r="AX1503" s="13" t="s">
        <v>80</v>
      </c>
      <c r="AY1503" s="211" t="s">
        <v>191</v>
      </c>
    </row>
    <row r="1504" spans="1:65" s="2" customFormat="1" ht="21.75" customHeight="1">
      <c r="A1504" s="37"/>
      <c r="B1504" s="38"/>
      <c r="C1504" s="181" t="s">
        <v>2030</v>
      </c>
      <c r="D1504" s="181" t="s">
        <v>193</v>
      </c>
      <c r="E1504" s="182" t="s">
        <v>2031</v>
      </c>
      <c r="F1504" s="183" t="s">
        <v>2032</v>
      </c>
      <c r="G1504" s="184" t="s">
        <v>282</v>
      </c>
      <c r="H1504" s="185">
        <v>465.74599999999998</v>
      </c>
      <c r="I1504" s="186"/>
      <c r="J1504" s="187">
        <f>ROUND(I1504*H1504,2)</f>
        <v>0</v>
      </c>
      <c r="K1504" s="183" t="s">
        <v>19</v>
      </c>
      <c r="L1504" s="42"/>
      <c r="M1504" s="188" t="s">
        <v>19</v>
      </c>
      <c r="N1504" s="189" t="s">
        <v>44</v>
      </c>
      <c r="O1504" s="67"/>
      <c r="P1504" s="190">
        <f>O1504*H1504</f>
        <v>0</v>
      </c>
      <c r="Q1504" s="190">
        <v>1.25E-3</v>
      </c>
      <c r="R1504" s="190">
        <f>Q1504*H1504</f>
        <v>0.58218249999999994</v>
      </c>
      <c r="S1504" s="190">
        <v>0</v>
      </c>
      <c r="T1504" s="191">
        <f>S1504*H1504</f>
        <v>0</v>
      </c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R1504" s="192" t="s">
        <v>292</v>
      </c>
      <c r="AT1504" s="192" t="s">
        <v>193</v>
      </c>
      <c r="AU1504" s="192" t="s">
        <v>82</v>
      </c>
      <c r="AY1504" s="20" t="s">
        <v>191</v>
      </c>
      <c r="BE1504" s="193">
        <f>IF(N1504="základní",J1504,0)</f>
        <v>0</v>
      </c>
      <c r="BF1504" s="193">
        <f>IF(N1504="snížená",J1504,0)</f>
        <v>0</v>
      </c>
      <c r="BG1504" s="193">
        <f>IF(N1504="zákl. přenesená",J1504,0)</f>
        <v>0</v>
      </c>
      <c r="BH1504" s="193">
        <f>IF(N1504="sníž. přenesená",J1504,0)</f>
        <v>0</v>
      </c>
      <c r="BI1504" s="193">
        <f>IF(N1504="nulová",J1504,0)</f>
        <v>0</v>
      </c>
      <c r="BJ1504" s="20" t="s">
        <v>80</v>
      </c>
      <c r="BK1504" s="193">
        <f>ROUND(I1504*H1504,2)</f>
        <v>0</v>
      </c>
      <c r="BL1504" s="20" t="s">
        <v>292</v>
      </c>
      <c r="BM1504" s="192" t="s">
        <v>2033</v>
      </c>
    </row>
    <row r="1505" spans="1:65" s="2" customFormat="1" ht="19.5">
      <c r="A1505" s="37"/>
      <c r="B1505" s="38"/>
      <c r="C1505" s="39"/>
      <c r="D1505" s="194" t="s">
        <v>199</v>
      </c>
      <c r="E1505" s="39"/>
      <c r="F1505" s="195" t="s">
        <v>2014</v>
      </c>
      <c r="G1505" s="39"/>
      <c r="H1505" s="39"/>
      <c r="I1505" s="196"/>
      <c r="J1505" s="39"/>
      <c r="K1505" s="39"/>
      <c r="L1505" s="42"/>
      <c r="M1505" s="197"/>
      <c r="N1505" s="198"/>
      <c r="O1505" s="67"/>
      <c r="P1505" s="67"/>
      <c r="Q1505" s="67"/>
      <c r="R1505" s="67"/>
      <c r="S1505" s="67"/>
      <c r="T1505" s="68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T1505" s="20" t="s">
        <v>199</v>
      </c>
      <c r="AU1505" s="20" t="s">
        <v>82</v>
      </c>
    </row>
    <row r="1506" spans="1:65" s="13" customFormat="1" ht="11.25">
      <c r="B1506" s="201"/>
      <c r="C1506" s="202"/>
      <c r="D1506" s="194" t="s">
        <v>208</v>
      </c>
      <c r="E1506" s="203" t="s">
        <v>19</v>
      </c>
      <c r="F1506" s="204" t="s">
        <v>2034</v>
      </c>
      <c r="G1506" s="202"/>
      <c r="H1506" s="205">
        <v>465.74599999999998</v>
      </c>
      <c r="I1506" s="206"/>
      <c r="J1506" s="202"/>
      <c r="K1506" s="202"/>
      <c r="L1506" s="207"/>
      <c r="M1506" s="208"/>
      <c r="N1506" s="209"/>
      <c r="O1506" s="209"/>
      <c r="P1506" s="209"/>
      <c r="Q1506" s="209"/>
      <c r="R1506" s="209"/>
      <c r="S1506" s="209"/>
      <c r="T1506" s="210"/>
      <c r="AT1506" s="211" t="s">
        <v>208</v>
      </c>
      <c r="AU1506" s="211" t="s">
        <v>82</v>
      </c>
      <c r="AV1506" s="13" t="s">
        <v>82</v>
      </c>
      <c r="AW1506" s="13" t="s">
        <v>34</v>
      </c>
      <c r="AX1506" s="13" t="s">
        <v>80</v>
      </c>
      <c r="AY1506" s="211" t="s">
        <v>191</v>
      </c>
    </row>
    <row r="1507" spans="1:65" s="2" customFormat="1" ht="16.5" customHeight="1">
      <c r="A1507" s="37"/>
      <c r="B1507" s="38"/>
      <c r="C1507" s="223" t="s">
        <v>2035</v>
      </c>
      <c r="D1507" s="223" t="s">
        <v>273</v>
      </c>
      <c r="E1507" s="224" t="s">
        <v>2036</v>
      </c>
      <c r="F1507" s="225" t="s">
        <v>2037</v>
      </c>
      <c r="G1507" s="226" t="s">
        <v>282</v>
      </c>
      <c r="H1507" s="227">
        <v>489.03300000000002</v>
      </c>
      <c r="I1507" s="228"/>
      <c r="J1507" s="229">
        <f>ROUND(I1507*H1507,2)</f>
        <v>0</v>
      </c>
      <c r="K1507" s="225" t="s">
        <v>19</v>
      </c>
      <c r="L1507" s="230"/>
      <c r="M1507" s="231" t="s">
        <v>19</v>
      </c>
      <c r="N1507" s="232" t="s">
        <v>44</v>
      </c>
      <c r="O1507" s="67"/>
      <c r="P1507" s="190">
        <f>O1507*H1507</f>
        <v>0</v>
      </c>
      <c r="Q1507" s="190">
        <v>1.2E-2</v>
      </c>
      <c r="R1507" s="190">
        <f>Q1507*H1507</f>
        <v>5.8683960000000006</v>
      </c>
      <c r="S1507" s="190">
        <v>0</v>
      </c>
      <c r="T1507" s="191">
        <f>S1507*H1507</f>
        <v>0</v>
      </c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R1507" s="192" t="s">
        <v>405</v>
      </c>
      <c r="AT1507" s="192" t="s">
        <v>273</v>
      </c>
      <c r="AU1507" s="192" t="s">
        <v>82</v>
      </c>
      <c r="AY1507" s="20" t="s">
        <v>191</v>
      </c>
      <c r="BE1507" s="193">
        <f>IF(N1507="základní",J1507,0)</f>
        <v>0</v>
      </c>
      <c r="BF1507" s="193">
        <f>IF(N1507="snížená",J1507,0)</f>
        <v>0</v>
      </c>
      <c r="BG1507" s="193">
        <f>IF(N1507="zákl. přenesená",J1507,0)</f>
        <v>0</v>
      </c>
      <c r="BH1507" s="193">
        <f>IF(N1507="sníž. přenesená",J1507,0)</f>
        <v>0</v>
      </c>
      <c r="BI1507" s="193">
        <f>IF(N1507="nulová",J1507,0)</f>
        <v>0</v>
      </c>
      <c r="BJ1507" s="20" t="s">
        <v>80</v>
      </c>
      <c r="BK1507" s="193">
        <f>ROUND(I1507*H1507,2)</f>
        <v>0</v>
      </c>
      <c r="BL1507" s="20" t="s">
        <v>292</v>
      </c>
      <c r="BM1507" s="192" t="s">
        <v>2038</v>
      </c>
    </row>
    <row r="1508" spans="1:65" s="2" customFormat="1" ht="11.25">
      <c r="A1508" s="37"/>
      <c r="B1508" s="38"/>
      <c r="C1508" s="39"/>
      <c r="D1508" s="194" t="s">
        <v>199</v>
      </c>
      <c r="E1508" s="39"/>
      <c r="F1508" s="195" t="s">
        <v>2037</v>
      </c>
      <c r="G1508" s="39"/>
      <c r="H1508" s="39"/>
      <c r="I1508" s="196"/>
      <c r="J1508" s="39"/>
      <c r="K1508" s="39"/>
      <c r="L1508" s="42"/>
      <c r="M1508" s="197"/>
      <c r="N1508" s="198"/>
      <c r="O1508" s="67"/>
      <c r="P1508" s="67"/>
      <c r="Q1508" s="67"/>
      <c r="R1508" s="67"/>
      <c r="S1508" s="67"/>
      <c r="T1508" s="68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T1508" s="20" t="s">
        <v>199</v>
      </c>
      <c r="AU1508" s="20" t="s">
        <v>82</v>
      </c>
    </row>
    <row r="1509" spans="1:65" s="13" customFormat="1" ht="11.25">
      <c r="B1509" s="201"/>
      <c r="C1509" s="202"/>
      <c r="D1509" s="194" t="s">
        <v>208</v>
      </c>
      <c r="E1509" s="202"/>
      <c r="F1509" s="204" t="s">
        <v>2039</v>
      </c>
      <c r="G1509" s="202"/>
      <c r="H1509" s="205">
        <v>489.03300000000002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208</v>
      </c>
      <c r="AU1509" s="211" t="s">
        <v>82</v>
      </c>
      <c r="AV1509" s="13" t="s">
        <v>82</v>
      </c>
      <c r="AW1509" s="13" t="s">
        <v>4</v>
      </c>
      <c r="AX1509" s="13" t="s">
        <v>80</v>
      </c>
      <c r="AY1509" s="211" t="s">
        <v>191</v>
      </c>
    </row>
    <row r="1510" spans="1:65" s="2" customFormat="1" ht="16.5" customHeight="1">
      <c r="A1510" s="37"/>
      <c r="B1510" s="38"/>
      <c r="C1510" s="181" t="s">
        <v>2040</v>
      </c>
      <c r="D1510" s="181" t="s">
        <v>193</v>
      </c>
      <c r="E1510" s="182" t="s">
        <v>2041</v>
      </c>
      <c r="F1510" s="183" t="s">
        <v>2042</v>
      </c>
      <c r="G1510" s="184" t="s">
        <v>301</v>
      </c>
      <c r="H1510" s="185">
        <v>14.5</v>
      </c>
      <c r="I1510" s="186"/>
      <c r="J1510" s="187">
        <f>ROUND(I1510*H1510,2)</f>
        <v>0</v>
      </c>
      <c r="K1510" s="183" t="s">
        <v>203</v>
      </c>
      <c r="L1510" s="42"/>
      <c r="M1510" s="188" t="s">
        <v>19</v>
      </c>
      <c r="N1510" s="189" t="s">
        <v>44</v>
      </c>
      <c r="O1510" s="67"/>
      <c r="P1510" s="190">
        <f>O1510*H1510</f>
        <v>0</v>
      </c>
      <c r="Q1510" s="190">
        <v>9.0600000000000003E-3</v>
      </c>
      <c r="R1510" s="190">
        <f>Q1510*H1510</f>
        <v>0.13137000000000001</v>
      </c>
      <c r="S1510" s="190">
        <v>0</v>
      </c>
      <c r="T1510" s="191">
        <f>S1510*H1510</f>
        <v>0</v>
      </c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R1510" s="192" t="s">
        <v>292</v>
      </c>
      <c r="AT1510" s="192" t="s">
        <v>193</v>
      </c>
      <c r="AU1510" s="192" t="s">
        <v>82</v>
      </c>
      <c r="AY1510" s="20" t="s">
        <v>191</v>
      </c>
      <c r="BE1510" s="193">
        <f>IF(N1510="základní",J1510,0)</f>
        <v>0</v>
      </c>
      <c r="BF1510" s="193">
        <f>IF(N1510="snížená",J1510,0)</f>
        <v>0</v>
      </c>
      <c r="BG1510" s="193">
        <f>IF(N1510="zákl. přenesená",J1510,0)</f>
        <v>0</v>
      </c>
      <c r="BH1510" s="193">
        <f>IF(N1510="sníž. přenesená",J1510,0)</f>
        <v>0</v>
      </c>
      <c r="BI1510" s="193">
        <f>IF(N1510="nulová",J1510,0)</f>
        <v>0</v>
      </c>
      <c r="BJ1510" s="20" t="s">
        <v>80</v>
      </c>
      <c r="BK1510" s="193">
        <f>ROUND(I1510*H1510,2)</f>
        <v>0</v>
      </c>
      <c r="BL1510" s="20" t="s">
        <v>292</v>
      </c>
      <c r="BM1510" s="192" t="s">
        <v>2043</v>
      </c>
    </row>
    <row r="1511" spans="1:65" s="2" customFormat="1" ht="19.5">
      <c r="A1511" s="37"/>
      <c r="B1511" s="38"/>
      <c r="C1511" s="39"/>
      <c r="D1511" s="194" t="s">
        <v>199</v>
      </c>
      <c r="E1511" s="39"/>
      <c r="F1511" s="195" t="s">
        <v>2044</v>
      </c>
      <c r="G1511" s="39"/>
      <c r="H1511" s="39"/>
      <c r="I1511" s="196"/>
      <c r="J1511" s="39"/>
      <c r="K1511" s="39"/>
      <c r="L1511" s="42"/>
      <c r="M1511" s="197"/>
      <c r="N1511" s="198"/>
      <c r="O1511" s="67"/>
      <c r="P1511" s="67"/>
      <c r="Q1511" s="67"/>
      <c r="R1511" s="67"/>
      <c r="S1511" s="67"/>
      <c r="T1511" s="68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T1511" s="20" t="s">
        <v>199</v>
      </c>
      <c r="AU1511" s="20" t="s">
        <v>82</v>
      </c>
    </row>
    <row r="1512" spans="1:65" s="2" customFormat="1" ht="11.25">
      <c r="A1512" s="37"/>
      <c r="B1512" s="38"/>
      <c r="C1512" s="39"/>
      <c r="D1512" s="199" t="s">
        <v>206</v>
      </c>
      <c r="E1512" s="39"/>
      <c r="F1512" s="200" t="s">
        <v>2045</v>
      </c>
      <c r="G1512" s="39"/>
      <c r="H1512" s="39"/>
      <c r="I1512" s="196"/>
      <c r="J1512" s="39"/>
      <c r="K1512" s="39"/>
      <c r="L1512" s="42"/>
      <c r="M1512" s="197"/>
      <c r="N1512" s="198"/>
      <c r="O1512" s="67"/>
      <c r="P1512" s="67"/>
      <c r="Q1512" s="67"/>
      <c r="R1512" s="67"/>
      <c r="S1512" s="67"/>
      <c r="T1512" s="68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T1512" s="20" t="s">
        <v>206</v>
      </c>
      <c r="AU1512" s="20" t="s">
        <v>82</v>
      </c>
    </row>
    <row r="1513" spans="1:65" s="15" customFormat="1" ht="11.25">
      <c r="B1513" s="233"/>
      <c r="C1513" s="234"/>
      <c r="D1513" s="194" t="s">
        <v>208</v>
      </c>
      <c r="E1513" s="235" t="s">
        <v>19</v>
      </c>
      <c r="F1513" s="236" t="s">
        <v>571</v>
      </c>
      <c r="G1513" s="234"/>
      <c r="H1513" s="235" t="s">
        <v>19</v>
      </c>
      <c r="I1513" s="237"/>
      <c r="J1513" s="234"/>
      <c r="K1513" s="234"/>
      <c r="L1513" s="238"/>
      <c r="M1513" s="239"/>
      <c r="N1513" s="240"/>
      <c r="O1513" s="240"/>
      <c r="P1513" s="240"/>
      <c r="Q1513" s="240"/>
      <c r="R1513" s="240"/>
      <c r="S1513" s="240"/>
      <c r="T1513" s="241"/>
      <c r="AT1513" s="242" t="s">
        <v>208</v>
      </c>
      <c r="AU1513" s="242" t="s">
        <v>82</v>
      </c>
      <c r="AV1513" s="15" t="s">
        <v>80</v>
      </c>
      <c r="AW1513" s="15" t="s">
        <v>34</v>
      </c>
      <c r="AX1513" s="15" t="s">
        <v>73</v>
      </c>
      <c r="AY1513" s="242" t="s">
        <v>191</v>
      </c>
    </row>
    <row r="1514" spans="1:65" s="13" customFormat="1" ht="11.25">
      <c r="B1514" s="201"/>
      <c r="C1514" s="202"/>
      <c r="D1514" s="194" t="s">
        <v>208</v>
      </c>
      <c r="E1514" s="203" t="s">
        <v>19</v>
      </c>
      <c r="F1514" s="204" t="s">
        <v>2046</v>
      </c>
      <c r="G1514" s="202"/>
      <c r="H1514" s="205">
        <v>2.9</v>
      </c>
      <c r="I1514" s="206"/>
      <c r="J1514" s="202"/>
      <c r="K1514" s="202"/>
      <c r="L1514" s="207"/>
      <c r="M1514" s="208"/>
      <c r="N1514" s="209"/>
      <c r="O1514" s="209"/>
      <c r="P1514" s="209"/>
      <c r="Q1514" s="209"/>
      <c r="R1514" s="209"/>
      <c r="S1514" s="209"/>
      <c r="T1514" s="210"/>
      <c r="AT1514" s="211" t="s">
        <v>208</v>
      </c>
      <c r="AU1514" s="211" t="s">
        <v>82</v>
      </c>
      <c r="AV1514" s="13" t="s">
        <v>82</v>
      </c>
      <c r="AW1514" s="13" t="s">
        <v>34</v>
      </c>
      <c r="AX1514" s="13" t="s">
        <v>73</v>
      </c>
      <c r="AY1514" s="211" t="s">
        <v>191</v>
      </c>
    </row>
    <row r="1515" spans="1:65" s="13" customFormat="1" ht="11.25">
      <c r="B1515" s="201"/>
      <c r="C1515" s="202"/>
      <c r="D1515" s="194" t="s">
        <v>208</v>
      </c>
      <c r="E1515" s="203" t="s">
        <v>19</v>
      </c>
      <c r="F1515" s="204" t="s">
        <v>2047</v>
      </c>
      <c r="G1515" s="202"/>
      <c r="H1515" s="205">
        <v>2.9</v>
      </c>
      <c r="I1515" s="206"/>
      <c r="J1515" s="202"/>
      <c r="K1515" s="202"/>
      <c r="L1515" s="207"/>
      <c r="M1515" s="208"/>
      <c r="N1515" s="209"/>
      <c r="O1515" s="209"/>
      <c r="P1515" s="209"/>
      <c r="Q1515" s="209"/>
      <c r="R1515" s="209"/>
      <c r="S1515" s="209"/>
      <c r="T1515" s="210"/>
      <c r="AT1515" s="211" t="s">
        <v>208</v>
      </c>
      <c r="AU1515" s="211" t="s">
        <v>82</v>
      </c>
      <c r="AV1515" s="13" t="s">
        <v>82</v>
      </c>
      <c r="AW1515" s="13" t="s">
        <v>34</v>
      </c>
      <c r="AX1515" s="13" t="s">
        <v>73</v>
      </c>
      <c r="AY1515" s="211" t="s">
        <v>191</v>
      </c>
    </row>
    <row r="1516" spans="1:65" s="13" customFormat="1" ht="11.25">
      <c r="B1516" s="201"/>
      <c r="C1516" s="202"/>
      <c r="D1516" s="194" t="s">
        <v>208</v>
      </c>
      <c r="E1516" s="203" t="s">
        <v>19</v>
      </c>
      <c r="F1516" s="204" t="s">
        <v>2048</v>
      </c>
      <c r="G1516" s="202"/>
      <c r="H1516" s="205">
        <v>2.9</v>
      </c>
      <c r="I1516" s="206"/>
      <c r="J1516" s="202"/>
      <c r="K1516" s="202"/>
      <c r="L1516" s="207"/>
      <c r="M1516" s="208"/>
      <c r="N1516" s="209"/>
      <c r="O1516" s="209"/>
      <c r="P1516" s="209"/>
      <c r="Q1516" s="209"/>
      <c r="R1516" s="209"/>
      <c r="S1516" s="209"/>
      <c r="T1516" s="210"/>
      <c r="AT1516" s="211" t="s">
        <v>208</v>
      </c>
      <c r="AU1516" s="211" t="s">
        <v>82</v>
      </c>
      <c r="AV1516" s="13" t="s">
        <v>82</v>
      </c>
      <c r="AW1516" s="13" t="s">
        <v>34</v>
      </c>
      <c r="AX1516" s="13" t="s">
        <v>73</v>
      </c>
      <c r="AY1516" s="211" t="s">
        <v>191</v>
      </c>
    </row>
    <row r="1517" spans="1:65" s="13" customFormat="1" ht="11.25">
      <c r="B1517" s="201"/>
      <c r="C1517" s="202"/>
      <c r="D1517" s="194" t="s">
        <v>208</v>
      </c>
      <c r="E1517" s="203" t="s">
        <v>19</v>
      </c>
      <c r="F1517" s="204" t="s">
        <v>2049</v>
      </c>
      <c r="G1517" s="202"/>
      <c r="H1517" s="205">
        <v>2.9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208</v>
      </c>
      <c r="AU1517" s="211" t="s">
        <v>82</v>
      </c>
      <c r="AV1517" s="13" t="s">
        <v>82</v>
      </c>
      <c r="AW1517" s="13" t="s">
        <v>34</v>
      </c>
      <c r="AX1517" s="13" t="s">
        <v>73</v>
      </c>
      <c r="AY1517" s="211" t="s">
        <v>191</v>
      </c>
    </row>
    <row r="1518" spans="1:65" s="13" customFormat="1" ht="11.25">
      <c r="B1518" s="201"/>
      <c r="C1518" s="202"/>
      <c r="D1518" s="194" t="s">
        <v>208</v>
      </c>
      <c r="E1518" s="203" t="s">
        <v>19</v>
      </c>
      <c r="F1518" s="204" t="s">
        <v>2050</v>
      </c>
      <c r="G1518" s="202"/>
      <c r="H1518" s="205">
        <v>2.9</v>
      </c>
      <c r="I1518" s="206"/>
      <c r="J1518" s="202"/>
      <c r="K1518" s="202"/>
      <c r="L1518" s="207"/>
      <c r="M1518" s="208"/>
      <c r="N1518" s="209"/>
      <c r="O1518" s="209"/>
      <c r="P1518" s="209"/>
      <c r="Q1518" s="209"/>
      <c r="R1518" s="209"/>
      <c r="S1518" s="209"/>
      <c r="T1518" s="210"/>
      <c r="AT1518" s="211" t="s">
        <v>208</v>
      </c>
      <c r="AU1518" s="211" t="s">
        <v>82</v>
      </c>
      <c r="AV1518" s="13" t="s">
        <v>82</v>
      </c>
      <c r="AW1518" s="13" t="s">
        <v>34</v>
      </c>
      <c r="AX1518" s="13" t="s">
        <v>73</v>
      </c>
      <c r="AY1518" s="211" t="s">
        <v>191</v>
      </c>
    </row>
    <row r="1519" spans="1:65" s="14" customFormat="1" ht="11.25">
      <c r="B1519" s="212"/>
      <c r="C1519" s="213"/>
      <c r="D1519" s="194" t="s">
        <v>208</v>
      </c>
      <c r="E1519" s="214" t="s">
        <v>19</v>
      </c>
      <c r="F1519" s="215" t="s">
        <v>238</v>
      </c>
      <c r="G1519" s="213"/>
      <c r="H1519" s="216">
        <v>14.5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208</v>
      </c>
      <c r="AU1519" s="222" t="s">
        <v>82</v>
      </c>
      <c r="AV1519" s="14" t="s">
        <v>197</v>
      </c>
      <c r="AW1519" s="14" t="s">
        <v>34</v>
      </c>
      <c r="AX1519" s="14" t="s">
        <v>80</v>
      </c>
      <c r="AY1519" s="222" t="s">
        <v>191</v>
      </c>
    </row>
    <row r="1520" spans="1:65" s="2" customFormat="1" ht="16.5" customHeight="1">
      <c r="A1520" s="37"/>
      <c r="B1520" s="38"/>
      <c r="C1520" s="181" t="s">
        <v>2051</v>
      </c>
      <c r="D1520" s="181" t="s">
        <v>193</v>
      </c>
      <c r="E1520" s="182" t="s">
        <v>2052</v>
      </c>
      <c r="F1520" s="183" t="s">
        <v>2053</v>
      </c>
      <c r="G1520" s="184" t="s">
        <v>282</v>
      </c>
      <c r="H1520" s="185">
        <v>4.3499999999999996</v>
      </c>
      <c r="I1520" s="186"/>
      <c r="J1520" s="187">
        <f>ROUND(I1520*H1520,2)</f>
        <v>0</v>
      </c>
      <c r="K1520" s="183" t="s">
        <v>203</v>
      </c>
      <c r="L1520" s="42"/>
      <c r="M1520" s="188" t="s">
        <v>19</v>
      </c>
      <c r="N1520" s="189" t="s">
        <v>44</v>
      </c>
      <c r="O1520" s="67"/>
      <c r="P1520" s="190">
        <f>O1520*H1520</f>
        <v>0</v>
      </c>
      <c r="Q1520" s="190">
        <v>1.255E-2</v>
      </c>
      <c r="R1520" s="190">
        <f>Q1520*H1520</f>
        <v>5.4592499999999995E-2</v>
      </c>
      <c r="S1520" s="190">
        <v>0</v>
      </c>
      <c r="T1520" s="191">
        <f>S1520*H1520</f>
        <v>0</v>
      </c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R1520" s="192" t="s">
        <v>292</v>
      </c>
      <c r="AT1520" s="192" t="s">
        <v>193</v>
      </c>
      <c r="AU1520" s="192" t="s">
        <v>82</v>
      </c>
      <c r="AY1520" s="20" t="s">
        <v>191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20" t="s">
        <v>80</v>
      </c>
      <c r="BK1520" s="193">
        <f>ROUND(I1520*H1520,2)</f>
        <v>0</v>
      </c>
      <c r="BL1520" s="20" t="s">
        <v>292</v>
      </c>
      <c r="BM1520" s="192" t="s">
        <v>2054</v>
      </c>
    </row>
    <row r="1521" spans="1:65" s="2" customFormat="1" ht="19.5">
      <c r="A1521" s="37"/>
      <c r="B1521" s="38"/>
      <c r="C1521" s="39"/>
      <c r="D1521" s="194" t="s">
        <v>199</v>
      </c>
      <c r="E1521" s="39"/>
      <c r="F1521" s="195" t="s">
        <v>2055</v>
      </c>
      <c r="G1521" s="39"/>
      <c r="H1521" s="39"/>
      <c r="I1521" s="196"/>
      <c r="J1521" s="39"/>
      <c r="K1521" s="39"/>
      <c r="L1521" s="42"/>
      <c r="M1521" s="197"/>
      <c r="N1521" s="198"/>
      <c r="O1521" s="67"/>
      <c r="P1521" s="67"/>
      <c r="Q1521" s="67"/>
      <c r="R1521" s="67"/>
      <c r="S1521" s="67"/>
      <c r="T1521" s="68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T1521" s="20" t="s">
        <v>199</v>
      </c>
      <c r="AU1521" s="20" t="s">
        <v>82</v>
      </c>
    </row>
    <row r="1522" spans="1:65" s="2" customFormat="1" ht="11.25">
      <c r="A1522" s="37"/>
      <c r="B1522" s="38"/>
      <c r="C1522" s="39"/>
      <c r="D1522" s="199" t="s">
        <v>206</v>
      </c>
      <c r="E1522" s="39"/>
      <c r="F1522" s="200" t="s">
        <v>2056</v>
      </c>
      <c r="G1522" s="39"/>
      <c r="H1522" s="39"/>
      <c r="I1522" s="196"/>
      <c r="J1522" s="39"/>
      <c r="K1522" s="39"/>
      <c r="L1522" s="42"/>
      <c r="M1522" s="197"/>
      <c r="N1522" s="198"/>
      <c r="O1522" s="67"/>
      <c r="P1522" s="67"/>
      <c r="Q1522" s="67"/>
      <c r="R1522" s="67"/>
      <c r="S1522" s="67"/>
      <c r="T1522" s="68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T1522" s="20" t="s">
        <v>206</v>
      </c>
      <c r="AU1522" s="20" t="s">
        <v>82</v>
      </c>
    </row>
    <row r="1523" spans="1:65" s="13" customFormat="1" ht="11.25">
      <c r="B1523" s="201"/>
      <c r="C1523" s="202"/>
      <c r="D1523" s="194" t="s">
        <v>208</v>
      </c>
      <c r="E1523" s="203" t="s">
        <v>19</v>
      </c>
      <c r="F1523" s="204" t="s">
        <v>2057</v>
      </c>
      <c r="G1523" s="202"/>
      <c r="H1523" s="205">
        <v>4.3499999999999996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208</v>
      </c>
      <c r="AU1523" s="211" t="s">
        <v>82</v>
      </c>
      <c r="AV1523" s="13" t="s">
        <v>82</v>
      </c>
      <c r="AW1523" s="13" t="s">
        <v>34</v>
      </c>
      <c r="AX1523" s="13" t="s">
        <v>80</v>
      </c>
      <c r="AY1523" s="211" t="s">
        <v>191</v>
      </c>
    </row>
    <row r="1524" spans="1:65" s="2" customFormat="1" ht="16.5" customHeight="1">
      <c r="A1524" s="37"/>
      <c r="B1524" s="38"/>
      <c r="C1524" s="181" t="s">
        <v>2058</v>
      </c>
      <c r="D1524" s="181" t="s">
        <v>193</v>
      </c>
      <c r="E1524" s="182" t="s">
        <v>2059</v>
      </c>
      <c r="F1524" s="183" t="s">
        <v>2060</v>
      </c>
      <c r="G1524" s="184" t="s">
        <v>255</v>
      </c>
      <c r="H1524" s="185">
        <v>12.128</v>
      </c>
      <c r="I1524" s="186"/>
      <c r="J1524" s="187">
        <f>ROUND(I1524*H1524,2)</f>
        <v>0</v>
      </c>
      <c r="K1524" s="183" t="s">
        <v>203</v>
      </c>
      <c r="L1524" s="42"/>
      <c r="M1524" s="188" t="s">
        <v>19</v>
      </c>
      <c r="N1524" s="189" t="s">
        <v>44</v>
      </c>
      <c r="O1524" s="67"/>
      <c r="P1524" s="190">
        <f>O1524*H1524</f>
        <v>0</v>
      </c>
      <c r="Q1524" s="190">
        <v>0</v>
      </c>
      <c r="R1524" s="190">
        <f>Q1524*H1524</f>
        <v>0</v>
      </c>
      <c r="S1524" s="190">
        <v>0</v>
      </c>
      <c r="T1524" s="191">
        <f>S1524*H1524</f>
        <v>0</v>
      </c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R1524" s="192" t="s">
        <v>292</v>
      </c>
      <c r="AT1524" s="192" t="s">
        <v>193</v>
      </c>
      <c r="AU1524" s="192" t="s">
        <v>82</v>
      </c>
      <c r="AY1524" s="20" t="s">
        <v>191</v>
      </c>
      <c r="BE1524" s="193">
        <f>IF(N1524="základní",J1524,0)</f>
        <v>0</v>
      </c>
      <c r="BF1524" s="193">
        <f>IF(N1524="snížená",J1524,0)</f>
        <v>0</v>
      </c>
      <c r="BG1524" s="193">
        <f>IF(N1524="zákl. přenesená",J1524,0)</f>
        <v>0</v>
      </c>
      <c r="BH1524" s="193">
        <f>IF(N1524="sníž. přenesená",J1524,0)</f>
        <v>0</v>
      </c>
      <c r="BI1524" s="193">
        <f>IF(N1524="nulová",J1524,0)</f>
        <v>0</v>
      </c>
      <c r="BJ1524" s="20" t="s">
        <v>80</v>
      </c>
      <c r="BK1524" s="193">
        <f>ROUND(I1524*H1524,2)</f>
        <v>0</v>
      </c>
      <c r="BL1524" s="20" t="s">
        <v>292</v>
      </c>
      <c r="BM1524" s="192" t="s">
        <v>2061</v>
      </c>
    </row>
    <row r="1525" spans="1:65" s="2" customFormat="1" ht="19.5">
      <c r="A1525" s="37"/>
      <c r="B1525" s="38"/>
      <c r="C1525" s="39"/>
      <c r="D1525" s="194" t="s">
        <v>199</v>
      </c>
      <c r="E1525" s="39"/>
      <c r="F1525" s="195" t="s">
        <v>2062</v>
      </c>
      <c r="G1525" s="39"/>
      <c r="H1525" s="39"/>
      <c r="I1525" s="196"/>
      <c r="J1525" s="39"/>
      <c r="K1525" s="39"/>
      <c r="L1525" s="42"/>
      <c r="M1525" s="197"/>
      <c r="N1525" s="198"/>
      <c r="O1525" s="67"/>
      <c r="P1525" s="67"/>
      <c r="Q1525" s="67"/>
      <c r="R1525" s="67"/>
      <c r="S1525" s="67"/>
      <c r="T1525" s="68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T1525" s="20" t="s">
        <v>199</v>
      </c>
      <c r="AU1525" s="20" t="s">
        <v>82</v>
      </c>
    </row>
    <row r="1526" spans="1:65" s="2" customFormat="1" ht="11.25">
      <c r="A1526" s="37"/>
      <c r="B1526" s="38"/>
      <c r="C1526" s="39"/>
      <c r="D1526" s="199" t="s">
        <v>206</v>
      </c>
      <c r="E1526" s="39"/>
      <c r="F1526" s="200" t="s">
        <v>2063</v>
      </c>
      <c r="G1526" s="39"/>
      <c r="H1526" s="39"/>
      <c r="I1526" s="196"/>
      <c r="J1526" s="39"/>
      <c r="K1526" s="39"/>
      <c r="L1526" s="42"/>
      <c r="M1526" s="197"/>
      <c r="N1526" s="198"/>
      <c r="O1526" s="67"/>
      <c r="P1526" s="67"/>
      <c r="Q1526" s="67"/>
      <c r="R1526" s="67"/>
      <c r="S1526" s="67"/>
      <c r="T1526" s="68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T1526" s="20" t="s">
        <v>206</v>
      </c>
      <c r="AU1526" s="20" t="s">
        <v>82</v>
      </c>
    </row>
    <row r="1527" spans="1:65" s="12" customFormat="1" ht="22.9" customHeight="1">
      <c r="B1527" s="165"/>
      <c r="C1527" s="166"/>
      <c r="D1527" s="167" t="s">
        <v>72</v>
      </c>
      <c r="E1527" s="179" t="s">
        <v>2064</v>
      </c>
      <c r="F1527" s="179" t="s">
        <v>2065</v>
      </c>
      <c r="G1527" s="166"/>
      <c r="H1527" s="166"/>
      <c r="I1527" s="169"/>
      <c r="J1527" s="180">
        <f>BK1527</f>
        <v>0</v>
      </c>
      <c r="K1527" s="166"/>
      <c r="L1527" s="171"/>
      <c r="M1527" s="172"/>
      <c r="N1527" s="173"/>
      <c r="O1527" s="173"/>
      <c r="P1527" s="174">
        <f>SUM(P1528:P1539)</f>
        <v>0</v>
      </c>
      <c r="Q1527" s="173"/>
      <c r="R1527" s="174">
        <f>SUM(R1528:R1539)</f>
        <v>0.18964500000000001</v>
      </c>
      <c r="S1527" s="173"/>
      <c r="T1527" s="175">
        <f>SUM(T1528:T1539)</f>
        <v>7.2645000000000001E-2</v>
      </c>
      <c r="AR1527" s="176" t="s">
        <v>82</v>
      </c>
      <c r="AT1527" s="177" t="s">
        <v>72</v>
      </c>
      <c r="AU1527" s="177" t="s">
        <v>80</v>
      </c>
      <c r="AY1527" s="176" t="s">
        <v>191</v>
      </c>
      <c r="BK1527" s="178">
        <f>SUM(BK1528:BK1539)</f>
        <v>0</v>
      </c>
    </row>
    <row r="1528" spans="1:65" s="2" customFormat="1" ht="16.5" customHeight="1">
      <c r="A1528" s="37"/>
      <c r="B1528" s="38"/>
      <c r="C1528" s="181" t="s">
        <v>2066</v>
      </c>
      <c r="D1528" s="181" t="s">
        <v>193</v>
      </c>
      <c r="E1528" s="182" t="s">
        <v>2067</v>
      </c>
      <c r="F1528" s="183" t="s">
        <v>2068</v>
      </c>
      <c r="G1528" s="184" t="s">
        <v>301</v>
      </c>
      <c r="H1528" s="185">
        <v>43.5</v>
      </c>
      <c r="I1528" s="186"/>
      <c r="J1528" s="187">
        <f>ROUND(I1528*H1528,2)</f>
        <v>0</v>
      </c>
      <c r="K1528" s="183" t="s">
        <v>203</v>
      </c>
      <c r="L1528" s="42"/>
      <c r="M1528" s="188" t="s">
        <v>19</v>
      </c>
      <c r="N1528" s="189" t="s">
        <v>44</v>
      </c>
      <c r="O1528" s="67"/>
      <c r="P1528" s="190">
        <f>O1528*H1528</f>
        <v>0</v>
      </c>
      <c r="Q1528" s="190">
        <v>0</v>
      </c>
      <c r="R1528" s="190">
        <f>Q1528*H1528</f>
        <v>0</v>
      </c>
      <c r="S1528" s="190">
        <v>1.67E-3</v>
      </c>
      <c r="T1528" s="191">
        <f>S1528*H1528</f>
        <v>7.2645000000000001E-2</v>
      </c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R1528" s="192" t="s">
        <v>292</v>
      </c>
      <c r="AT1528" s="192" t="s">
        <v>193</v>
      </c>
      <c r="AU1528" s="192" t="s">
        <v>82</v>
      </c>
      <c r="AY1528" s="20" t="s">
        <v>191</v>
      </c>
      <c r="BE1528" s="193">
        <f>IF(N1528="základní",J1528,0)</f>
        <v>0</v>
      </c>
      <c r="BF1528" s="193">
        <f>IF(N1528="snížená",J1528,0)</f>
        <v>0</v>
      </c>
      <c r="BG1528" s="193">
        <f>IF(N1528="zákl. přenesená",J1528,0)</f>
        <v>0</v>
      </c>
      <c r="BH1528" s="193">
        <f>IF(N1528="sníž. přenesená",J1528,0)</f>
        <v>0</v>
      </c>
      <c r="BI1528" s="193">
        <f>IF(N1528="nulová",J1528,0)</f>
        <v>0</v>
      </c>
      <c r="BJ1528" s="20" t="s">
        <v>80</v>
      </c>
      <c r="BK1528" s="193">
        <f>ROUND(I1528*H1528,2)</f>
        <v>0</v>
      </c>
      <c r="BL1528" s="20" t="s">
        <v>292</v>
      </c>
      <c r="BM1528" s="192" t="s">
        <v>2069</v>
      </c>
    </row>
    <row r="1529" spans="1:65" s="2" customFormat="1" ht="11.25">
      <c r="A1529" s="37"/>
      <c r="B1529" s="38"/>
      <c r="C1529" s="39"/>
      <c r="D1529" s="194" t="s">
        <v>199</v>
      </c>
      <c r="E1529" s="39"/>
      <c r="F1529" s="195" t="s">
        <v>2070</v>
      </c>
      <c r="G1529" s="39"/>
      <c r="H1529" s="39"/>
      <c r="I1529" s="196"/>
      <c r="J1529" s="39"/>
      <c r="K1529" s="39"/>
      <c r="L1529" s="42"/>
      <c r="M1529" s="197"/>
      <c r="N1529" s="198"/>
      <c r="O1529" s="67"/>
      <c r="P1529" s="67"/>
      <c r="Q1529" s="67"/>
      <c r="R1529" s="67"/>
      <c r="S1529" s="67"/>
      <c r="T1529" s="68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T1529" s="20" t="s">
        <v>199</v>
      </c>
      <c r="AU1529" s="20" t="s">
        <v>82</v>
      </c>
    </row>
    <row r="1530" spans="1:65" s="2" customFormat="1" ht="11.25">
      <c r="A1530" s="37"/>
      <c r="B1530" s="38"/>
      <c r="C1530" s="39"/>
      <c r="D1530" s="199" t="s">
        <v>206</v>
      </c>
      <c r="E1530" s="39"/>
      <c r="F1530" s="200" t="s">
        <v>2071</v>
      </c>
      <c r="G1530" s="39"/>
      <c r="H1530" s="39"/>
      <c r="I1530" s="196"/>
      <c r="J1530" s="39"/>
      <c r="K1530" s="39"/>
      <c r="L1530" s="42"/>
      <c r="M1530" s="197"/>
      <c r="N1530" s="198"/>
      <c r="O1530" s="67"/>
      <c r="P1530" s="67"/>
      <c r="Q1530" s="67"/>
      <c r="R1530" s="67"/>
      <c r="S1530" s="67"/>
      <c r="T1530" s="68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T1530" s="20" t="s">
        <v>206</v>
      </c>
      <c r="AU1530" s="20" t="s">
        <v>82</v>
      </c>
    </row>
    <row r="1531" spans="1:65" s="13" customFormat="1" ht="11.25">
      <c r="B1531" s="201"/>
      <c r="C1531" s="202"/>
      <c r="D1531" s="194" t="s">
        <v>208</v>
      </c>
      <c r="E1531" s="203" t="s">
        <v>19</v>
      </c>
      <c r="F1531" s="204" t="s">
        <v>2072</v>
      </c>
      <c r="G1531" s="202"/>
      <c r="H1531" s="205">
        <v>43.5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208</v>
      </c>
      <c r="AU1531" s="211" t="s">
        <v>82</v>
      </c>
      <c r="AV1531" s="13" t="s">
        <v>82</v>
      </c>
      <c r="AW1531" s="13" t="s">
        <v>34</v>
      </c>
      <c r="AX1531" s="13" t="s">
        <v>80</v>
      </c>
      <c r="AY1531" s="211" t="s">
        <v>191</v>
      </c>
    </row>
    <row r="1532" spans="1:65" s="2" customFormat="1" ht="24.2" customHeight="1">
      <c r="A1532" s="37"/>
      <c r="B1532" s="38"/>
      <c r="C1532" s="181" t="s">
        <v>2073</v>
      </c>
      <c r="D1532" s="181" t="s">
        <v>193</v>
      </c>
      <c r="E1532" s="182" t="s">
        <v>2074</v>
      </c>
      <c r="F1532" s="183" t="s">
        <v>2075</v>
      </c>
      <c r="G1532" s="184" t="s">
        <v>301</v>
      </c>
      <c r="H1532" s="185">
        <v>25.7</v>
      </c>
      <c r="I1532" s="186"/>
      <c r="J1532" s="187">
        <f>ROUND(I1532*H1532,2)</f>
        <v>0</v>
      </c>
      <c r="K1532" s="183" t="s">
        <v>19</v>
      </c>
      <c r="L1532" s="42"/>
      <c r="M1532" s="188" t="s">
        <v>19</v>
      </c>
      <c r="N1532" s="189" t="s">
        <v>44</v>
      </c>
      <c r="O1532" s="67"/>
      <c r="P1532" s="190">
        <f>O1532*H1532</f>
        <v>0</v>
      </c>
      <c r="Q1532" s="190">
        <v>6.5300000000000002E-3</v>
      </c>
      <c r="R1532" s="190">
        <f>Q1532*H1532</f>
        <v>0.167821</v>
      </c>
      <c r="S1532" s="190">
        <v>0</v>
      </c>
      <c r="T1532" s="191">
        <f>S1532*H1532</f>
        <v>0</v>
      </c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R1532" s="192" t="s">
        <v>292</v>
      </c>
      <c r="AT1532" s="192" t="s">
        <v>193</v>
      </c>
      <c r="AU1532" s="192" t="s">
        <v>82</v>
      </c>
      <c r="AY1532" s="20" t="s">
        <v>191</v>
      </c>
      <c r="BE1532" s="193">
        <f>IF(N1532="základní",J1532,0)</f>
        <v>0</v>
      </c>
      <c r="BF1532" s="193">
        <f>IF(N1532="snížená",J1532,0)</f>
        <v>0</v>
      </c>
      <c r="BG1532" s="193">
        <f>IF(N1532="zákl. přenesená",J1532,0)</f>
        <v>0</v>
      </c>
      <c r="BH1532" s="193">
        <f>IF(N1532="sníž. přenesená",J1532,0)</f>
        <v>0</v>
      </c>
      <c r="BI1532" s="193">
        <f>IF(N1532="nulová",J1532,0)</f>
        <v>0</v>
      </c>
      <c r="BJ1532" s="20" t="s">
        <v>80</v>
      </c>
      <c r="BK1532" s="193">
        <f>ROUND(I1532*H1532,2)</f>
        <v>0</v>
      </c>
      <c r="BL1532" s="20" t="s">
        <v>292</v>
      </c>
      <c r="BM1532" s="192" t="s">
        <v>2076</v>
      </c>
    </row>
    <row r="1533" spans="1:65" s="2" customFormat="1" ht="19.5">
      <c r="A1533" s="37"/>
      <c r="B1533" s="38"/>
      <c r="C1533" s="39"/>
      <c r="D1533" s="194" t="s">
        <v>199</v>
      </c>
      <c r="E1533" s="39"/>
      <c r="F1533" s="195" t="s">
        <v>2075</v>
      </c>
      <c r="G1533" s="39"/>
      <c r="H1533" s="39"/>
      <c r="I1533" s="196"/>
      <c r="J1533" s="39"/>
      <c r="K1533" s="39"/>
      <c r="L1533" s="42"/>
      <c r="M1533" s="197"/>
      <c r="N1533" s="198"/>
      <c r="O1533" s="67"/>
      <c r="P1533" s="67"/>
      <c r="Q1533" s="67"/>
      <c r="R1533" s="67"/>
      <c r="S1533" s="67"/>
      <c r="T1533" s="68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T1533" s="20" t="s">
        <v>199</v>
      </c>
      <c r="AU1533" s="20" t="s">
        <v>82</v>
      </c>
    </row>
    <row r="1534" spans="1:65" s="13" customFormat="1" ht="11.25">
      <c r="B1534" s="201"/>
      <c r="C1534" s="202"/>
      <c r="D1534" s="194" t="s">
        <v>208</v>
      </c>
      <c r="E1534" s="203" t="s">
        <v>19</v>
      </c>
      <c r="F1534" s="204" t="s">
        <v>2077</v>
      </c>
      <c r="G1534" s="202"/>
      <c r="H1534" s="205">
        <v>25.7</v>
      </c>
      <c r="I1534" s="206"/>
      <c r="J1534" s="202"/>
      <c r="K1534" s="202"/>
      <c r="L1534" s="207"/>
      <c r="M1534" s="208"/>
      <c r="N1534" s="209"/>
      <c r="O1534" s="209"/>
      <c r="P1534" s="209"/>
      <c r="Q1534" s="209"/>
      <c r="R1534" s="209"/>
      <c r="S1534" s="209"/>
      <c r="T1534" s="210"/>
      <c r="AT1534" s="211" t="s">
        <v>208</v>
      </c>
      <c r="AU1534" s="211" t="s">
        <v>82</v>
      </c>
      <c r="AV1534" s="13" t="s">
        <v>82</v>
      </c>
      <c r="AW1534" s="13" t="s">
        <v>34</v>
      </c>
      <c r="AX1534" s="13" t="s">
        <v>80</v>
      </c>
      <c r="AY1534" s="211" t="s">
        <v>191</v>
      </c>
    </row>
    <row r="1535" spans="1:65" s="2" customFormat="1" ht="24.2" customHeight="1">
      <c r="A1535" s="37"/>
      <c r="B1535" s="38"/>
      <c r="C1535" s="181" t="s">
        <v>2078</v>
      </c>
      <c r="D1535" s="181" t="s">
        <v>193</v>
      </c>
      <c r="E1535" s="182" t="s">
        <v>2079</v>
      </c>
      <c r="F1535" s="183" t="s">
        <v>2080</v>
      </c>
      <c r="G1535" s="184" t="s">
        <v>301</v>
      </c>
      <c r="H1535" s="185">
        <v>6.2</v>
      </c>
      <c r="I1535" s="186"/>
      <c r="J1535" s="187">
        <f>ROUND(I1535*H1535,2)</f>
        <v>0</v>
      </c>
      <c r="K1535" s="183" t="s">
        <v>19</v>
      </c>
      <c r="L1535" s="42"/>
      <c r="M1535" s="188" t="s">
        <v>19</v>
      </c>
      <c r="N1535" s="189" t="s">
        <v>44</v>
      </c>
      <c r="O1535" s="67"/>
      <c r="P1535" s="190">
        <f>O1535*H1535</f>
        <v>0</v>
      </c>
      <c r="Q1535" s="190">
        <v>3.5200000000000001E-3</v>
      </c>
      <c r="R1535" s="190">
        <f>Q1535*H1535</f>
        <v>2.1824000000000003E-2</v>
      </c>
      <c r="S1535" s="190">
        <v>0</v>
      </c>
      <c r="T1535" s="191">
        <f>S1535*H1535</f>
        <v>0</v>
      </c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R1535" s="192" t="s">
        <v>292</v>
      </c>
      <c r="AT1535" s="192" t="s">
        <v>193</v>
      </c>
      <c r="AU1535" s="192" t="s">
        <v>82</v>
      </c>
      <c r="AY1535" s="20" t="s">
        <v>191</v>
      </c>
      <c r="BE1535" s="193">
        <f>IF(N1535="základní",J1535,0)</f>
        <v>0</v>
      </c>
      <c r="BF1535" s="193">
        <f>IF(N1535="snížená",J1535,0)</f>
        <v>0</v>
      </c>
      <c r="BG1535" s="193">
        <f>IF(N1535="zákl. přenesená",J1535,0)</f>
        <v>0</v>
      </c>
      <c r="BH1535" s="193">
        <f>IF(N1535="sníž. přenesená",J1535,0)</f>
        <v>0</v>
      </c>
      <c r="BI1535" s="193">
        <f>IF(N1535="nulová",J1535,0)</f>
        <v>0</v>
      </c>
      <c r="BJ1535" s="20" t="s">
        <v>80</v>
      </c>
      <c r="BK1535" s="193">
        <f>ROUND(I1535*H1535,2)</f>
        <v>0</v>
      </c>
      <c r="BL1535" s="20" t="s">
        <v>292</v>
      </c>
      <c r="BM1535" s="192" t="s">
        <v>2081</v>
      </c>
    </row>
    <row r="1536" spans="1:65" s="2" customFormat="1" ht="19.5">
      <c r="A1536" s="37"/>
      <c r="B1536" s="38"/>
      <c r="C1536" s="39"/>
      <c r="D1536" s="194" t="s">
        <v>199</v>
      </c>
      <c r="E1536" s="39"/>
      <c r="F1536" s="195" t="s">
        <v>2082</v>
      </c>
      <c r="G1536" s="39"/>
      <c r="H1536" s="39"/>
      <c r="I1536" s="196"/>
      <c r="J1536" s="39"/>
      <c r="K1536" s="39"/>
      <c r="L1536" s="42"/>
      <c r="M1536" s="197"/>
      <c r="N1536" s="198"/>
      <c r="O1536" s="67"/>
      <c r="P1536" s="67"/>
      <c r="Q1536" s="67"/>
      <c r="R1536" s="67"/>
      <c r="S1536" s="67"/>
      <c r="T1536" s="68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T1536" s="20" t="s">
        <v>199</v>
      </c>
      <c r="AU1536" s="20" t="s">
        <v>82</v>
      </c>
    </row>
    <row r="1537" spans="1:65" s="2" customFormat="1" ht="21.75" customHeight="1">
      <c r="A1537" s="37"/>
      <c r="B1537" s="38"/>
      <c r="C1537" s="181" t="s">
        <v>2083</v>
      </c>
      <c r="D1537" s="181" t="s">
        <v>193</v>
      </c>
      <c r="E1537" s="182" t="s">
        <v>2084</v>
      </c>
      <c r="F1537" s="183" t="s">
        <v>2085</v>
      </c>
      <c r="G1537" s="184" t="s">
        <v>255</v>
      </c>
      <c r="H1537" s="185">
        <v>0.19</v>
      </c>
      <c r="I1537" s="186"/>
      <c r="J1537" s="187">
        <f>ROUND(I1537*H1537,2)</f>
        <v>0</v>
      </c>
      <c r="K1537" s="183" t="s">
        <v>203</v>
      </c>
      <c r="L1537" s="42"/>
      <c r="M1537" s="188" t="s">
        <v>19</v>
      </c>
      <c r="N1537" s="189" t="s">
        <v>44</v>
      </c>
      <c r="O1537" s="67"/>
      <c r="P1537" s="190">
        <f>O1537*H1537</f>
        <v>0</v>
      </c>
      <c r="Q1537" s="190">
        <v>0</v>
      </c>
      <c r="R1537" s="190">
        <f>Q1537*H1537</f>
        <v>0</v>
      </c>
      <c r="S1537" s="190">
        <v>0</v>
      </c>
      <c r="T1537" s="191">
        <f>S1537*H1537</f>
        <v>0</v>
      </c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R1537" s="192" t="s">
        <v>292</v>
      </c>
      <c r="AT1537" s="192" t="s">
        <v>193</v>
      </c>
      <c r="AU1537" s="192" t="s">
        <v>82</v>
      </c>
      <c r="AY1537" s="20" t="s">
        <v>191</v>
      </c>
      <c r="BE1537" s="193">
        <f>IF(N1537="základní",J1537,0)</f>
        <v>0</v>
      </c>
      <c r="BF1537" s="193">
        <f>IF(N1537="snížená",J1537,0)</f>
        <v>0</v>
      </c>
      <c r="BG1537" s="193">
        <f>IF(N1537="zákl. přenesená",J1537,0)</f>
        <v>0</v>
      </c>
      <c r="BH1537" s="193">
        <f>IF(N1537="sníž. přenesená",J1537,0)</f>
        <v>0</v>
      </c>
      <c r="BI1537" s="193">
        <f>IF(N1537="nulová",J1537,0)</f>
        <v>0</v>
      </c>
      <c r="BJ1537" s="20" t="s">
        <v>80</v>
      </c>
      <c r="BK1537" s="193">
        <f>ROUND(I1537*H1537,2)</f>
        <v>0</v>
      </c>
      <c r="BL1537" s="20" t="s">
        <v>292</v>
      </c>
      <c r="BM1537" s="192" t="s">
        <v>2086</v>
      </c>
    </row>
    <row r="1538" spans="1:65" s="2" customFormat="1" ht="19.5">
      <c r="A1538" s="37"/>
      <c r="B1538" s="38"/>
      <c r="C1538" s="39"/>
      <c r="D1538" s="194" t="s">
        <v>199</v>
      </c>
      <c r="E1538" s="39"/>
      <c r="F1538" s="195" t="s">
        <v>2087</v>
      </c>
      <c r="G1538" s="39"/>
      <c r="H1538" s="39"/>
      <c r="I1538" s="196"/>
      <c r="J1538" s="39"/>
      <c r="K1538" s="39"/>
      <c r="L1538" s="42"/>
      <c r="M1538" s="197"/>
      <c r="N1538" s="198"/>
      <c r="O1538" s="67"/>
      <c r="P1538" s="67"/>
      <c r="Q1538" s="67"/>
      <c r="R1538" s="67"/>
      <c r="S1538" s="67"/>
      <c r="T1538" s="68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T1538" s="20" t="s">
        <v>199</v>
      </c>
      <c r="AU1538" s="20" t="s">
        <v>82</v>
      </c>
    </row>
    <row r="1539" spans="1:65" s="2" customFormat="1" ht="11.25">
      <c r="A1539" s="37"/>
      <c r="B1539" s="38"/>
      <c r="C1539" s="39"/>
      <c r="D1539" s="199" t="s">
        <v>206</v>
      </c>
      <c r="E1539" s="39"/>
      <c r="F1539" s="200" t="s">
        <v>2088</v>
      </c>
      <c r="G1539" s="39"/>
      <c r="H1539" s="39"/>
      <c r="I1539" s="196"/>
      <c r="J1539" s="39"/>
      <c r="K1539" s="39"/>
      <c r="L1539" s="42"/>
      <c r="M1539" s="197"/>
      <c r="N1539" s="198"/>
      <c r="O1539" s="67"/>
      <c r="P1539" s="67"/>
      <c r="Q1539" s="67"/>
      <c r="R1539" s="67"/>
      <c r="S1539" s="67"/>
      <c r="T1539" s="68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T1539" s="20" t="s">
        <v>206</v>
      </c>
      <c r="AU1539" s="20" t="s">
        <v>82</v>
      </c>
    </row>
    <row r="1540" spans="1:65" s="12" customFormat="1" ht="22.9" customHeight="1">
      <c r="B1540" s="165"/>
      <c r="C1540" s="166"/>
      <c r="D1540" s="167" t="s">
        <v>72</v>
      </c>
      <c r="E1540" s="179" t="s">
        <v>2089</v>
      </c>
      <c r="F1540" s="179" t="s">
        <v>2090</v>
      </c>
      <c r="G1540" s="166"/>
      <c r="H1540" s="166"/>
      <c r="I1540" s="169"/>
      <c r="J1540" s="180">
        <f>BK1540</f>
        <v>0</v>
      </c>
      <c r="K1540" s="166"/>
      <c r="L1540" s="171"/>
      <c r="M1540" s="172"/>
      <c r="N1540" s="173"/>
      <c r="O1540" s="173"/>
      <c r="P1540" s="174">
        <f>SUM(P1541:P1587)</f>
        <v>0</v>
      </c>
      <c r="Q1540" s="173"/>
      <c r="R1540" s="174">
        <f>SUM(R1541:R1587)</f>
        <v>0</v>
      </c>
      <c r="S1540" s="173"/>
      <c r="T1540" s="175">
        <f>SUM(T1541:T1587)</f>
        <v>0.2175</v>
      </c>
      <c r="AR1540" s="176" t="s">
        <v>82</v>
      </c>
      <c r="AT1540" s="177" t="s">
        <v>72</v>
      </c>
      <c r="AU1540" s="177" t="s">
        <v>80</v>
      </c>
      <c r="AY1540" s="176" t="s">
        <v>191</v>
      </c>
      <c r="BK1540" s="178">
        <f>SUM(BK1541:BK1587)</f>
        <v>0</v>
      </c>
    </row>
    <row r="1541" spans="1:65" s="2" customFormat="1" ht="16.5" customHeight="1">
      <c r="A1541" s="37"/>
      <c r="B1541" s="38"/>
      <c r="C1541" s="181" t="s">
        <v>2091</v>
      </c>
      <c r="D1541" s="181" t="s">
        <v>193</v>
      </c>
      <c r="E1541" s="182" t="s">
        <v>2092</v>
      </c>
      <c r="F1541" s="183" t="s">
        <v>2093</v>
      </c>
      <c r="G1541" s="184" t="s">
        <v>301</v>
      </c>
      <c r="H1541" s="185">
        <v>43.5</v>
      </c>
      <c r="I1541" s="186"/>
      <c r="J1541" s="187">
        <f>ROUND(I1541*H1541,2)</f>
        <v>0</v>
      </c>
      <c r="K1541" s="183" t="s">
        <v>203</v>
      </c>
      <c r="L1541" s="42"/>
      <c r="M1541" s="188" t="s">
        <v>19</v>
      </c>
      <c r="N1541" s="189" t="s">
        <v>44</v>
      </c>
      <c r="O1541" s="67"/>
      <c r="P1541" s="190">
        <f>O1541*H1541</f>
        <v>0</v>
      </c>
      <c r="Q1541" s="190">
        <v>0</v>
      </c>
      <c r="R1541" s="190">
        <f>Q1541*H1541</f>
        <v>0</v>
      </c>
      <c r="S1541" s="190">
        <v>5.0000000000000001E-3</v>
      </c>
      <c r="T1541" s="191">
        <f>S1541*H1541</f>
        <v>0.2175</v>
      </c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R1541" s="192" t="s">
        <v>292</v>
      </c>
      <c r="AT1541" s="192" t="s">
        <v>193</v>
      </c>
      <c r="AU1541" s="192" t="s">
        <v>82</v>
      </c>
      <c r="AY1541" s="20" t="s">
        <v>191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20" t="s">
        <v>80</v>
      </c>
      <c r="BK1541" s="193">
        <f>ROUND(I1541*H1541,2)</f>
        <v>0</v>
      </c>
      <c r="BL1541" s="20" t="s">
        <v>292</v>
      </c>
      <c r="BM1541" s="192" t="s">
        <v>2094</v>
      </c>
    </row>
    <row r="1542" spans="1:65" s="2" customFormat="1" ht="11.25">
      <c r="A1542" s="37"/>
      <c r="B1542" s="38"/>
      <c r="C1542" s="39"/>
      <c r="D1542" s="194" t="s">
        <v>199</v>
      </c>
      <c r="E1542" s="39"/>
      <c r="F1542" s="195" t="s">
        <v>2095</v>
      </c>
      <c r="G1542" s="39"/>
      <c r="H1542" s="39"/>
      <c r="I1542" s="196"/>
      <c r="J1542" s="39"/>
      <c r="K1542" s="39"/>
      <c r="L1542" s="42"/>
      <c r="M1542" s="197"/>
      <c r="N1542" s="198"/>
      <c r="O1542" s="67"/>
      <c r="P1542" s="67"/>
      <c r="Q1542" s="67"/>
      <c r="R1542" s="67"/>
      <c r="S1542" s="67"/>
      <c r="T1542" s="68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T1542" s="20" t="s">
        <v>199</v>
      </c>
      <c r="AU1542" s="20" t="s">
        <v>82</v>
      </c>
    </row>
    <row r="1543" spans="1:65" s="2" customFormat="1" ht="11.25">
      <c r="A1543" s="37"/>
      <c r="B1543" s="38"/>
      <c r="C1543" s="39"/>
      <c r="D1543" s="199" t="s">
        <v>206</v>
      </c>
      <c r="E1543" s="39"/>
      <c r="F1543" s="200" t="s">
        <v>2096</v>
      </c>
      <c r="G1543" s="39"/>
      <c r="H1543" s="39"/>
      <c r="I1543" s="196"/>
      <c r="J1543" s="39"/>
      <c r="K1543" s="39"/>
      <c r="L1543" s="42"/>
      <c r="M1543" s="197"/>
      <c r="N1543" s="198"/>
      <c r="O1543" s="67"/>
      <c r="P1543" s="67"/>
      <c r="Q1543" s="67"/>
      <c r="R1543" s="67"/>
      <c r="S1543" s="67"/>
      <c r="T1543" s="68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T1543" s="20" t="s">
        <v>206</v>
      </c>
      <c r="AU1543" s="20" t="s">
        <v>82</v>
      </c>
    </row>
    <row r="1544" spans="1:65" s="13" customFormat="1" ht="11.25">
      <c r="B1544" s="201"/>
      <c r="C1544" s="202"/>
      <c r="D1544" s="194" t="s">
        <v>208</v>
      </c>
      <c r="E1544" s="203" t="s">
        <v>19</v>
      </c>
      <c r="F1544" s="204" t="s">
        <v>2072</v>
      </c>
      <c r="G1544" s="202"/>
      <c r="H1544" s="205">
        <v>43.5</v>
      </c>
      <c r="I1544" s="206"/>
      <c r="J1544" s="202"/>
      <c r="K1544" s="202"/>
      <c r="L1544" s="207"/>
      <c r="M1544" s="208"/>
      <c r="N1544" s="209"/>
      <c r="O1544" s="209"/>
      <c r="P1544" s="209"/>
      <c r="Q1544" s="209"/>
      <c r="R1544" s="209"/>
      <c r="S1544" s="209"/>
      <c r="T1544" s="210"/>
      <c r="AT1544" s="211" t="s">
        <v>208</v>
      </c>
      <c r="AU1544" s="211" t="s">
        <v>82</v>
      </c>
      <c r="AV1544" s="13" t="s">
        <v>82</v>
      </c>
      <c r="AW1544" s="13" t="s">
        <v>34</v>
      </c>
      <c r="AX1544" s="13" t="s">
        <v>80</v>
      </c>
      <c r="AY1544" s="211" t="s">
        <v>191</v>
      </c>
    </row>
    <row r="1545" spans="1:65" s="2" customFormat="1" ht="24.2" customHeight="1">
      <c r="A1545" s="37"/>
      <c r="B1545" s="38"/>
      <c r="C1545" s="181" t="s">
        <v>2097</v>
      </c>
      <c r="D1545" s="181" t="s">
        <v>193</v>
      </c>
      <c r="E1545" s="182" t="s">
        <v>2098</v>
      </c>
      <c r="F1545" s="183" t="s">
        <v>2099</v>
      </c>
      <c r="G1545" s="184" t="s">
        <v>196</v>
      </c>
      <c r="H1545" s="185">
        <v>1</v>
      </c>
      <c r="I1545" s="186"/>
      <c r="J1545" s="187">
        <f>ROUND(I1545*H1545,2)</f>
        <v>0</v>
      </c>
      <c r="K1545" s="183" t="s">
        <v>19</v>
      </c>
      <c r="L1545" s="42"/>
      <c r="M1545" s="188" t="s">
        <v>19</v>
      </c>
      <c r="N1545" s="189" t="s">
        <v>44</v>
      </c>
      <c r="O1545" s="67"/>
      <c r="P1545" s="190">
        <f>O1545*H1545</f>
        <v>0</v>
      </c>
      <c r="Q1545" s="190">
        <v>0</v>
      </c>
      <c r="R1545" s="190">
        <f>Q1545*H1545</f>
        <v>0</v>
      </c>
      <c r="S1545" s="190">
        <v>0</v>
      </c>
      <c r="T1545" s="191">
        <f>S1545*H1545</f>
        <v>0</v>
      </c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R1545" s="192" t="s">
        <v>292</v>
      </c>
      <c r="AT1545" s="192" t="s">
        <v>193</v>
      </c>
      <c r="AU1545" s="192" t="s">
        <v>82</v>
      </c>
      <c r="AY1545" s="20" t="s">
        <v>191</v>
      </c>
      <c r="BE1545" s="193">
        <f>IF(N1545="základní",J1545,0)</f>
        <v>0</v>
      </c>
      <c r="BF1545" s="193">
        <f>IF(N1545="snížená",J1545,0)</f>
        <v>0</v>
      </c>
      <c r="BG1545" s="193">
        <f>IF(N1545="zákl. přenesená",J1545,0)</f>
        <v>0</v>
      </c>
      <c r="BH1545" s="193">
        <f>IF(N1545="sníž. přenesená",J1545,0)</f>
        <v>0</v>
      </c>
      <c r="BI1545" s="193">
        <f>IF(N1545="nulová",J1545,0)</f>
        <v>0</v>
      </c>
      <c r="BJ1545" s="20" t="s">
        <v>80</v>
      </c>
      <c r="BK1545" s="193">
        <f>ROUND(I1545*H1545,2)</f>
        <v>0</v>
      </c>
      <c r="BL1545" s="20" t="s">
        <v>292</v>
      </c>
      <c r="BM1545" s="192" t="s">
        <v>2100</v>
      </c>
    </row>
    <row r="1546" spans="1:65" s="2" customFormat="1" ht="29.25">
      <c r="A1546" s="37"/>
      <c r="B1546" s="38"/>
      <c r="C1546" s="39"/>
      <c r="D1546" s="194" t="s">
        <v>199</v>
      </c>
      <c r="E1546" s="39"/>
      <c r="F1546" s="195" t="s">
        <v>2101</v>
      </c>
      <c r="G1546" s="39"/>
      <c r="H1546" s="39"/>
      <c r="I1546" s="196"/>
      <c r="J1546" s="39"/>
      <c r="K1546" s="39"/>
      <c r="L1546" s="42"/>
      <c r="M1546" s="197"/>
      <c r="N1546" s="198"/>
      <c r="O1546" s="67"/>
      <c r="P1546" s="67"/>
      <c r="Q1546" s="67"/>
      <c r="R1546" s="67"/>
      <c r="S1546" s="67"/>
      <c r="T1546" s="68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T1546" s="20" t="s">
        <v>199</v>
      </c>
      <c r="AU1546" s="20" t="s">
        <v>82</v>
      </c>
    </row>
    <row r="1547" spans="1:65" s="2" customFormat="1" ht="24.2" customHeight="1">
      <c r="A1547" s="37"/>
      <c r="B1547" s="38"/>
      <c r="C1547" s="181" t="s">
        <v>2102</v>
      </c>
      <c r="D1547" s="181" t="s">
        <v>193</v>
      </c>
      <c r="E1547" s="182" t="s">
        <v>2103</v>
      </c>
      <c r="F1547" s="183" t="s">
        <v>2104</v>
      </c>
      <c r="G1547" s="184" t="s">
        <v>196</v>
      </c>
      <c r="H1547" s="185">
        <v>1</v>
      </c>
      <c r="I1547" s="186"/>
      <c r="J1547" s="187">
        <f>ROUND(I1547*H1547,2)</f>
        <v>0</v>
      </c>
      <c r="K1547" s="183" t="s">
        <v>19</v>
      </c>
      <c r="L1547" s="42"/>
      <c r="M1547" s="188" t="s">
        <v>19</v>
      </c>
      <c r="N1547" s="189" t="s">
        <v>44</v>
      </c>
      <c r="O1547" s="67"/>
      <c r="P1547" s="190">
        <f>O1547*H1547</f>
        <v>0</v>
      </c>
      <c r="Q1547" s="190">
        <v>0</v>
      </c>
      <c r="R1547" s="190">
        <f>Q1547*H1547</f>
        <v>0</v>
      </c>
      <c r="S1547" s="190">
        <v>0</v>
      </c>
      <c r="T1547" s="191">
        <f>S1547*H1547</f>
        <v>0</v>
      </c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R1547" s="192" t="s">
        <v>292</v>
      </c>
      <c r="AT1547" s="192" t="s">
        <v>193</v>
      </c>
      <c r="AU1547" s="192" t="s">
        <v>82</v>
      </c>
      <c r="AY1547" s="20" t="s">
        <v>191</v>
      </c>
      <c r="BE1547" s="193">
        <f>IF(N1547="základní",J1547,0)</f>
        <v>0</v>
      </c>
      <c r="BF1547" s="193">
        <f>IF(N1547="snížená",J1547,0)</f>
        <v>0</v>
      </c>
      <c r="BG1547" s="193">
        <f>IF(N1547="zákl. přenesená",J1547,0)</f>
        <v>0</v>
      </c>
      <c r="BH1547" s="193">
        <f>IF(N1547="sníž. přenesená",J1547,0)</f>
        <v>0</v>
      </c>
      <c r="BI1547" s="193">
        <f>IF(N1547="nulová",J1547,0)</f>
        <v>0</v>
      </c>
      <c r="BJ1547" s="20" t="s">
        <v>80</v>
      </c>
      <c r="BK1547" s="193">
        <f>ROUND(I1547*H1547,2)</f>
        <v>0</v>
      </c>
      <c r="BL1547" s="20" t="s">
        <v>292</v>
      </c>
      <c r="BM1547" s="192" t="s">
        <v>2105</v>
      </c>
    </row>
    <row r="1548" spans="1:65" s="2" customFormat="1" ht="29.25">
      <c r="A1548" s="37"/>
      <c r="B1548" s="38"/>
      <c r="C1548" s="39"/>
      <c r="D1548" s="194" t="s">
        <v>199</v>
      </c>
      <c r="E1548" s="39"/>
      <c r="F1548" s="195" t="s">
        <v>2106</v>
      </c>
      <c r="G1548" s="39"/>
      <c r="H1548" s="39"/>
      <c r="I1548" s="196"/>
      <c r="J1548" s="39"/>
      <c r="K1548" s="39"/>
      <c r="L1548" s="42"/>
      <c r="M1548" s="197"/>
      <c r="N1548" s="198"/>
      <c r="O1548" s="67"/>
      <c r="P1548" s="67"/>
      <c r="Q1548" s="67"/>
      <c r="R1548" s="67"/>
      <c r="S1548" s="67"/>
      <c r="T1548" s="68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T1548" s="20" t="s">
        <v>199</v>
      </c>
      <c r="AU1548" s="20" t="s">
        <v>82</v>
      </c>
    </row>
    <row r="1549" spans="1:65" s="2" customFormat="1" ht="24.2" customHeight="1">
      <c r="A1549" s="37"/>
      <c r="B1549" s="38"/>
      <c r="C1549" s="181" t="s">
        <v>2107</v>
      </c>
      <c r="D1549" s="181" t="s">
        <v>193</v>
      </c>
      <c r="E1549" s="182" t="s">
        <v>2108</v>
      </c>
      <c r="F1549" s="183" t="s">
        <v>2109</v>
      </c>
      <c r="G1549" s="184" t="s">
        <v>196</v>
      </c>
      <c r="H1549" s="185">
        <v>1</v>
      </c>
      <c r="I1549" s="186"/>
      <c r="J1549" s="187">
        <f>ROUND(I1549*H1549,2)</f>
        <v>0</v>
      </c>
      <c r="K1549" s="183" t="s">
        <v>19</v>
      </c>
      <c r="L1549" s="42"/>
      <c r="M1549" s="188" t="s">
        <v>19</v>
      </c>
      <c r="N1549" s="189" t="s">
        <v>44</v>
      </c>
      <c r="O1549" s="67"/>
      <c r="P1549" s="190">
        <f>O1549*H1549</f>
        <v>0</v>
      </c>
      <c r="Q1549" s="190">
        <v>0</v>
      </c>
      <c r="R1549" s="190">
        <f>Q1549*H1549</f>
        <v>0</v>
      </c>
      <c r="S1549" s="190">
        <v>0</v>
      </c>
      <c r="T1549" s="191">
        <f>S1549*H1549</f>
        <v>0</v>
      </c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R1549" s="192" t="s">
        <v>292</v>
      </c>
      <c r="AT1549" s="192" t="s">
        <v>193</v>
      </c>
      <c r="AU1549" s="192" t="s">
        <v>82</v>
      </c>
      <c r="AY1549" s="20" t="s">
        <v>191</v>
      </c>
      <c r="BE1549" s="193">
        <f>IF(N1549="základní",J1549,0)</f>
        <v>0</v>
      </c>
      <c r="BF1549" s="193">
        <f>IF(N1549="snížená",J1549,0)</f>
        <v>0</v>
      </c>
      <c r="BG1549" s="193">
        <f>IF(N1549="zákl. přenesená",J1549,0)</f>
        <v>0</v>
      </c>
      <c r="BH1549" s="193">
        <f>IF(N1549="sníž. přenesená",J1549,0)</f>
        <v>0</v>
      </c>
      <c r="BI1549" s="193">
        <f>IF(N1549="nulová",J1549,0)</f>
        <v>0</v>
      </c>
      <c r="BJ1549" s="20" t="s">
        <v>80</v>
      </c>
      <c r="BK1549" s="193">
        <f>ROUND(I1549*H1549,2)</f>
        <v>0</v>
      </c>
      <c r="BL1549" s="20" t="s">
        <v>292</v>
      </c>
      <c r="BM1549" s="192" t="s">
        <v>2110</v>
      </c>
    </row>
    <row r="1550" spans="1:65" s="2" customFormat="1" ht="29.25">
      <c r="A1550" s="37"/>
      <c r="B1550" s="38"/>
      <c r="C1550" s="39"/>
      <c r="D1550" s="194" t="s">
        <v>199</v>
      </c>
      <c r="E1550" s="39"/>
      <c r="F1550" s="195" t="s">
        <v>2111</v>
      </c>
      <c r="G1550" s="39"/>
      <c r="H1550" s="39"/>
      <c r="I1550" s="196"/>
      <c r="J1550" s="39"/>
      <c r="K1550" s="39"/>
      <c r="L1550" s="42"/>
      <c r="M1550" s="197"/>
      <c r="N1550" s="198"/>
      <c r="O1550" s="67"/>
      <c r="P1550" s="67"/>
      <c r="Q1550" s="67"/>
      <c r="R1550" s="67"/>
      <c r="S1550" s="67"/>
      <c r="T1550" s="68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T1550" s="20" t="s">
        <v>199</v>
      </c>
      <c r="AU1550" s="20" t="s">
        <v>82</v>
      </c>
    </row>
    <row r="1551" spans="1:65" s="2" customFormat="1" ht="24.2" customHeight="1">
      <c r="A1551" s="37"/>
      <c r="B1551" s="38"/>
      <c r="C1551" s="181" t="s">
        <v>2112</v>
      </c>
      <c r="D1551" s="181" t="s">
        <v>193</v>
      </c>
      <c r="E1551" s="182" t="s">
        <v>2113</v>
      </c>
      <c r="F1551" s="183" t="s">
        <v>2114</v>
      </c>
      <c r="G1551" s="184" t="s">
        <v>196</v>
      </c>
      <c r="H1551" s="185">
        <v>1</v>
      </c>
      <c r="I1551" s="186"/>
      <c r="J1551" s="187">
        <f>ROUND(I1551*H1551,2)</f>
        <v>0</v>
      </c>
      <c r="K1551" s="183" t="s">
        <v>19</v>
      </c>
      <c r="L1551" s="42"/>
      <c r="M1551" s="188" t="s">
        <v>19</v>
      </c>
      <c r="N1551" s="189" t="s">
        <v>44</v>
      </c>
      <c r="O1551" s="67"/>
      <c r="P1551" s="190">
        <f>O1551*H1551</f>
        <v>0</v>
      </c>
      <c r="Q1551" s="190">
        <v>0</v>
      </c>
      <c r="R1551" s="190">
        <f>Q1551*H1551</f>
        <v>0</v>
      </c>
      <c r="S1551" s="190">
        <v>0</v>
      </c>
      <c r="T1551" s="191">
        <f>S1551*H1551</f>
        <v>0</v>
      </c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R1551" s="192" t="s">
        <v>292</v>
      </c>
      <c r="AT1551" s="192" t="s">
        <v>193</v>
      </c>
      <c r="AU1551" s="192" t="s">
        <v>82</v>
      </c>
      <c r="AY1551" s="20" t="s">
        <v>191</v>
      </c>
      <c r="BE1551" s="193">
        <f>IF(N1551="základní",J1551,0)</f>
        <v>0</v>
      </c>
      <c r="BF1551" s="193">
        <f>IF(N1551="snížená",J1551,0)</f>
        <v>0</v>
      </c>
      <c r="BG1551" s="193">
        <f>IF(N1551="zákl. přenesená",J1551,0)</f>
        <v>0</v>
      </c>
      <c r="BH1551" s="193">
        <f>IF(N1551="sníž. přenesená",J1551,0)</f>
        <v>0</v>
      </c>
      <c r="BI1551" s="193">
        <f>IF(N1551="nulová",J1551,0)</f>
        <v>0</v>
      </c>
      <c r="BJ1551" s="20" t="s">
        <v>80</v>
      </c>
      <c r="BK1551" s="193">
        <f>ROUND(I1551*H1551,2)</f>
        <v>0</v>
      </c>
      <c r="BL1551" s="20" t="s">
        <v>292</v>
      </c>
      <c r="BM1551" s="192" t="s">
        <v>2115</v>
      </c>
    </row>
    <row r="1552" spans="1:65" s="2" customFormat="1" ht="29.25">
      <c r="A1552" s="37"/>
      <c r="B1552" s="38"/>
      <c r="C1552" s="39"/>
      <c r="D1552" s="194" t="s">
        <v>199</v>
      </c>
      <c r="E1552" s="39"/>
      <c r="F1552" s="195" t="s">
        <v>2116</v>
      </c>
      <c r="G1552" s="39"/>
      <c r="H1552" s="39"/>
      <c r="I1552" s="196"/>
      <c r="J1552" s="39"/>
      <c r="K1552" s="39"/>
      <c r="L1552" s="42"/>
      <c r="M1552" s="197"/>
      <c r="N1552" s="198"/>
      <c r="O1552" s="67"/>
      <c r="P1552" s="67"/>
      <c r="Q1552" s="67"/>
      <c r="R1552" s="67"/>
      <c r="S1552" s="67"/>
      <c r="T1552" s="68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T1552" s="20" t="s">
        <v>199</v>
      </c>
      <c r="AU1552" s="20" t="s">
        <v>82</v>
      </c>
    </row>
    <row r="1553" spans="1:65" s="2" customFormat="1" ht="24.2" customHeight="1">
      <c r="A1553" s="37"/>
      <c r="B1553" s="38"/>
      <c r="C1553" s="181" t="s">
        <v>2117</v>
      </c>
      <c r="D1553" s="181" t="s">
        <v>193</v>
      </c>
      <c r="E1553" s="182" t="s">
        <v>2118</v>
      </c>
      <c r="F1553" s="183" t="s">
        <v>2119</v>
      </c>
      <c r="G1553" s="184" t="s">
        <v>196</v>
      </c>
      <c r="H1553" s="185">
        <v>1</v>
      </c>
      <c r="I1553" s="186"/>
      <c r="J1553" s="187">
        <f>ROUND(I1553*H1553,2)</f>
        <v>0</v>
      </c>
      <c r="K1553" s="183" t="s">
        <v>19</v>
      </c>
      <c r="L1553" s="42"/>
      <c r="M1553" s="188" t="s">
        <v>19</v>
      </c>
      <c r="N1553" s="189" t="s">
        <v>44</v>
      </c>
      <c r="O1553" s="67"/>
      <c r="P1553" s="190">
        <f>O1553*H1553</f>
        <v>0</v>
      </c>
      <c r="Q1553" s="190">
        <v>0</v>
      </c>
      <c r="R1553" s="190">
        <f>Q1553*H1553</f>
        <v>0</v>
      </c>
      <c r="S1553" s="190">
        <v>0</v>
      </c>
      <c r="T1553" s="191">
        <f>S1553*H1553</f>
        <v>0</v>
      </c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R1553" s="192" t="s">
        <v>292</v>
      </c>
      <c r="AT1553" s="192" t="s">
        <v>193</v>
      </c>
      <c r="AU1553" s="192" t="s">
        <v>82</v>
      </c>
      <c r="AY1553" s="20" t="s">
        <v>191</v>
      </c>
      <c r="BE1553" s="193">
        <f>IF(N1553="základní",J1553,0)</f>
        <v>0</v>
      </c>
      <c r="BF1553" s="193">
        <f>IF(N1553="snížená",J1553,0)</f>
        <v>0</v>
      </c>
      <c r="BG1553" s="193">
        <f>IF(N1553="zákl. přenesená",J1553,0)</f>
        <v>0</v>
      </c>
      <c r="BH1553" s="193">
        <f>IF(N1553="sníž. přenesená",J1553,0)</f>
        <v>0</v>
      </c>
      <c r="BI1553" s="193">
        <f>IF(N1553="nulová",J1553,0)</f>
        <v>0</v>
      </c>
      <c r="BJ1553" s="20" t="s">
        <v>80</v>
      </c>
      <c r="BK1553" s="193">
        <f>ROUND(I1553*H1553,2)</f>
        <v>0</v>
      </c>
      <c r="BL1553" s="20" t="s">
        <v>292</v>
      </c>
      <c r="BM1553" s="192" t="s">
        <v>2120</v>
      </c>
    </row>
    <row r="1554" spans="1:65" s="2" customFormat="1" ht="29.25">
      <c r="A1554" s="37"/>
      <c r="B1554" s="38"/>
      <c r="C1554" s="39"/>
      <c r="D1554" s="194" t="s">
        <v>199</v>
      </c>
      <c r="E1554" s="39"/>
      <c r="F1554" s="195" t="s">
        <v>2121</v>
      </c>
      <c r="G1554" s="39"/>
      <c r="H1554" s="39"/>
      <c r="I1554" s="196"/>
      <c r="J1554" s="39"/>
      <c r="K1554" s="39"/>
      <c r="L1554" s="42"/>
      <c r="M1554" s="197"/>
      <c r="N1554" s="198"/>
      <c r="O1554" s="67"/>
      <c r="P1554" s="67"/>
      <c r="Q1554" s="67"/>
      <c r="R1554" s="67"/>
      <c r="S1554" s="67"/>
      <c r="T1554" s="68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T1554" s="20" t="s">
        <v>199</v>
      </c>
      <c r="AU1554" s="20" t="s">
        <v>82</v>
      </c>
    </row>
    <row r="1555" spans="1:65" s="2" customFormat="1" ht="24.2" customHeight="1">
      <c r="A1555" s="37"/>
      <c r="B1555" s="38"/>
      <c r="C1555" s="181" t="s">
        <v>2122</v>
      </c>
      <c r="D1555" s="181" t="s">
        <v>193</v>
      </c>
      <c r="E1555" s="182" t="s">
        <v>2123</v>
      </c>
      <c r="F1555" s="183" t="s">
        <v>2124</v>
      </c>
      <c r="G1555" s="184" t="s">
        <v>196</v>
      </c>
      <c r="H1555" s="185">
        <v>1</v>
      </c>
      <c r="I1555" s="186"/>
      <c r="J1555" s="187">
        <f>ROUND(I1555*H1555,2)</f>
        <v>0</v>
      </c>
      <c r="K1555" s="183" t="s">
        <v>19</v>
      </c>
      <c r="L1555" s="42"/>
      <c r="M1555" s="188" t="s">
        <v>19</v>
      </c>
      <c r="N1555" s="189" t="s">
        <v>44</v>
      </c>
      <c r="O1555" s="67"/>
      <c r="P1555" s="190">
        <f>O1555*H1555</f>
        <v>0</v>
      </c>
      <c r="Q1555" s="190">
        <v>0</v>
      </c>
      <c r="R1555" s="190">
        <f>Q1555*H1555</f>
        <v>0</v>
      </c>
      <c r="S1555" s="190">
        <v>0</v>
      </c>
      <c r="T1555" s="191">
        <f>S1555*H1555</f>
        <v>0</v>
      </c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R1555" s="192" t="s">
        <v>292</v>
      </c>
      <c r="AT1555" s="192" t="s">
        <v>193</v>
      </c>
      <c r="AU1555" s="192" t="s">
        <v>82</v>
      </c>
      <c r="AY1555" s="20" t="s">
        <v>191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0" t="s">
        <v>80</v>
      </c>
      <c r="BK1555" s="193">
        <f>ROUND(I1555*H1555,2)</f>
        <v>0</v>
      </c>
      <c r="BL1555" s="20" t="s">
        <v>292</v>
      </c>
      <c r="BM1555" s="192" t="s">
        <v>2125</v>
      </c>
    </row>
    <row r="1556" spans="1:65" s="2" customFormat="1" ht="29.25">
      <c r="A1556" s="37"/>
      <c r="B1556" s="38"/>
      <c r="C1556" s="39"/>
      <c r="D1556" s="194" t="s">
        <v>199</v>
      </c>
      <c r="E1556" s="39"/>
      <c r="F1556" s="195" t="s">
        <v>2126</v>
      </c>
      <c r="G1556" s="39"/>
      <c r="H1556" s="39"/>
      <c r="I1556" s="196"/>
      <c r="J1556" s="39"/>
      <c r="K1556" s="39"/>
      <c r="L1556" s="42"/>
      <c r="M1556" s="197"/>
      <c r="N1556" s="198"/>
      <c r="O1556" s="67"/>
      <c r="P1556" s="67"/>
      <c r="Q1556" s="67"/>
      <c r="R1556" s="67"/>
      <c r="S1556" s="67"/>
      <c r="T1556" s="68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T1556" s="20" t="s">
        <v>199</v>
      </c>
      <c r="AU1556" s="20" t="s">
        <v>82</v>
      </c>
    </row>
    <row r="1557" spans="1:65" s="2" customFormat="1" ht="24.2" customHeight="1">
      <c r="A1557" s="37"/>
      <c r="B1557" s="38"/>
      <c r="C1557" s="181" t="s">
        <v>2127</v>
      </c>
      <c r="D1557" s="181" t="s">
        <v>193</v>
      </c>
      <c r="E1557" s="182" t="s">
        <v>2128</v>
      </c>
      <c r="F1557" s="183" t="s">
        <v>2129</v>
      </c>
      <c r="G1557" s="184" t="s">
        <v>196</v>
      </c>
      <c r="H1557" s="185">
        <v>1</v>
      </c>
      <c r="I1557" s="186"/>
      <c r="J1557" s="187">
        <f>ROUND(I1557*H1557,2)</f>
        <v>0</v>
      </c>
      <c r="K1557" s="183" t="s">
        <v>19</v>
      </c>
      <c r="L1557" s="42"/>
      <c r="M1557" s="188" t="s">
        <v>19</v>
      </c>
      <c r="N1557" s="189" t="s">
        <v>44</v>
      </c>
      <c r="O1557" s="67"/>
      <c r="P1557" s="190">
        <f>O1557*H1557</f>
        <v>0</v>
      </c>
      <c r="Q1557" s="190">
        <v>0</v>
      </c>
      <c r="R1557" s="190">
        <f>Q1557*H1557</f>
        <v>0</v>
      </c>
      <c r="S1557" s="190">
        <v>0</v>
      </c>
      <c r="T1557" s="191">
        <f>S1557*H1557</f>
        <v>0</v>
      </c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R1557" s="192" t="s">
        <v>292</v>
      </c>
      <c r="AT1557" s="192" t="s">
        <v>193</v>
      </c>
      <c r="AU1557" s="192" t="s">
        <v>82</v>
      </c>
      <c r="AY1557" s="20" t="s">
        <v>191</v>
      </c>
      <c r="BE1557" s="193">
        <f>IF(N1557="základní",J1557,0)</f>
        <v>0</v>
      </c>
      <c r="BF1557" s="193">
        <f>IF(N1557="snížená",J1557,0)</f>
        <v>0</v>
      </c>
      <c r="BG1557" s="193">
        <f>IF(N1557="zákl. přenesená",J1557,0)</f>
        <v>0</v>
      </c>
      <c r="BH1557" s="193">
        <f>IF(N1557="sníž. přenesená",J1557,0)</f>
        <v>0</v>
      </c>
      <c r="BI1557" s="193">
        <f>IF(N1557="nulová",J1557,0)</f>
        <v>0</v>
      </c>
      <c r="BJ1557" s="20" t="s">
        <v>80</v>
      </c>
      <c r="BK1557" s="193">
        <f>ROUND(I1557*H1557,2)</f>
        <v>0</v>
      </c>
      <c r="BL1557" s="20" t="s">
        <v>292</v>
      </c>
      <c r="BM1557" s="192" t="s">
        <v>2130</v>
      </c>
    </row>
    <row r="1558" spans="1:65" s="2" customFormat="1" ht="29.25">
      <c r="A1558" s="37"/>
      <c r="B1558" s="38"/>
      <c r="C1558" s="39"/>
      <c r="D1558" s="194" t="s">
        <v>199</v>
      </c>
      <c r="E1558" s="39"/>
      <c r="F1558" s="195" t="s">
        <v>2131</v>
      </c>
      <c r="G1558" s="39"/>
      <c r="H1558" s="39"/>
      <c r="I1558" s="196"/>
      <c r="J1558" s="39"/>
      <c r="K1558" s="39"/>
      <c r="L1558" s="42"/>
      <c r="M1558" s="197"/>
      <c r="N1558" s="198"/>
      <c r="O1558" s="67"/>
      <c r="P1558" s="67"/>
      <c r="Q1558" s="67"/>
      <c r="R1558" s="67"/>
      <c r="S1558" s="67"/>
      <c r="T1558" s="68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T1558" s="20" t="s">
        <v>199</v>
      </c>
      <c r="AU1558" s="20" t="s">
        <v>82</v>
      </c>
    </row>
    <row r="1559" spans="1:65" s="2" customFormat="1" ht="24.2" customHeight="1">
      <c r="A1559" s="37"/>
      <c r="B1559" s="38"/>
      <c r="C1559" s="181" t="s">
        <v>2132</v>
      </c>
      <c r="D1559" s="181" t="s">
        <v>193</v>
      </c>
      <c r="E1559" s="182" t="s">
        <v>2133</v>
      </c>
      <c r="F1559" s="183" t="s">
        <v>2134</v>
      </c>
      <c r="G1559" s="184" t="s">
        <v>196</v>
      </c>
      <c r="H1559" s="185">
        <v>70</v>
      </c>
      <c r="I1559" s="186"/>
      <c r="J1559" s="187">
        <f>ROUND(I1559*H1559,2)</f>
        <v>0</v>
      </c>
      <c r="K1559" s="183" t="s">
        <v>19</v>
      </c>
      <c r="L1559" s="42"/>
      <c r="M1559" s="188" t="s">
        <v>19</v>
      </c>
      <c r="N1559" s="189" t="s">
        <v>44</v>
      </c>
      <c r="O1559" s="67"/>
      <c r="P1559" s="190">
        <f>O1559*H1559</f>
        <v>0</v>
      </c>
      <c r="Q1559" s="190">
        <v>0</v>
      </c>
      <c r="R1559" s="190">
        <f>Q1559*H1559</f>
        <v>0</v>
      </c>
      <c r="S1559" s="190">
        <v>0</v>
      </c>
      <c r="T1559" s="191">
        <f>S1559*H1559</f>
        <v>0</v>
      </c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R1559" s="192" t="s">
        <v>292</v>
      </c>
      <c r="AT1559" s="192" t="s">
        <v>193</v>
      </c>
      <c r="AU1559" s="192" t="s">
        <v>82</v>
      </c>
      <c r="AY1559" s="20" t="s">
        <v>191</v>
      </c>
      <c r="BE1559" s="193">
        <f>IF(N1559="základní",J1559,0)</f>
        <v>0</v>
      </c>
      <c r="BF1559" s="193">
        <f>IF(N1559="snížená",J1559,0)</f>
        <v>0</v>
      </c>
      <c r="BG1559" s="193">
        <f>IF(N1559="zákl. přenesená",J1559,0)</f>
        <v>0</v>
      </c>
      <c r="BH1559" s="193">
        <f>IF(N1559="sníž. přenesená",J1559,0)</f>
        <v>0</v>
      </c>
      <c r="BI1559" s="193">
        <f>IF(N1559="nulová",J1559,0)</f>
        <v>0</v>
      </c>
      <c r="BJ1559" s="20" t="s">
        <v>80</v>
      </c>
      <c r="BK1559" s="193">
        <f>ROUND(I1559*H1559,2)</f>
        <v>0</v>
      </c>
      <c r="BL1559" s="20" t="s">
        <v>292</v>
      </c>
      <c r="BM1559" s="192" t="s">
        <v>2135</v>
      </c>
    </row>
    <row r="1560" spans="1:65" s="2" customFormat="1" ht="29.25">
      <c r="A1560" s="37"/>
      <c r="B1560" s="38"/>
      <c r="C1560" s="39"/>
      <c r="D1560" s="194" t="s">
        <v>199</v>
      </c>
      <c r="E1560" s="39"/>
      <c r="F1560" s="195" t="s">
        <v>2136</v>
      </c>
      <c r="G1560" s="39"/>
      <c r="H1560" s="39"/>
      <c r="I1560" s="196"/>
      <c r="J1560" s="39"/>
      <c r="K1560" s="39"/>
      <c r="L1560" s="42"/>
      <c r="M1560" s="197"/>
      <c r="N1560" s="198"/>
      <c r="O1560" s="67"/>
      <c r="P1560" s="67"/>
      <c r="Q1560" s="67"/>
      <c r="R1560" s="67"/>
      <c r="S1560" s="67"/>
      <c r="T1560" s="68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T1560" s="20" t="s">
        <v>199</v>
      </c>
      <c r="AU1560" s="20" t="s">
        <v>82</v>
      </c>
    </row>
    <row r="1561" spans="1:65" s="2" customFormat="1" ht="24.2" customHeight="1">
      <c r="A1561" s="37"/>
      <c r="B1561" s="38"/>
      <c r="C1561" s="181" t="s">
        <v>2137</v>
      </c>
      <c r="D1561" s="181" t="s">
        <v>193</v>
      </c>
      <c r="E1561" s="182" t="s">
        <v>2138</v>
      </c>
      <c r="F1561" s="183" t="s">
        <v>2139</v>
      </c>
      <c r="G1561" s="184" t="s">
        <v>196</v>
      </c>
      <c r="H1561" s="185">
        <v>44</v>
      </c>
      <c r="I1561" s="186"/>
      <c r="J1561" s="187">
        <f>ROUND(I1561*H1561,2)</f>
        <v>0</v>
      </c>
      <c r="K1561" s="183" t="s">
        <v>19</v>
      </c>
      <c r="L1561" s="42"/>
      <c r="M1561" s="188" t="s">
        <v>19</v>
      </c>
      <c r="N1561" s="189" t="s">
        <v>44</v>
      </c>
      <c r="O1561" s="67"/>
      <c r="P1561" s="190">
        <f>O1561*H1561</f>
        <v>0</v>
      </c>
      <c r="Q1561" s="190">
        <v>0</v>
      </c>
      <c r="R1561" s="190">
        <f>Q1561*H1561</f>
        <v>0</v>
      </c>
      <c r="S1561" s="190">
        <v>0</v>
      </c>
      <c r="T1561" s="191">
        <f>S1561*H1561</f>
        <v>0</v>
      </c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R1561" s="192" t="s">
        <v>292</v>
      </c>
      <c r="AT1561" s="192" t="s">
        <v>193</v>
      </c>
      <c r="AU1561" s="192" t="s">
        <v>82</v>
      </c>
      <c r="AY1561" s="20" t="s">
        <v>191</v>
      </c>
      <c r="BE1561" s="193">
        <f>IF(N1561="základní",J1561,0)</f>
        <v>0</v>
      </c>
      <c r="BF1561" s="193">
        <f>IF(N1561="snížená",J1561,0)</f>
        <v>0</v>
      </c>
      <c r="BG1561" s="193">
        <f>IF(N1561="zákl. přenesená",J1561,0)</f>
        <v>0</v>
      </c>
      <c r="BH1561" s="193">
        <f>IF(N1561="sníž. přenesená",J1561,0)</f>
        <v>0</v>
      </c>
      <c r="BI1561" s="193">
        <f>IF(N1561="nulová",J1561,0)</f>
        <v>0</v>
      </c>
      <c r="BJ1561" s="20" t="s">
        <v>80</v>
      </c>
      <c r="BK1561" s="193">
        <f>ROUND(I1561*H1561,2)</f>
        <v>0</v>
      </c>
      <c r="BL1561" s="20" t="s">
        <v>292</v>
      </c>
      <c r="BM1561" s="192" t="s">
        <v>2140</v>
      </c>
    </row>
    <row r="1562" spans="1:65" s="2" customFormat="1" ht="29.25">
      <c r="A1562" s="37"/>
      <c r="B1562" s="38"/>
      <c r="C1562" s="39"/>
      <c r="D1562" s="194" t="s">
        <v>199</v>
      </c>
      <c r="E1562" s="39"/>
      <c r="F1562" s="195" t="s">
        <v>2141</v>
      </c>
      <c r="G1562" s="39"/>
      <c r="H1562" s="39"/>
      <c r="I1562" s="196"/>
      <c r="J1562" s="39"/>
      <c r="K1562" s="39"/>
      <c r="L1562" s="42"/>
      <c r="M1562" s="197"/>
      <c r="N1562" s="198"/>
      <c r="O1562" s="67"/>
      <c r="P1562" s="67"/>
      <c r="Q1562" s="67"/>
      <c r="R1562" s="67"/>
      <c r="S1562" s="67"/>
      <c r="T1562" s="68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T1562" s="20" t="s">
        <v>199</v>
      </c>
      <c r="AU1562" s="20" t="s">
        <v>82</v>
      </c>
    </row>
    <row r="1563" spans="1:65" s="2" customFormat="1" ht="37.9" customHeight="1">
      <c r="A1563" s="37"/>
      <c r="B1563" s="38"/>
      <c r="C1563" s="181" t="s">
        <v>2142</v>
      </c>
      <c r="D1563" s="181" t="s">
        <v>193</v>
      </c>
      <c r="E1563" s="182" t="s">
        <v>2143</v>
      </c>
      <c r="F1563" s="183" t="s">
        <v>2144</v>
      </c>
      <c r="G1563" s="184" t="s">
        <v>196</v>
      </c>
      <c r="H1563" s="185">
        <v>3</v>
      </c>
      <c r="I1563" s="186"/>
      <c r="J1563" s="187">
        <f>ROUND(I1563*H1563,2)</f>
        <v>0</v>
      </c>
      <c r="K1563" s="183" t="s">
        <v>19</v>
      </c>
      <c r="L1563" s="42"/>
      <c r="M1563" s="188" t="s">
        <v>19</v>
      </c>
      <c r="N1563" s="189" t="s">
        <v>44</v>
      </c>
      <c r="O1563" s="67"/>
      <c r="P1563" s="190">
        <f>O1563*H1563</f>
        <v>0</v>
      </c>
      <c r="Q1563" s="190">
        <v>0</v>
      </c>
      <c r="R1563" s="190">
        <f>Q1563*H1563</f>
        <v>0</v>
      </c>
      <c r="S1563" s="190">
        <v>0</v>
      </c>
      <c r="T1563" s="191">
        <f>S1563*H1563</f>
        <v>0</v>
      </c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R1563" s="192" t="s">
        <v>292</v>
      </c>
      <c r="AT1563" s="192" t="s">
        <v>193</v>
      </c>
      <c r="AU1563" s="192" t="s">
        <v>82</v>
      </c>
      <c r="AY1563" s="20" t="s">
        <v>191</v>
      </c>
      <c r="BE1563" s="193">
        <f>IF(N1563="základní",J1563,0)</f>
        <v>0</v>
      </c>
      <c r="BF1563" s="193">
        <f>IF(N1563="snížená",J1563,0)</f>
        <v>0</v>
      </c>
      <c r="BG1563" s="193">
        <f>IF(N1563="zákl. přenesená",J1563,0)</f>
        <v>0</v>
      </c>
      <c r="BH1563" s="193">
        <f>IF(N1563="sníž. přenesená",J1563,0)</f>
        <v>0</v>
      </c>
      <c r="BI1563" s="193">
        <f>IF(N1563="nulová",J1563,0)</f>
        <v>0</v>
      </c>
      <c r="BJ1563" s="20" t="s">
        <v>80</v>
      </c>
      <c r="BK1563" s="193">
        <f>ROUND(I1563*H1563,2)</f>
        <v>0</v>
      </c>
      <c r="BL1563" s="20" t="s">
        <v>292</v>
      </c>
      <c r="BM1563" s="192" t="s">
        <v>2145</v>
      </c>
    </row>
    <row r="1564" spans="1:65" s="2" customFormat="1" ht="29.25">
      <c r="A1564" s="37"/>
      <c r="B1564" s="38"/>
      <c r="C1564" s="39"/>
      <c r="D1564" s="194" t="s">
        <v>199</v>
      </c>
      <c r="E1564" s="39"/>
      <c r="F1564" s="195" t="s">
        <v>2146</v>
      </c>
      <c r="G1564" s="39"/>
      <c r="H1564" s="39"/>
      <c r="I1564" s="196"/>
      <c r="J1564" s="39"/>
      <c r="K1564" s="39"/>
      <c r="L1564" s="42"/>
      <c r="M1564" s="197"/>
      <c r="N1564" s="198"/>
      <c r="O1564" s="67"/>
      <c r="P1564" s="67"/>
      <c r="Q1564" s="67"/>
      <c r="R1564" s="67"/>
      <c r="S1564" s="67"/>
      <c r="T1564" s="68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T1564" s="20" t="s">
        <v>199</v>
      </c>
      <c r="AU1564" s="20" t="s">
        <v>82</v>
      </c>
    </row>
    <row r="1565" spans="1:65" s="2" customFormat="1" ht="24.2" customHeight="1">
      <c r="A1565" s="37"/>
      <c r="B1565" s="38"/>
      <c r="C1565" s="181" t="s">
        <v>2147</v>
      </c>
      <c r="D1565" s="181" t="s">
        <v>193</v>
      </c>
      <c r="E1565" s="182" t="s">
        <v>2148</v>
      </c>
      <c r="F1565" s="183" t="s">
        <v>2149</v>
      </c>
      <c r="G1565" s="184" t="s">
        <v>196</v>
      </c>
      <c r="H1565" s="185">
        <v>5</v>
      </c>
      <c r="I1565" s="186"/>
      <c r="J1565" s="187">
        <f>ROUND(I1565*H1565,2)</f>
        <v>0</v>
      </c>
      <c r="K1565" s="183" t="s">
        <v>19</v>
      </c>
      <c r="L1565" s="42"/>
      <c r="M1565" s="188" t="s">
        <v>19</v>
      </c>
      <c r="N1565" s="189" t="s">
        <v>44</v>
      </c>
      <c r="O1565" s="67"/>
      <c r="P1565" s="190">
        <f>O1565*H1565</f>
        <v>0</v>
      </c>
      <c r="Q1565" s="190">
        <v>0</v>
      </c>
      <c r="R1565" s="190">
        <f>Q1565*H1565</f>
        <v>0</v>
      </c>
      <c r="S1565" s="190">
        <v>0</v>
      </c>
      <c r="T1565" s="191">
        <f>S1565*H1565</f>
        <v>0</v>
      </c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R1565" s="192" t="s">
        <v>292</v>
      </c>
      <c r="AT1565" s="192" t="s">
        <v>193</v>
      </c>
      <c r="AU1565" s="192" t="s">
        <v>82</v>
      </c>
      <c r="AY1565" s="20" t="s">
        <v>191</v>
      </c>
      <c r="BE1565" s="193">
        <f>IF(N1565="základní",J1565,0)</f>
        <v>0</v>
      </c>
      <c r="BF1565" s="193">
        <f>IF(N1565="snížená",J1565,0)</f>
        <v>0</v>
      </c>
      <c r="BG1565" s="193">
        <f>IF(N1565="zákl. přenesená",J1565,0)</f>
        <v>0</v>
      </c>
      <c r="BH1565" s="193">
        <f>IF(N1565="sníž. přenesená",J1565,0)</f>
        <v>0</v>
      </c>
      <c r="BI1565" s="193">
        <f>IF(N1565="nulová",J1565,0)</f>
        <v>0</v>
      </c>
      <c r="BJ1565" s="20" t="s">
        <v>80</v>
      </c>
      <c r="BK1565" s="193">
        <f>ROUND(I1565*H1565,2)</f>
        <v>0</v>
      </c>
      <c r="BL1565" s="20" t="s">
        <v>292</v>
      </c>
      <c r="BM1565" s="192" t="s">
        <v>2150</v>
      </c>
    </row>
    <row r="1566" spans="1:65" s="2" customFormat="1" ht="29.25">
      <c r="A1566" s="37"/>
      <c r="B1566" s="38"/>
      <c r="C1566" s="39"/>
      <c r="D1566" s="194" t="s">
        <v>199</v>
      </c>
      <c r="E1566" s="39"/>
      <c r="F1566" s="195" t="s">
        <v>2151</v>
      </c>
      <c r="G1566" s="39"/>
      <c r="H1566" s="39"/>
      <c r="I1566" s="196"/>
      <c r="J1566" s="39"/>
      <c r="K1566" s="39"/>
      <c r="L1566" s="42"/>
      <c r="M1566" s="197"/>
      <c r="N1566" s="198"/>
      <c r="O1566" s="67"/>
      <c r="P1566" s="67"/>
      <c r="Q1566" s="67"/>
      <c r="R1566" s="67"/>
      <c r="S1566" s="67"/>
      <c r="T1566" s="68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T1566" s="20" t="s">
        <v>199</v>
      </c>
      <c r="AU1566" s="20" t="s">
        <v>82</v>
      </c>
    </row>
    <row r="1567" spans="1:65" s="2" customFormat="1" ht="24.2" customHeight="1">
      <c r="A1567" s="37"/>
      <c r="B1567" s="38"/>
      <c r="C1567" s="181" t="s">
        <v>2152</v>
      </c>
      <c r="D1567" s="181" t="s">
        <v>193</v>
      </c>
      <c r="E1567" s="182" t="s">
        <v>2153</v>
      </c>
      <c r="F1567" s="183" t="s">
        <v>2154</v>
      </c>
      <c r="G1567" s="184" t="s">
        <v>196</v>
      </c>
      <c r="H1567" s="185">
        <v>2</v>
      </c>
      <c r="I1567" s="186"/>
      <c r="J1567" s="187">
        <f>ROUND(I1567*H1567,2)</f>
        <v>0</v>
      </c>
      <c r="K1567" s="183" t="s">
        <v>19</v>
      </c>
      <c r="L1567" s="42"/>
      <c r="M1567" s="188" t="s">
        <v>19</v>
      </c>
      <c r="N1567" s="189" t="s">
        <v>44</v>
      </c>
      <c r="O1567" s="67"/>
      <c r="P1567" s="190">
        <f>O1567*H1567</f>
        <v>0</v>
      </c>
      <c r="Q1567" s="190">
        <v>0</v>
      </c>
      <c r="R1567" s="190">
        <f>Q1567*H1567</f>
        <v>0</v>
      </c>
      <c r="S1567" s="190">
        <v>0</v>
      </c>
      <c r="T1567" s="191">
        <f>S1567*H1567</f>
        <v>0</v>
      </c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R1567" s="192" t="s">
        <v>292</v>
      </c>
      <c r="AT1567" s="192" t="s">
        <v>193</v>
      </c>
      <c r="AU1567" s="192" t="s">
        <v>82</v>
      </c>
      <c r="AY1567" s="20" t="s">
        <v>191</v>
      </c>
      <c r="BE1567" s="193">
        <f>IF(N1567="základní",J1567,0)</f>
        <v>0</v>
      </c>
      <c r="BF1567" s="193">
        <f>IF(N1567="snížená",J1567,0)</f>
        <v>0</v>
      </c>
      <c r="BG1567" s="193">
        <f>IF(N1567="zákl. přenesená",J1567,0)</f>
        <v>0</v>
      </c>
      <c r="BH1567" s="193">
        <f>IF(N1567="sníž. přenesená",J1567,0)</f>
        <v>0</v>
      </c>
      <c r="BI1567" s="193">
        <f>IF(N1567="nulová",J1567,0)</f>
        <v>0</v>
      </c>
      <c r="BJ1567" s="20" t="s">
        <v>80</v>
      </c>
      <c r="BK1567" s="193">
        <f>ROUND(I1567*H1567,2)</f>
        <v>0</v>
      </c>
      <c r="BL1567" s="20" t="s">
        <v>292</v>
      </c>
      <c r="BM1567" s="192" t="s">
        <v>2155</v>
      </c>
    </row>
    <row r="1568" spans="1:65" s="2" customFormat="1" ht="29.25">
      <c r="A1568" s="37"/>
      <c r="B1568" s="38"/>
      <c r="C1568" s="39"/>
      <c r="D1568" s="194" t="s">
        <v>199</v>
      </c>
      <c r="E1568" s="39"/>
      <c r="F1568" s="195" t="s">
        <v>2156</v>
      </c>
      <c r="G1568" s="39"/>
      <c r="H1568" s="39"/>
      <c r="I1568" s="196"/>
      <c r="J1568" s="39"/>
      <c r="K1568" s="39"/>
      <c r="L1568" s="42"/>
      <c r="M1568" s="197"/>
      <c r="N1568" s="198"/>
      <c r="O1568" s="67"/>
      <c r="P1568" s="67"/>
      <c r="Q1568" s="67"/>
      <c r="R1568" s="67"/>
      <c r="S1568" s="67"/>
      <c r="T1568" s="68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T1568" s="20" t="s">
        <v>199</v>
      </c>
      <c r="AU1568" s="20" t="s">
        <v>82</v>
      </c>
    </row>
    <row r="1569" spans="1:65" s="2" customFormat="1" ht="24.2" customHeight="1">
      <c r="A1569" s="37"/>
      <c r="B1569" s="38"/>
      <c r="C1569" s="181" t="s">
        <v>2157</v>
      </c>
      <c r="D1569" s="181" t="s">
        <v>193</v>
      </c>
      <c r="E1569" s="182" t="s">
        <v>2158</v>
      </c>
      <c r="F1569" s="183" t="s">
        <v>2159</v>
      </c>
      <c r="G1569" s="184" t="s">
        <v>196</v>
      </c>
      <c r="H1569" s="185">
        <v>1</v>
      </c>
      <c r="I1569" s="186"/>
      <c r="J1569" s="187">
        <f>ROUND(I1569*H1569,2)</f>
        <v>0</v>
      </c>
      <c r="K1569" s="183" t="s">
        <v>19</v>
      </c>
      <c r="L1569" s="42"/>
      <c r="M1569" s="188" t="s">
        <v>19</v>
      </c>
      <c r="N1569" s="189" t="s">
        <v>44</v>
      </c>
      <c r="O1569" s="67"/>
      <c r="P1569" s="190">
        <f>O1569*H1569</f>
        <v>0</v>
      </c>
      <c r="Q1569" s="190">
        <v>0</v>
      </c>
      <c r="R1569" s="190">
        <f>Q1569*H1569</f>
        <v>0</v>
      </c>
      <c r="S1569" s="190">
        <v>0</v>
      </c>
      <c r="T1569" s="191">
        <f>S1569*H1569</f>
        <v>0</v>
      </c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R1569" s="192" t="s">
        <v>292</v>
      </c>
      <c r="AT1569" s="192" t="s">
        <v>193</v>
      </c>
      <c r="AU1569" s="192" t="s">
        <v>82</v>
      </c>
      <c r="AY1569" s="20" t="s">
        <v>191</v>
      </c>
      <c r="BE1569" s="193">
        <f>IF(N1569="základní",J1569,0)</f>
        <v>0</v>
      </c>
      <c r="BF1569" s="193">
        <f>IF(N1569="snížená",J1569,0)</f>
        <v>0</v>
      </c>
      <c r="BG1569" s="193">
        <f>IF(N1569="zákl. přenesená",J1569,0)</f>
        <v>0</v>
      </c>
      <c r="BH1569" s="193">
        <f>IF(N1569="sníž. přenesená",J1569,0)</f>
        <v>0</v>
      </c>
      <c r="BI1569" s="193">
        <f>IF(N1569="nulová",J1569,0)</f>
        <v>0</v>
      </c>
      <c r="BJ1569" s="20" t="s">
        <v>80</v>
      </c>
      <c r="BK1569" s="193">
        <f>ROUND(I1569*H1569,2)</f>
        <v>0</v>
      </c>
      <c r="BL1569" s="20" t="s">
        <v>292</v>
      </c>
      <c r="BM1569" s="192" t="s">
        <v>2160</v>
      </c>
    </row>
    <row r="1570" spans="1:65" s="2" customFormat="1" ht="29.25">
      <c r="A1570" s="37"/>
      <c r="B1570" s="38"/>
      <c r="C1570" s="39"/>
      <c r="D1570" s="194" t="s">
        <v>199</v>
      </c>
      <c r="E1570" s="39"/>
      <c r="F1570" s="195" t="s">
        <v>2161</v>
      </c>
      <c r="G1570" s="39"/>
      <c r="H1570" s="39"/>
      <c r="I1570" s="196"/>
      <c r="J1570" s="39"/>
      <c r="K1570" s="39"/>
      <c r="L1570" s="42"/>
      <c r="M1570" s="197"/>
      <c r="N1570" s="198"/>
      <c r="O1570" s="67"/>
      <c r="P1570" s="67"/>
      <c r="Q1570" s="67"/>
      <c r="R1570" s="67"/>
      <c r="S1570" s="67"/>
      <c r="T1570" s="68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T1570" s="20" t="s">
        <v>199</v>
      </c>
      <c r="AU1570" s="20" t="s">
        <v>82</v>
      </c>
    </row>
    <row r="1571" spans="1:65" s="2" customFormat="1" ht="33" customHeight="1">
      <c r="A1571" s="37"/>
      <c r="B1571" s="38"/>
      <c r="C1571" s="181" t="s">
        <v>2162</v>
      </c>
      <c r="D1571" s="181" t="s">
        <v>193</v>
      </c>
      <c r="E1571" s="182" t="s">
        <v>2163</v>
      </c>
      <c r="F1571" s="183" t="s">
        <v>2164</v>
      </c>
      <c r="G1571" s="184" t="s">
        <v>196</v>
      </c>
      <c r="H1571" s="185">
        <v>1</v>
      </c>
      <c r="I1571" s="186"/>
      <c r="J1571" s="187">
        <f>ROUND(I1571*H1571,2)</f>
        <v>0</v>
      </c>
      <c r="K1571" s="183" t="s">
        <v>19</v>
      </c>
      <c r="L1571" s="42"/>
      <c r="M1571" s="188" t="s">
        <v>19</v>
      </c>
      <c r="N1571" s="189" t="s">
        <v>44</v>
      </c>
      <c r="O1571" s="67"/>
      <c r="P1571" s="190">
        <f>O1571*H1571</f>
        <v>0</v>
      </c>
      <c r="Q1571" s="190">
        <v>0</v>
      </c>
      <c r="R1571" s="190">
        <f>Q1571*H1571</f>
        <v>0</v>
      </c>
      <c r="S1571" s="190">
        <v>0</v>
      </c>
      <c r="T1571" s="191">
        <f>S1571*H1571</f>
        <v>0</v>
      </c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R1571" s="192" t="s">
        <v>292</v>
      </c>
      <c r="AT1571" s="192" t="s">
        <v>193</v>
      </c>
      <c r="AU1571" s="192" t="s">
        <v>82</v>
      </c>
      <c r="AY1571" s="20" t="s">
        <v>191</v>
      </c>
      <c r="BE1571" s="193">
        <f>IF(N1571="základní",J1571,0)</f>
        <v>0</v>
      </c>
      <c r="BF1571" s="193">
        <f>IF(N1571="snížená",J1571,0)</f>
        <v>0</v>
      </c>
      <c r="BG1571" s="193">
        <f>IF(N1571="zákl. přenesená",J1571,0)</f>
        <v>0</v>
      </c>
      <c r="BH1571" s="193">
        <f>IF(N1571="sníž. přenesená",J1571,0)</f>
        <v>0</v>
      </c>
      <c r="BI1571" s="193">
        <f>IF(N1571="nulová",J1571,0)</f>
        <v>0</v>
      </c>
      <c r="BJ1571" s="20" t="s">
        <v>80</v>
      </c>
      <c r="BK1571" s="193">
        <f>ROUND(I1571*H1571,2)</f>
        <v>0</v>
      </c>
      <c r="BL1571" s="20" t="s">
        <v>292</v>
      </c>
      <c r="BM1571" s="192" t="s">
        <v>2165</v>
      </c>
    </row>
    <row r="1572" spans="1:65" s="2" customFormat="1" ht="29.25">
      <c r="A1572" s="37"/>
      <c r="B1572" s="38"/>
      <c r="C1572" s="39"/>
      <c r="D1572" s="194" t="s">
        <v>199</v>
      </c>
      <c r="E1572" s="39"/>
      <c r="F1572" s="195" t="s">
        <v>2166</v>
      </c>
      <c r="G1572" s="39"/>
      <c r="H1572" s="39"/>
      <c r="I1572" s="196"/>
      <c r="J1572" s="39"/>
      <c r="K1572" s="39"/>
      <c r="L1572" s="42"/>
      <c r="M1572" s="197"/>
      <c r="N1572" s="198"/>
      <c r="O1572" s="67"/>
      <c r="P1572" s="67"/>
      <c r="Q1572" s="67"/>
      <c r="R1572" s="67"/>
      <c r="S1572" s="67"/>
      <c r="T1572" s="68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T1572" s="20" t="s">
        <v>199</v>
      </c>
      <c r="AU1572" s="20" t="s">
        <v>82</v>
      </c>
    </row>
    <row r="1573" spans="1:65" s="2" customFormat="1" ht="16.5" customHeight="1">
      <c r="A1573" s="37"/>
      <c r="B1573" s="38"/>
      <c r="C1573" s="181" t="s">
        <v>2167</v>
      </c>
      <c r="D1573" s="181" t="s">
        <v>193</v>
      </c>
      <c r="E1573" s="182" t="s">
        <v>2168</v>
      </c>
      <c r="F1573" s="183" t="s">
        <v>2169</v>
      </c>
      <c r="G1573" s="184" t="s">
        <v>196</v>
      </c>
      <c r="H1573" s="185">
        <v>1</v>
      </c>
      <c r="I1573" s="186"/>
      <c r="J1573" s="187">
        <f>ROUND(I1573*H1573,2)</f>
        <v>0</v>
      </c>
      <c r="K1573" s="183" t="s">
        <v>19</v>
      </c>
      <c r="L1573" s="42"/>
      <c r="M1573" s="188" t="s">
        <v>19</v>
      </c>
      <c r="N1573" s="189" t="s">
        <v>44</v>
      </c>
      <c r="O1573" s="67"/>
      <c r="P1573" s="190">
        <f>O1573*H1573</f>
        <v>0</v>
      </c>
      <c r="Q1573" s="190">
        <v>0</v>
      </c>
      <c r="R1573" s="190">
        <f>Q1573*H1573</f>
        <v>0</v>
      </c>
      <c r="S1573" s="190">
        <v>0</v>
      </c>
      <c r="T1573" s="191">
        <f>S1573*H1573</f>
        <v>0</v>
      </c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R1573" s="192" t="s">
        <v>292</v>
      </c>
      <c r="AT1573" s="192" t="s">
        <v>193</v>
      </c>
      <c r="AU1573" s="192" t="s">
        <v>82</v>
      </c>
      <c r="AY1573" s="20" t="s">
        <v>191</v>
      </c>
      <c r="BE1573" s="193">
        <f>IF(N1573="základní",J1573,0)</f>
        <v>0</v>
      </c>
      <c r="BF1573" s="193">
        <f>IF(N1573="snížená",J1573,0)</f>
        <v>0</v>
      </c>
      <c r="BG1573" s="193">
        <f>IF(N1573="zákl. přenesená",J1573,0)</f>
        <v>0</v>
      </c>
      <c r="BH1573" s="193">
        <f>IF(N1573="sníž. přenesená",J1573,0)</f>
        <v>0</v>
      </c>
      <c r="BI1573" s="193">
        <f>IF(N1573="nulová",J1573,0)</f>
        <v>0</v>
      </c>
      <c r="BJ1573" s="20" t="s">
        <v>80</v>
      </c>
      <c r="BK1573" s="193">
        <f>ROUND(I1573*H1573,2)</f>
        <v>0</v>
      </c>
      <c r="BL1573" s="20" t="s">
        <v>292</v>
      </c>
      <c r="BM1573" s="192" t="s">
        <v>2170</v>
      </c>
    </row>
    <row r="1574" spans="1:65" s="2" customFormat="1" ht="19.5">
      <c r="A1574" s="37"/>
      <c r="B1574" s="38"/>
      <c r="C1574" s="39"/>
      <c r="D1574" s="194" t="s">
        <v>199</v>
      </c>
      <c r="E1574" s="39"/>
      <c r="F1574" s="195" t="s">
        <v>2171</v>
      </c>
      <c r="G1574" s="39"/>
      <c r="H1574" s="39"/>
      <c r="I1574" s="196"/>
      <c r="J1574" s="39"/>
      <c r="K1574" s="39"/>
      <c r="L1574" s="42"/>
      <c r="M1574" s="197"/>
      <c r="N1574" s="198"/>
      <c r="O1574" s="67"/>
      <c r="P1574" s="67"/>
      <c r="Q1574" s="67"/>
      <c r="R1574" s="67"/>
      <c r="S1574" s="67"/>
      <c r="T1574" s="68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T1574" s="20" t="s">
        <v>199</v>
      </c>
      <c r="AU1574" s="20" t="s">
        <v>82</v>
      </c>
    </row>
    <row r="1575" spans="1:65" s="2" customFormat="1" ht="24.2" customHeight="1">
      <c r="A1575" s="37"/>
      <c r="B1575" s="38"/>
      <c r="C1575" s="181" t="s">
        <v>2172</v>
      </c>
      <c r="D1575" s="181" t="s">
        <v>193</v>
      </c>
      <c r="E1575" s="182" t="s">
        <v>2173</v>
      </c>
      <c r="F1575" s="183" t="s">
        <v>2174</v>
      </c>
      <c r="G1575" s="184" t="s">
        <v>196</v>
      </c>
      <c r="H1575" s="185">
        <v>1</v>
      </c>
      <c r="I1575" s="186"/>
      <c r="J1575" s="187">
        <f>ROUND(I1575*H1575,2)</f>
        <v>0</v>
      </c>
      <c r="K1575" s="183" t="s">
        <v>19</v>
      </c>
      <c r="L1575" s="42"/>
      <c r="M1575" s="188" t="s">
        <v>19</v>
      </c>
      <c r="N1575" s="189" t="s">
        <v>44</v>
      </c>
      <c r="O1575" s="67"/>
      <c r="P1575" s="190">
        <f>O1575*H1575</f>
        <v>0</v>
      </c>
      <c r="Q1575" s="190">
        <v>0</v>
      </c>
      <c r="R1575" s="190">
        <f>Q1575*H1575</f>
        <v>0</v>
      </c>
      <c r="S1575" s="190">
        <v>0</v>
      </c>
      <c r="T1575" s="191">
        <f>S1575*H1575</f>
        <v>0</v>
      </c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R1575" s="192" t="s">
        <v>292</v>
      </c>
      <c r="AT1575" s="192" t="s">
        <v>193</v>
      </c>
      <c r="AU1575" s="192" t="s">
        <v>82</v>
      </c>
      <c r="AY1575" s="20" t="s">
        <v>191</v>
      </c>
      <c r="BE1575" s="193">
        <f>IF(N1575="základní",J1575,0)</f>
        <v>0</v>
      </c>
      <c r="BF1575" s="193">
        <f>IF(N1575="snížená",J1575,0)</f>
        <v>0</v>
      </c>
      <c r="BG1575" s="193">
        <f>IF(N1575="zákl. přenesená",J1575,0)</f>
        <v>0</v>
      </c>
      <c r="BH1575" s="193">
        <f>IF(N1575="sníž. přenesená",J1575,0)</f>
        <v>0</v>
      </c>
      <c r="BI1575" s="193">
        <f>IF(N1575="nulová",J1575,0)</f>
        <v>0</v>
      </c>
      <c r="BJ1575" s="20" t="s">
        <v>80</v>
      </c>
      <c r="BK1575" s="193">
        <f>ROUND(I1575*H1575,2)</f>
        <v>0</v>
      </c>
      <c r="BL1575" s="20" t="s">
        <v>292</v>
      </c>
      <c r="BM1575" s="192" t="s">
        <v>2175</v>
      </c>
    </row>
    <row r="1576" spans="1:65" s="2" customFormat="1" ht="29.25">
      <c r="A1576" s="37"/>
      <c r="B1576" s="38"/>
      <c r="C1576" s="39"/>
      <c r="D1576" s="194" t="s">
        <v>199</v>
      </c>
      <c r="E1576" s="39"/>
      <c r="F1576" s="195" t="s">
        <v>2176</v>
      </c>
      <c r="G1576" s="39"/>
      <c r="H1576" s="39"/>
      <c r="I1576" s="196"/>
      <c r="J1576" s="39"/>
      <c r="K1576" s="39"/>
      <c r="L1576" s="42"/>
      <c r="M1576" s="197"/>
      <c r="N1576" s="198"/>
      <c r="O1576" s="67"/>
      <c r="P1576" s="67"/>
      <c r="Q1576" s="67"/>
      <c r="R1576" s="67"/>
      <c r="S1576" s="67"/>
      <c r="T1576" s="68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T1576" s="20" t="s">
        <v>199</v>
      </c>
      <c r="AU1576" s="20" t="s">
        <v>82</v>
      </c>
    </row>
    <row r="1577" spans="1:65" s="2" customFormat="1" ht="37.9" customHeight="1">
      <c r="A1577" s="37"/>
      <c r="B1577" s="38"/>
      <c r="C1577" s="181" t="s">
        <v>2177</v>
      </c>
      <c r="D1577" s="181" t="s">
        <v>193</v>
      </c>
      <c r="E1577" s="182" t="s">
        <v>2178</v>
      </c>
      <c r="F1577" s="183" t="s">
        <v>2179</v>
      </c>
      <c r="G1577" s="184" t="s">
        <v>196</v>
      </c>
      <c r="H1577" s="185">
        <v>1</v>
      </c>
      <c r="I1577" s="186"/>
      <c r="J1577" s="187">
        <f>ROUND(I1577*H1577,2)</f>
        <v>0</v>
      </c>
      <c r="K1577" s="183" t="s">
        <v>19</v>
      </c>
      <c r="L1577" s="42"/>
      <c r="M1577" s="188" t="s">
        <v>19</v>
      </c>
      <c r="N1577" s="189" t="s">
        <v>44</v>
      </c>
      <c r="O1577" s="67"/>
      <c r="P1577" s="190">
        <f>O1577*H1577</f>
        <v>0</v>
      </c>
      <c r="Q1577" s="190">
        <v>0</v>
      </c>
      <c r="R1577" s="190">
        <f>Q1577*H1577</f>
        <v>0</v>
      </c>
      <c r="S1577" s="190">
        <v>0</v>
      </c>
      <c r="T1577" s="191">
        <f>S1577*H1577</f>
        <v>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R1577" s="192" t="s">
        <v>292</v>
      </c>
      <c r="AT1577" s="192" t="s">
        <v>193</v>
      </c>
      <c r="AU1577" s="192" t="s">
        <v>82</v>
      </c>
      <c r="AY1577" s="20" t="s">
        <v>191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0" t="s">
        <v>80</v>
      </c>
      <c r="BK1577" s="193">
        <f>ROUND(I1577*H1577,2)</f>
        <v>0</v>
      </c>
      <c r="BL1577" s="20" t="s">
        <v>292</v>
      </c>
      <c r="BM1577" s="192" t="s">
        <v>2180</v>
      </c>
    </row>
    <row r="1578" spans="1:65" s="2" customFormat="1" ht="29.25">
      <c r="A1578" s="37"/>
      <c r="B1578" s="38"/>
      <c r="C1578" s="39"/>
      <c r="D1578" s="194" t="s">
        <v>199</v>
      </c>
      <c r="E1578" s="39"/>
      <c r="F1578" s="195" t="s">
        <v>2181</v>
      </c>
      <c r="G1578" s="39"/>
      <c r="H1578" s="39"/>
      <c r="I1578" s="196"/>
      <c r="J1578" s="39"/>
      <c r="K1578" s="39"/>
      <c r="L1578" s="42"/>
      <c r="M1578" s="197"/>
      <c r="N1578" s="198"/>
      <c r="O1578" s="67"/>
      <c r="P1578" s="67"/>
      <c r="Q1578" s="67"/>
      <c r="R1578" s="67"/>
      <c r="S1578" s="67"/>
      <c r="T1578" s="68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T1578" s="20" t="s">
        <v>199</v>
      </c>
      <c r="AU1578" s="20" t="s">
        <v>82</v>
      </c>
    </row>
    <row r="1579" spans="1:65" s="2" customFormat="1" ht="33" customHeight="1">
      <c r="A1579" s="37"/>
      <c r="B1579" s="38"/>
      <c r="C1579" s="181" t="s">
        <v>2182</v>
      </c>
      <c r="D1579" s="181" t="s">
        <v>193</v>
      </c>
      <c r="E1579" s="182" t="s">
        <v>2183</v>
      </c>
      <c r="F1579" s="183" t="s">
        <v>2184</v>
      </c>
      <c r="G1579" s="184" t="s">
        <v>196</v>
      </c>
      <c r="H1579" s="185">
        <v>1</v>
      </c>
      <c r="I1579" s="186"/>
      <c r="J1579" s="187">
        <f>ROUND(I1579*H1579,2)</f>
        <v>0</v>
      </c>
      <c r="K1579" s="183" t="s">
        <v>19</v>
      </c>
      <c r="L1579" s="42"/>
      <c r="M1579" s="188" t="s">
        <v>19</v>
      </c>
      <c r="N1579" s="189" t="s">
        <v>44</v>
      </c>
      <c r="O1579" s="67"/>
      <c r="P1579" s="190">
        <f>O1579*H1579</f>
        <v>0</v>
      </c>
      <c r="Q1579" s="190">
        <v>0</v>
      </c>
      <c r="R1579" s="190">
        <f>Q1579*H1579</f>
        <v>0</v>
      </c>
      <c r="S1579" s="190">
        <v>0</v>
      </c>
      <c r="T1579" s="191">
        <f>S1579*H1579</f>
        <v>0</v>
      </c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R1579" s="192" t="s">
        <v>292</v>
      </c>
      <c r="AT1579" s="192" t="s">
        <v>193</v>
      </c>
      <c r="AU1579" s="192" t="s">
        <v>82</v>
      </c>
      <c r="AY1579" s="20" t="s">
        <v>191</v>
      </c>
      <c r="BE1579" s="193">
        <f>IF(N1579="základní",J1579,0)</f>
        <v>0</v>
      </c>
      <c r="BF1579" s="193">
        <f>IF(N1579="snížená",J1579,0)</f>
        <v>0</v>
      </c>
      <c r="BG1579" s="193">
        <f>IF(N1579="zákl. přenesená",J1579,0)</f>
        <v>0</v>
      </c>
      <c r="BH1579" s="193">
        <f>IF(N1579="sníž. přenesená",J1579,0)</f>
        <v>0</v>
      </c>
      <c r="BI1579" s="193">
        <f>IF(N1579="nulová",J1579,0)</f>
        <v>0</v>
      </c>
      <c r="BJ1579" s="20" t="s">
        <v>80</v>
      </c>
      <c r="BK1579" s="193">
        <f>ROUND(I1579*H1579,2)</f>
        <v>0</v>
      </c>
      <c r="BL1579" s="20" t="s">
        <v>292</v>
      </c>
      <c r="BM1579" s="192" t="s">
        <v>2185</v>
      </c>
    </row>
    <row r="1580" spans="1:65" s="2" customFormat="1" ht="29.25">
      <c r="A1580" s="37"/>
      <c r="B1580" s="38"/>
      <c r="C1580" s="39"/>
      <c r="D1580" s="194" t="s">
        <v>199</v>
      </c>
      <c r="E1580" s="39"/>
      <c r="F1580" s="195" t="s">
        <v>2186</v>
      </c>
      <c r="G1580" s="39"/>
      <c r="H1580" s="39"/>
      <c r="I1580" s="196"/>
      <c r="J1580" s="39"/>
      <c r="K1580" s="39"/>
      <c r="L1580" s="42"/>
      <c r="M1580" s="197"/>
      <c r="N1580" s="198"/>
      <c r="O1580" s="67"/>
      <c r="P1580" s="67"/>
      <c r="Q1580" s="67"/>
      <c r="R1580" s="67"/>
      <c r="S1580" s="67"/>
      <c r="T1580" s="68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T1580" s="20" t="s">
        <v>199</v>
      </c>
      <c r="AU1580" s="20" t="s">
        <v>82</v>
      </c>
    </row>
    <row r="1581" spans="1:65" s="2" customFormat="1" ht="16.5" customHeight="1">
      <c r="A1581" s="37"/>
      <c r="B1581" s="38"/>
      <c r="C1581" s="181" t="s">
        <v>2187</v>
      </c>
      <c r="D1581" s="181" t="s">
        <v>193</v>
      </c>
      <c r="E1581" s="182" t="s">
        <v>2188</v>
      </c>
      <c r="F1581" s="183" t="s">
        <v>2189</v>
      </c>
      <c r="G1581" s="184" t="s">
        <v>196</v>
      </c>
      <c r="H1581" s="185">
        <v>1</v>
      </c>
      <c r="I1581" s="186"/>
      <c r="J1581" s="187">
        <f>ROUND(I1581*H1581,2)</f>
        <v>0</v>
      </c>
      <c r="K1581" s="183" t="s">
        <v>19</v>
      </c>
      <c r="L1581" s="42"/>
      <c r="M1581" s="188" t="s">
        <v>19</v>
      </c>
      <c r="N1581" s="189" t="s">
        <v>44</v>
      </c>
      <c r="O1581" s="67"/>
      <c r="P1581" s="190">
        <f>O1581*H1581</f>
        <v>0</v>
      </c>
      <c r="Q1581" s="190">
        <v>0</v>
      </c>
      <c r="R1581" s="190">
        <f>Q1581*H1581</f>
        <v>0</v>
      </c>
      <c r="S1581" s="190">
        <v>0</v>
      </c>
      <c r="T1581" s="191">
        <f>S1581*H1581</f>
        <v>0</v>
      </c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R1581" s="192" t="s">
        <v>292</v>
      </c>
      <c r="AT1581" s="192" t="s">
        <v>193</v>
      </c>
      <c r="AU1581" s="192" t="s">
        <v>82</v>
      </c>
      <c r="AY1581" s="20" t="s">
        <v>191</v>
      </c>
      <c r="BE1581" s="193">
        <f>IF(N1581="základní",J1581,0)</f>
        <v>0</v>
      </c>
      <c r="BF1581" s="193">
        <f>IF(N1581="snížená",J1581,0)</f>
        <v>0</v>
      </c>
      <c r="BG1581" s="193">
        <f>IF(N1581="zákl. přenesená",J1581,0)</f>
        <v>0</v>
      </c>
      <c r="BH1581" s="193">
        <f>IF(N1581="sníž. přenesená",J1581,0)</f>
        <v>0</v>
      </c>
      <c r="BI1581" s="193">
        <f>IF(N1581="nulová",J1581,0)</f>
        <v>0</v>
      </c>
      <c r="BJ1581" s="20" t="s">
        <v>80</v>
      </c>
      <c r="BK1581" s="193">
        <f>ROUND(I1581*H1581,2)</f>
        <v>0</v>
      </c>
      <c r="BL1581" s="20" t="s">
        <v>292</v>
      </c>
      <c r="BM1581" s="192" t="s">
        <v>2190</v>
      </c>
    </row>
    <row r="1582" spans="1:65" s="2" customFormat="1" ht="19.5">
      <c r="A1582" s="37"/>
      <c r="B1582" s="38"/>
      <c r="C1582" s="39"/>
      <c r="D1582" s="194" t="s">
        <v>199</v>
      </c>
      <c r="E1582" s="39"/>
      <c r="F1582" s="195" t="s">
        <v>2191</v>
      </c>
      <c r="G1582" s="39"/>
      <c r="H1582" s="39"/>
      <c r="I1582" s="196"/>
      <c r="J1582" s="39"/>
      <c r="K1582" s="39"/>
      <c r="L1582" s="42"/>
      <c r="M1582" s="197"/>
      <c r="N1582" s="198"/>
      <c r="O1582" s="67"/>
      <c r="P1582" s="67"/>
      <c r="Q1582" s="67"/>
      <c r="R1582" s="67"/>
      <c r="S1582" s="67"/>
      <c r="T1582" s="68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T1582" s="20" t="s">
        <v>199</v>
      </c>
      <c r="AU1582" s="20" t="s">
        <v>82</v>
      </c>
    </row>
    <row r="1583" spans="1:65" s="2" customFormat="1" ht="24.2" customHeight="1">
      <c r="A1583" s="37"/>
      <c r="B1583" s="38"/>
      <c r="C1583" s="181" t="s">
        <v>2192</v>
      </c>
      <c r="D1583" s="181" t="s">
        <v>193</v>
      </c>
      <c r="E1583" s="182" t="s">
        <v>2193</v>
      </c>
      <c r="F1583" s="183" t="s">
        <v>2194</v>
      </c>
      <c r="G1583" s="184" t="s">
        <v>196</v>
      </c>
      <c r="H1583" s="185">
        <v>1</v>
      </c>
      <c r="I1583" s="186"/>
      <c r="J1583" s="187">
        <f>ROUND(I1583*H1583,2)</f>
        <v>0</v>
      </c>
      <c r="K1583" s="183" t="s">
        <v>19</v>
      </c>
      <c r="L1583" s="42"/>
      <c r="M1583" s="188" t="s">
        <v>19</v>
      </c>
      <c r="N1583" s="189" t="s">
        <v>44</v>
      </c>
      <c r="O1583" s="67"/>
      <c r="P1583" s="190">
        <f>O1583*H1583</f>
        <v>0</v>
      </c>
      <c r="Q1583" s="190">
        <v>0</v>
      </c>
      <c r="R1583" s="190">
        <f>Q1583*H1583</f>
        <v>0</v>
      </c>
      <c r="S1583" s="190">
        <v>0</v>
      </c>
      <c r="T1583" s="191">
        <f>S1583*H1583</f>
        <v>0</v>
      </c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R1583" s="192" t="s">
        <v>292</v>
      </c>
      <c r="AT1583" s="192" t="s">
        <v>193</v>
      </c>
      <c r="AU1583" s="192" t="s">
        <v>82</v>
      </c>
      <c r="AY1583" s="20" t="s">
        <v>191</v>
      </c>
      <c r="BE1583" s="193">
        <f>IF(N1583="základní",J1583,0)</f>
        <v>0</v>
      </c>
      <c r="BF1583" s="193">
        <f>IF(N1583="snížená",J1583,0)</f>
        <v>0</v>
      </c>
      <c r="BG1583" s="193">
        <f>IF(N1583="zákl. přenesená",J1583,0)</f>
        <v>0</v>
      </c>
      <c r="BH1583" s="193">
        <f>IF(N1583="sníž. přenesená",J1583,0)</f>
        <v>0</v>
      </c>
      <c r="BI1583" s="193">
        <f>IF(N1583="nulová",J1583,0)</f>
        <v>0</v>
      </c>
      <c r="BJ1583" s="20" t="s">
        <v>80</v>
      </c>
      <c r="BK1583" s="193">
        <f>ROUND(I1583*H1583,2)</f>
        <v>0</v>
      </c>
      <c r="BL1583" s="20" t="s">
        <v>292</v>
      </c>
      <c r="BM1583" s="192" t="s">
        <v>2195</v>
      </c>
    </row>
    <row r="1584" spans="1:65" s="2" customFormat="1" ht="29.25">
      <c r="A1584" s="37"/>
      <c r="B1584" s="38"/>
      <c r="C1584" s="39"/>
      <c r="D1584" s="194" t="s">
        <v>199</v>
      </c>
      <c r="E1584" s="39"/>
      <c r="F1584" s="195" t="s">
        <v>2196</v>
      </c>
      <c r="G1584" s="39"/>
      <c r="H1584" s="39"/>
      <c r="I1584" s="196"/>
      <c r="J1584" s="39"/>
      <c r="K1584" s="39"/>
      <c r="L1584" s="42"/>
      <c r="M1584" s="197"/>
      <c r="N1584" s="198"/>
      <c r="O1584" s="67"/>
      <c r="P1584" s="67"/>
      <c r="Q1584" s="67"/>
      <c r="R1584" s="67"/>
      <c r="S1584" s="67"/>
      <c r="T1584" s="68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T1584" s="20" t="s">
        <v>199</v>
      </c>
      <c r="AU1584" s="20" t="s">
        <v>82</v>
      </c>
    </row>
    <row r="1585" spans="1:65" s="2" customFormat="1" ht="16.5" customHeight="1">
      <c r="A1585" s="37"/>
      <c r="B1585" s="38"/>
      <c r="C1585" s="181" t="s">
        <v>2197</v>
      </c>
      <c r="D1585" s="181" t="s">
        <v>193</v>
      </c>
      <c r="E1585" s="182" t="s">
        <v>2198</v>
      </c>
      <c r="F1585" s="183" t="s">
        <v>2199</v>
      </c>
      <c r="G1585" s="184" t="s">
        <v>1809</v>
      </c>
      <c r="H1585" s="244"/>
      <c r="I1585" s="186"/>
      <c r="J1585" s="187">
        <f>ROUND(I1585*H1585,2)</f>
        <v>0</v>
      </c>
      <c r="K1585" s="183" t="s">
        <v>203</v>
      </c>
      <c r="L1585" s="42"/>
      <c r="M1585" s="188" t="s">
        <v>19</v>
      </c>
      <c r="N1585" s="189" t="s">
        <v>44</v>
      </c>
      <c r="O1585" s="67"/>
      <c r="P1585" s="190">
        <f>O1585*H1585</f>
        <v>0</v>
      </c>
      <c r="Q1585" s="190">
        <v>0</v>
      </c>
      <c r="R1585" s="190">
        <f>Q1585*H1585</f>
        <v>0</v>
      </c>
      <c r="S1585" s="190">
        <v>0</v>
      </c>
      <c r="T1585" s="191">
        <f>S1585*H1585</f>
        <v>0</v>
      </c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R1585" s="192" t="s">
        <v>292</v>
      </c>
      <c r="AT1585" s="192" t="s">
        <v>193</v>
      </c>
      <c r="AU1585" s="192" t="s">
        <v>82</v>
      </c>
      <c r="AY1585" s="20" t="s">
        <v>191</v>
      </c>
      <c r="BE1585" s="193">
        <f>IF(N1585="základní",J1585,0)</f>
        <v>0</v>
      </c>
      <c r="BF1585" s="193">
        <f>IF(N1585="snížená",J1585,0)</f>
        <v>0</v>
      </c>
      <c r="BG1585" s="193">
        <f>IF(N1585="zákl. přenesená",J1585,0)</f>
        <v>0</v>
      </c>
      <c r="BH1585" s="193">
        <f>IF(N1585="sníž. přenesená",J1585,0)</f>
        <v>0</v>
      </c>
      <c r="BI1585" s="193">
        <f>IF(N1585="nulová",J1585,0)</f>
        <v>0</v>
      </c>
      <c r="BJ1585" s="20" t="s">
        <v>80</v>
      </c>
      <c r="BK1585" s="193">
        <f>ROUND(I1585*H1585,2)</f>
        <v>0</v>
      </c>
      <c r="BL1585" s="20" t="s">
        <v>292</v>
      </c>
      <c r="BM1585" s="192" t="s">
        <v>2200</v>
      </c>
    </row>
    <row r="1586" spans="1:65" s="2" customFormat="1" ht="19.5">
      <c r="A1586" s="37"/>
      <c r="B1586" s="38"/>
      <c r="C1586" s="39"/>
      <c r="D1586" s="194" t="s">
        <v>199</v>
      </c>
      <c r="E1586" s="39"/>
      <c r="F1586" s="195" t="s">
        <v>2201</v>
      </c>
      <c r="G1586" s="39"/>
      <c r="H1586" s="39"/>
      <c r="I1586" s="196"/>
      <c r="J1586" s="39"/>
      <c r="K1586" s="39"/>
      <c r="L1586" s="42"/>
      <c r="M1586" s="197"/>
      <c r="N1586" s="198"/>
      <c r="O1586" s="67"/>
      <c r="P1586" s="67"/>
      <c r="Q1586" s="67"/>
      <c r="R1586" s="67"/>
      <c r="S1586" s="67"/>
      <c r="T1586" s="68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T1586" s="20" t="s">
        <v>199</v>
      </c>
      <c r="AU1586" s="20" t="s">
        <v>82</v>
      </c>
    </row>
    <row r="1587" spans="1:65" s="2" customFormat="1" ht="11.25">
      <c r="A1587" s="37"/>
      <c r="B1587" s="38"/>
      <c r="C1587" s="39"/>
      <c r="D1587" s="199" t="s">
        <v>206</v>
      </c>
      <c r="E1587" s="39"/>
      <c r="F1587" s="200" t="s">
        <v>2202</v>
      </c>
      <c r="G1587" s="39"/>
      <c r="H1587" s="39"/>
      <c r="I1587" s="196"/>
      <c r="J1587" s="39"/>
      <c r="K1587" s="39"/>
      <c r="L1587" s="42"/>
      <c r="M1587" s="197"/>
      <c r="N1587" s="198"/>
      <c r="O1587" s="67"/>
      <c r="P1587" s="67"/>
      <c r="Q1587" s="67"/>
      <c r="R1587" s="67"/>
      <c r="S1587" s="67"/>
      <c r="T1587" s="68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T1587" s="20" t="s">
        <v>206</v>
      </c>
      <c r="AU1587" s="20" t="s">
        <v>82</v>
      </c>
    </row>
    <row r="1588" spans="1:65" s="12" customFormat="1" ht="22.9" customHeight="1">
      <c r="B1588" s="165"/>
      <c r="C1588" s="166"/>
      <c r="D1588" s="167" t="s">
        <v>72</v>
      </c>
      <c r="E1588" s="179" t="s">
        <v>2203</v>
      </c>
      <c r="F1588" s="179" t="s">
        <v>2204</v>
      </c>
      <c r="G1588" s="166"/>
      <c r="H1588" s="166"/>
      <c r="I1588" s="169"/>
      <c r="J1588" s="180">
        <f>BK1588</f>
        <v>0</v>
      </c>
      <c r="K1588" s="166"/>
      <c r="L1588" s="171"/>
      <c r="M1588" s="172"/>
      <c r="N1588" s="173"/>
      <c r="O1588" s="173"/>
      <c r="P1588" s="174">
        <f>SUM(P1589:P1639)</f>
        <v>0</v>
      </c>
      <c r="Q1588" s="173"/>
      <c r="R1588" s="174">
        <f>SUM(R1589:R1639)</f>
        <v>4.3679999999999995E-3</v>
      </c>
      <c r="S1588" s="173"/>
      <c r="T1588" s="175">
        <f>SUM(T1589:T1639)</f>
        <v>6.709892</v>
      </c>
      <c r="AR1588" s="176" t="s">
        <v>82</v>
      </c>
      <c r="AT1588" s="177" t="s">
        <v>72</v>
      </c>
      <c r="AU1588" s="177" t="s">
        <v>80</v>
      </c>
      <c r="AY1588" s="176" t="s">
        <v>191</v>
      </c>
      <c r="BK1588" s="178">
        <f>SUM(BK1589:BK1639)</f>
        <v>0</v>
      </c>
    </row>
    <row r="1589" spans="1:65" s="2" customFormat="1" ht="16.5" customHeight="1">
      <c r="A1589" s="37"/>
      <c r="B1589" s="38"/>
      <c r="C1589" s="181" t="s">
        <v>2205</v>
      </c>
      <c r="D1589" s="181" t="s">
        <v>193</v>
      </c>
      <c r="E1589" s="182" t="s">
        <v>2206</v>
      </c>
      <c r="F1589" s="183" t="s">
        <v>2207</v>
      </c>
      <c r="G1589" s="184" t="s">
        <v>282</v>
      </c>
      <c r="H1589" s="185">
        <v>16.8</v>
      </c>
      <c r="I1589" s="186"/>
      <c r="J1589" s="187">
        <f>ROUND(I1589*H1589,2)</f>
        <v>0</v>
      </c>
      <c r="K1589" s="183" t="s">
        <v>203</v>
      </c>
      <c r="L1589" s="42"/>
      <c r="M1589" s="188" t="s">
        <v>19</v>
      </c>
      <c r="N1589" s="189" t="s">
        <v>44</v>
      </c>
      <c r="O1589" s="67"/>
      <c r="P1589" s="190">
        <f>O1589*H1589</f>
        <v>0</v>
      </c>
      <c r="Q1589" s="190">
        <v>0</v>
      </c>
      <c r="R1589" s="190">
        <f>Q1589*H1589</f>
        <v>0</v>
      </c>
      <c r="S1589" s="190">
        <v>0.04</v>
      </c>
      <c r="T1589" s="191">
        <f>S1589*H1589</f>
        <v>0.67200000000000004</v>
      </c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R1589" s="192" t="s">
        <v>292</v>
      </c>
      <c r="AT1589" s="192" t="s">
        <v>193</v>
      </c>
      <c r="AU1589" s="192" t="s">
        <v>82</v>
      </c>
      <c r="AY1589" s="20" t="s">
        <v>191</v>
      </c>
      <c r="BE1589" s="193">
        <f>IF(N1589="základní",J1589,0)</f>
        <v>0</v>
      </c>
      <c r="BF1589" s="193">
        <f>IF(N1589="snížená",J1589,0)</f>
        <v>0</v>
      </c>
      <c r="BG1589" s="193">
        <f>IF(N1589="zákl. přenesená",J1589,0)</f>
        <v>0</v>
      </c>
      <c r="BH1589" s="193">
        <f>IF(N1589="sníž. přenesená",J1589,0)</f>
        <v>0</v>
      </c>
      <c r="BI1589" s="193">
        <f>IF(N1589="nulová",J1589,0)</f>
        <v>0</v>
      </c>
      <c r="BJ1589" s="20" t="s">
        <v>80</v>
      </c>
      <c r="BK1589" s="193">
        <f>ROUND(I1589*H1589,2)</f>
        <v>0</v>
      </c>
      <c r="BL1589" s="20" t="s">
        <v>292</v>
      </c>
      <c r="BM1589" s="192" t="s">
        <v>2208</v>
      </c>
    </row>
    <row r="1590" spans="1:65" s="2" customFormat="1" ht="11.25">
      <c r="A1590" s="37"/>
      <c r="B1590" s="38"/>
      <c r="C1590" s="39"/>
      <c r="D1590" s="194" t="s">
        <v>199</v>
      </c>
      <c r="E1590" s="39"/>
      <c r="F1590" s="195" t="s">
        <v>2209</v>
      </c>
      <c r="G1590" s="39"/>
      <c r="H1590" s="39"/>
      <c r="I1590" s="196"/>
      <c r="J1590" s="39"/>
      <c r="K1590" s="39"/>
      <c r="L1590" s="42"/>
      <c r="M1590" s="197"/>
      <c r="N1590" s="198"/>
      <c r="O1590" s="67"/>
      <c r="P1590" s="67"/>
      <c r="Q1590" s="67"/>
      <c r="R1590" s="67"/>
      <c r="S1590" s="67"/>
      <c r="T1590" s="68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T1590" s="20" t="s">
        <v>199</v>
      </c>
      <c r="AU1590" s="20" t="s">
        <v>82</v>
      </c>
    </row>
    <row r="1591" spans="1:65" s="2" customFormat="1" ht="11.25">
      <c r="A1591" s="37"/>
      <c r="B1591" s="38"/>
      <c r="C1591" s="39"/>
      <c r="D1591" s="199" t="s">
        <v>206</v>
      </c>
      <c r="E1591" s="39"/>
      <c r="F1591" s="200" t="s">
        <v>2210</v>
      </c>
      <c r="G1591" s="39"/>
      <c r="H1591" s="39"/>
      <c r="I1591" s="196"/>
      <c r="J1591" s="39"/>
      <c r="K1591" s="39"/>
      <c r="L1591" s="42"/>
      <c r="M1591" s="197"/>
      <c r="N1591" s="198"/>
      <c r="O1591" s="67"/>
      <c r="P1591" s="67"/>
      <c r="Q1591" s="67"/>
      <c r="R1591" s="67"/>
      <c r="S1591" s="67"/>
      <c r="T1591" s="68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T1591" s="20" t="s">
        <v>206</v>
      </c>
      <c r="AU1591" s="20" t="s">
        <v>82</v>
      </c>
    </row>
    <row r="1592" spans="1:65" s="13" customFormat="1" ht="11.25">
      <c r="B1592" s="201"/>
      <c r="C1592" s="202"/>
      <c r="D1592" s="194" t="s">
        <v>208</v>
      </c>
      <c r="E1592" s="203" t="s">
        <v>19</v>
      </c>
      <c r="F1592" s="204" t="s">
        <v>2211</v>
      </c>
      <c r="G1592" s="202"/>
      <c r="H1592" s="205">
        <v>16.8</v>
      </c>
      <c r="I1592" s="206"/>
      <c r="J1592" s="202"/>
      <c r="K1592" s="202"/>
      <c r="L1592" s="207"/>
      <c r="M1592" s="208"/>
      <c r="N1592" s="209"/>
      <c r="O1592" s="209"/>
      <c r="P1592" s="209"/>
      <c r="Q1592" s="209"/>
      <c r="R1592" s="209"/>
      <c r="S1592" s="209"/>
      <c r="T1592" s="210"/>
      <c r="AT1592" s="211" t="s">
        <v>208</v>
      </c>
      <c r="AU1592" s="211" t="s">
        <v>82</v>
      </c>
      <c r="AV1592" s="13" t="s">
        <v>82</v>
      </c>
      <c r="AW1592" s="13" t="s">
        <v>34</v>
      </c>
      <c r="AX1592" s="13" t="s">
        <v>80</v>
      </c>
      <c r="AY1592" s="211" t="s">
        <v>191</v>
      </c>
    </row>
    <row r="1593" spans="1:65" s="2" customFormat="1" ht="16.5" customHeight="1">
      <c r="A1593" s="37"/>
      <c r="B1593" s="38"/>
      <c r="C1593" s="181" t="s">
        <v>2212</v>
      </c>
      <c r="D1593" s="181" t="s">
        <v>193</v>
      </c>
      <c r="E1593" s="182" t="s">
        <v>2213</v>
      </c>
      <c r="F1593" s="183" t="s">
        <v>2214</v>
      </c>
      <c r="G1593" s="184" t="s">
        <v>282</v>
      </c>
      <c r="H1593" s="185">
        <v>13.95</v>
      </c>
      <c r="I1593" s="186"/>
      <c r="J1593" s="187">
        <f>ROUND(I1593*H1593,2)</f>
        <v>0</v>
      </c>
      <c r="K1593" s="183" t="s">
        <v>203</v>
      </c>
      <c r="L1593" s="42"/>
      <c r="M1593" s="188" t="s">
        <v>19</v>
      </c>
      <c r="N1593" s="189" t="s">
        <v>44</v>
      </c>
      <c r="O1593" s="67"/>
      <c r="P1593" s="190">
        <f>O1593*H1593</f>
        <v>0</v>
      </c>
      <c r="Q1593" s="190">
        <v>0</v>
      </c>
      <c r="R1593" s="190">
        <f>Q1593*H1593</f>
        <v>0</v>
      </c>
      <c r="S1593" s="190">
        <v>1.7000000000000001E-2</v>
      </c>
      <c r="T1593" s="191">
        <f>S1593*H1593</f>
        <v>0.23715</v>
      </c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R1593" s="192" t="s">
        <v>292</v>
      </c>
      <c r="AT1593" s="192" t="s">
        <v>193</v>
      </c>
      <c r="AU1593" s="192" t="s">
        <v>82</v>
      </c>
      <c r="AY1593" s="20" t="s">
        <v>191</v>
      </c>
      <c r="BE1593" s="193">
        <f>IF(N1593="základní",J1593,0)</f>
        <v>0</v>
      </c>
      <c r="BF1593" s="193">
        <f>IF(N1593="snížená",J1593,0)</f>
        <v>0</v>
      </c>
      <c r="BG1593" s="193">
        <f>IF(N1593="zákl. přenesená",J1593,0)</f>
        <v>0</v>
      </c>
      <c r="BH1593" s="193">
        <f>IF(N1593="sníž. přenesená",J1593,0)</f>
        <v>0</v>
      </c>
      <c r="BI1593" s="193">
        <f>IF(N1593="nulová",J1593,0)</f>
        <v>0</v>
      </c>
      <c r="BJ1593" s="20" t="s">
        <v>80</v>
      </c>
      <c r="BK1593" s="193">
        <f>ROUND(I1593*H1593,2)</f>
        <v>0</v>
      </c>
      <c r="BL1593" s="20" t="s">
        <v>292</v>
      </c>
      <c r="BM1593" s="192" t="s">
        <v>2215</v>
      </c>
    </row>
    <row r="1594" spans="1:65" s="2" customFormat="1" ht="11.25">
      <c r="A1594" s="37"/>
      <c r="B1594" s="38"/>
      <c r="C1594" s="39"/>
      <c r="D1594" s="194" t="s">
        <v>199</v>
      </c>
      <c r="E1594" s="39"/>
      <c r="F1594" s="195" t="s">
        <v>2216</v>
      </c>
      <c r="G1594" s="39"/>
      <c r="H1594" s="39"/>
      <c r="I1594" s="196"/>
      <c r="J1594" s="39"/>
      <c r="K1594" s="39"/>
      <c r="L1594" s="42"/>
      <c r="M1594" s="197"/>
      <c r="N1594" s="198"/>
      <c r="O1594" s="67"/>
      <c r="P1594" s="67"/>
      <c r="Q1594" s="67"/>
      <c r="R1594" s="67"/>
      <c r="S1594" s="67"/>
      <c r="T1594" s="68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T1594" s="20" t="s">
        <v>199</v>
      </c>
      <c r="AU1594" s="20" t="s">
        <v>82</v>
      </c>
    </row>
    <row r="1595" spans="1:65" s="2" customFormat="1" ht="11.25">
      <c r="A1595" s="37"/>
      <c r="B1595" s="38"/>
      <c r="C1595" s="39"/>
      <c r="D1595" s="199" t="s">
        <v>206</v>
      </c>
      <c r="E1595" s="39"/>
      <c r="F1595" s="200" t="s">
        <v>2217</v>
      </c>
      <c r="G1595" s="39"/>
      <c r="H1595" s="39"/>
      <c r="I1595" s="196"/>
      <c r="J1595" s="39"/>
      <c r="K1595" s="39"/>
      <c r="L1595" s="42"/>
      <c r="M1595" s="197"/>
      <c r="N1595" s="198"/>
      <c r="O1595" s="67"/>
      <c r="P1595" s="67"/>
      <c r="Q1595" s="67"/>
      <c r="R1595" s="67"/>
      <c r="S1595" s="67"/>
      <c r="T1595" s="68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T1595" s="20" t="s">
        <v>206</v>
      </c>
      <c r="AU1595" s="20" t="s">
        <v>82</v>
      </c>
    </row>
    <row r="1596" spans="1:65" s="13" customFormat="1" ht="11.25">
      <c r="B1596" s="201"/>
      <c r="C1596" s="202"/>
      <c r="D1596" s="194" t="s">
        <v>208</v>
      </c>
      <c r="E1596" s="203" t="s">
        <v>19</v>
      </c>
      <c r="F1596" s="204" t="s">
        <v>2218</v>
      </c>
      <c r="G1596" s="202"/>
      <c r="H1596" s="205">
        <v>13.95</v>
      </c>
      <c r="I1596" s="206"/>
      <c r="J1596" s="202"/>
      <c r="K1596" s="202"/>
      <c r="L1596" s="207"/>
      <c r="M1596" s="208"/>
      <c r="N1596" s="209"/>
      <c r="O1596" s="209"/>
      <c r="P1596" s="209"/>
      <c r="Q1596" s="209"/>
      <c r="R1596" s="209"/>
      <c r="S1596" s="209"/>
      <c r="T1596" s="210"/>
      <c r="AT1596" s="211" t="s">
        <v>208</v>
      </c>
      <c r="AU1596" s="211" t="s">
        <v>82</v>
      </c>
      <c r="AV1596" s="13" t="s">
        <v>82</v>
      </c>
      <c r="AW1596" s="13" t="s">
        <v>34</v>
      </c>
      <c r="AX1596" s="13" t="s">
        <v>80</v>
      </c>
      <c r="AY1596" s="211" t="s">
        <v>191</v>
      </c>
    </row>
    <row r="1597" spans="1:65" s="2" customFormat="1" ht="16.5" customHeight="1">
      <c r="A1597" s="37"/>
      <c r="B1597" s="38"/>
      <c r="C1597" s="181" t="s">
        <v>2219</v>
      </c>
      <c r="D1597" s="181" t="s">
        <v>193</v>
      </c>
      <c r="E1597" s="182" t="s">
        <v>2220</v>
      </c>
      <c r="F1597" s="183" t="s">
        <v>2221</v>
      </c>
      <c r="G1597" s="184" t="s">
        <v>282</v>
      </c>
      <c r="H1597" s="185">
        <v>963.45699999999999</v>
      </c>
      <c r="I1597" s="186"/>
      <c r="J1597" s="187">
        <f>ROUND(I1597*H1597,2)</f>
        <v>0</v>
      </c>
      <c r="K1597" s="183" t="s">
        <v>203</v>
      </c>
      <c r="L1597" s="42"/>
      <c r="M1597" s="188" t="s">
        <v>19</v>
      </c>
      <c r="N1597" s="189" t="s">
        <v>44</v>
      </c>
      <c r="O1597" s="67"/>
      <c r="P1597" s="190">
        <f>O1597*H1597</f>
        <v>0</v>
      </c>
      <c r="Q1597" s="190">
        <v>0</v>
      </c>
      <c r="R1597" s="190">
        <f>Q1597*H1597</f>
        <v>0</v>
      </c>
      <c r="S1597" s="190">
        <v>4.0000000000000001E-3</v>
      </c>
      <c r="T1597" s="191">
        <f>S1597*H1597</f>
        <v>3.853828</v>
      </c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R1597" s="192" t="s">
        <v>292</v>
      </c>
      <c r="AT1597" s="192" t="s">
        <v>193</v>
      </c>
      <c r="AU1597" s="192" t="s">
        <v>82</v>
      </c>
      <c r="AY1597" s="20" t="s">
        <v>191</v>
      </c>
      <c r="BE1597" s="193">
        <f>IF(N1597="základní",J1597,0)</f>
        <v>0</v>
      </c>
      <c r="BF1597" s="193">
        <f>IF(N1597="snížená",J1597,0)</f>
        <v>0</v>
      </c>
      <c r="BG1597" s="193">
        <f>IF(N1597="zákl. přenesená",J1597,0)</f>
        <v>0</v>
      </c>
      <c r="BH1597" s="193">
        <f>IF(N1597="sníž. přenesená",J1597,0)</f>
        <v>0</v>
      </c>
      <c r="BI1597" s="193">
        <f>IF(N1597="nulová",J1597,0)</f>
        <v>0</v>
      </c>
      <c r="BJ1597" s="20" t="s">
        <v>80</v>
      </c>
      <c r="BK1597" s="193">
        <f>ROUND(I1597*H1597,2)</f>
        <v>0</v>
      </c>
      <c r="BL1597" s="20" t="s">
        <v>292</v>
      </c>
      <c r="BM1597" s="192" t="s">
        <v>2222</v>
      </c>
    </row>
    <row r="1598" spans="1:65" s="2" customFormat="1" ht="11.25">
      <c r="A1598" s="37"/>
      <c r="B1598" s="38"/>
      <c r="C1598" s="39"/>
      <c r="D1598" s="194" t="s">
        <v>199</v>
      </c>
      <c r="E1598" s="39"/>
      <c r="F1598" s="195" t="s">
        <v>2223</v>
      </c>
      <c r="G1598" s="39"/>
      <c r="H1598" s="39"/>
      <c r="I1598" s="196"/>
      <c r="J1598" s="39"/>
      <c r="K1598" s="39"/>
      <c r="L1598" s="42"/>
      <c r="M1598" s="197"/>
      <c r="N1598" s="198"/>
      <c r="O1598" s="67"/>
      <c r="P1598" s="67"/>
      <c r="Q1598" s="67"/>
      <c r="R1598" s="67"/>
      <c r="S1598" s="67"/>
      <c r="T1598" s="68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T1598" s="20" t="s">
        <v>199</v>
      </c>
      <c r="AU1598" s="20" t="s">
        <v>82</v>
      </c>
    </row>
    <row r="1599" spans="1:65" s="2" customFormat="1" ht="11.25">
      <c r="A1599" s="37"/>
      <c r="B1599" s="38"/>
      <c r="C1599" s="39"/>
      <c r="D1599" s="199" t="s">
        <v>206</v>
      </c>
      <c r="E1599" s="39"/>
      <c r="F1599" s="200" t="s">
        <v>2224</v>
      </c>
      <c r="G1599" s="39"/>
      <c r="H1599" s="39"/>
      <c r="I1599" s="196"/>
      <c r="J1599" s="39"/>
      <c r="K1599" s="39"/>
      <c r="L1599" s="42"/>
      <c r="M1599" s="197"/>
      <c r="N1599" s="198"/>
      <c r="O1599" s="67"/>
      <c r="P1599" s="67"/>
      <c r="Q1599" s="67"/>
      <c r="R1599" s="67"/>
      <c r="S1599" s="67"/>
      <c r="T1599" s="68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T1599" s="20" t="s">
        <v>206</v>
      </c>
      <c r="AU1599" s="20" t="s">
        <v>82</v>
      </c>
    </row>
    <row r="1600" spans="1:65" s="13" customFormat="1" ht="11.25">
      <c r="B1600" s="201"/>
      <c r="C1600" s="202"/>
      <c r="D1600" s="194" t="s">
        <v>208</v>
      </c>
      <c r="E1600" s="203" t="s">
        <v>19</v>
      </c>
      <c r="F1600" s="204" t="s">
        <v>2225</v>
      </c>
      <c r="G1600" s="202"/>
      <c r="H1600" s="205">
        <v>963.45699999999999</v>
      </c>
      <c r="I1600" s="206"/>
      <c r="J1600" s="202"/>
      <c r="K1600" s="202"/>
      <c r="L1600" s="207"/>
      <c r="M1600" s="208"/>
      <c r="N1600" s="209"/>
      <c r="O1600" s="209"/>
      <c r="P1600" s="209"/>
      <c r="Q1600" s="209"/>
      <c r="R1600" s="209"/>
      <c r="S1600" s="209"/>
      <c r="T1600" s="210"/>
      <c r="AT1600" s="211" t="s">
        <v>208</v>
      </c>
      <c r="AU1600" s="211" t="s">
        <v>82</v>
      </c>
      <c r="AV1600" s="13" t="s">
        <v>82</v>
      </c>
      <c r="AW1600" s="13" t="s">
        <v>34</v>
      </c>
      <c r="AX1600" s="13" t="s">
        <v>80</v>
      </c>
      <c r="AY1600" s="211" t="s">
        <v>191</v>
      </c>
    </row>
    <row r="1601" spans="1:65" s="2" customFormat="1" ht="16.5" customHeight="1">
      <c r="A1601" s="37"/>
      <c r="B1601" s="38"/>
      <c r="C1601" s="181" t="s">
        <v>2226</v>
      </c>
      <c r="D1601" s="181" t="s">
        <v>193</v>
      </c>
      <c r="E1601" s="182" t="s">
        <v>2227</v>
      </c>
      <c r="F1601" s="183" t="s">
        <v>2228</v>
      </c>
      <c r="G1601" s="184" t="s">
        <v>282</v>
      </c>
      <c r="H1601" s="185">
        <v>963.45699999999999</v>
      </c>
      <c r="I1601" s="186"/>
      <c r="J1601" s="187">
        <f>ROUND(I1601*H1601,2)</f>
        <v>0</v>
      </c>
      <c r="K1601" s="183" t="s">
        <v>203</v>
      </c>
      <c r="L1601" s="42"/>
      <c r="M1601" s="188" t="s">
        <v>19</v>
      </c>
      <c r="N1601" s="189" t="s">
        <v>44</v>
      </c>
      <c r="O1601" s="67"/>
      <c r="P1601" s="190">
        <f>O1601*H1601</f>
        <v>0</v>
      </c>
      <c r="Q1601" s="190">
        <v>0</v>
      </c>
      <c r="R1601" s="190">
        <f>Q1601*H1601</f>
        <v>0</v>
      </c>
      <c r="S1601" s="190">
        <v>2E-3</v>
      </c>
      <c r="T1601" s="191">
        <f>S1601*H1601</f>
        <v>1.926914</v>
      </c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R1601" s="192" t="s">
        <v>292</v>
      </c>
      <c r="AT1601" s="192" t="s">
        <v>193</v>
      </c>
      <c r="AU1601" s="192" t="s">
        <v>82</v>
      </c>
      <c r="AY1601" s="20" t="s">
        <v>191</v>
      </c>
      <c r="BE1601" s="193">
        <f>IF(N1601="základní",J1601,0)</f>
        <v>0</v>
      </c>
      <c r="BF1601" s="193">
        <f>IF(N1601="snížená",J1601,0)</f>
        <v>0</v>
      </c>
      <c r="BG1601" s="193">
        <f>IF(N1601="zákl. přenesená",J1601,0)</f>
        <v>0</v>
      </c>
      <c r="BH1601" s="193">
        <f>IF(N1601="sníž. přenesená",J1601,0)</f>
        <v>0</v>
      </c>
      <c r="BI1601" s="193">
        <f>IF(N1601="nulová",J1601,0)</f>
        <v>0</v>
      </c>
      <c r="BJ1601" s="20" t="s">
        <v>80</v>
      </c>
      <c r="BK1601" s="193">
        <f>ROUND(I1601*H1601,2)</f>
        <v>0</v>
      </c>
      <c r="BL1601" s="20" t="s">
        <v>292</v>
      </c>
      <c r="BM1601" s="192" t="s">
        <v>2229</v>
      </c>
    </row>
    <row r="1602" spans="1:65" s="2" customFormat="1" ht="11.25">
      <c r="A1602" s="37"/>
      <c r="B1602" s="38"/>
      <c r="C1602" s="39"/>
      <c r="D1602" s="194" t="s">
        <v>199</v>
      </c>
      <c r="E1602" s="39"/>
      <c r="F1602" s="195" t="s">
        <v>2230</v>
      </c>
      <c r="G1602" s="39"/>
      <c r="H1602" s="39"/>
      <c r="I1602" s="196"/>
      <c r="J1602" s="39"/>
      <c r="K1602" s="39"/>
      <c r="L1602" s="42"/>
      <c r="M1602" s="197"/>
      <c r="N1602" s="198"/>
      <c r="O1602" s="67"/>
      <c r="P1602" s="67"/>
      <c r="Q1602" s="67"/>
      <c r="R1602" s="67"/>
      <c r="S1602" s="67"/>
      <c r="T1602" s="68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T1602" s="20" t="s">
        <v>199</v>
      </c>
      <c r="AU1602" s="20" t="s">
        <v>82</v>
      </c>
    </row>
    <row r="1603" spans="1:65" s="2" customFormat="1" ht="11.25">
      <c r="A1603" s="37"/>
      <c r="B1603" s="38"/>
      <c r="C1603" s="39"/>
      <c r="D1603" s="199" t="s">
        <v>206</v>
      </c>
      <c r="E1603" s="39"/>
      <c r="F1603" s="200" t="s">
        <v>2231</v>
      </c>
      <c r="G1603" s="39"/>
      <c r="H1603" s="39"/>
      <c r="I1603" s="196"/>
      <c r="J1603" s="39"/>
      <c r="K1603" s="39"/>
      <c r="L1603" s="42"/>
      <c r="M1603" s="197"/>
      <c r="N1603" s="198"/>
      <c r="O1603" s="67"/>
      <c r="P1603" s="67"/>
      <c r="Q1603" s="67"/>
      <c r="R1603" s="67"/>
      <c r="S1603" s="67"/>
      <c r="T1603" s="68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T1603" s="20" t="s">
        <v>206</v>
      </c>
      <c r="AU1603" s="20" t="s">
        <v>82</v>
      </c>
    </row>
    <row r="1604" spans="1:65" s="2" customFormat="1" ht="16.5" customHeight="1">
      <c r="A1604" s="37"/>
      <c r="B1604" s="38"/>
      <c r="C1604" s="181" t="s">
        <v>2232</v>
      </c>
      <c r="D1604" s="181" t="s">
        <v>193</v>
      </c>
      <c r="E1604" s="182" t="s">
        <v>2233</v>
      </c>
      <c r="F1604" s="183" t="s">
        <v>2234</v>
      </c>
      <c r="G1604" s="184" t="s">
        <v>282</v>
      </c>
      <c r="H1604" s="185">
        <v>16.8</v>
      </c>
      <c r="I1604" s="186"/>
      <c r="J1604" s="187">
        <f>ROUND(I1604*H1604,2)</f>
        <v>0</v>
      </c>
      <c r="K1604" s="183" t="s">
        <v>203</v>
      </c>
      <c r="L1604" s="42"/>
      <c r="M1604" s="188" t="s">
        <v>19</v>
      </c>
      <c r="N1604" s="189" t="s">
        <v>44</v>
      </c>
      <c r="O1604" s="67"/>
      <c r="P1604" s="190">
        <f>O1604*H1604</f>
        <v>0</v>
      </c>
      <c r="Q1604" s="190">
        <v>2.5999999999999998E-4</v>
      </c>
      <c r="R1604" s="190">
        <f>Q1604*H1604</f>
        <v>4.3679999999999995E-3</v>
      </c>
      <c r="S1604" s="190">
        <v>0</v>
      </c>
      <c r="T1604" s="191">
        <f>S1604*H1604</f>
        <v>0</v>
      </c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R1604" s="192" t="s">
        <v>292</v>
      </c>
      <c r="AT1604" s="192" t="s">
        <v>193</v>
      </c>
      <c r="AU1604" s="192" t="s">
        <v>82</v>
      </c>
      <c r="AY1604" s="20" t="s">
        <v>191</v>
      </c>
      <c r="BE1604" s="193">
        <f>IF(N1604="základní",J1604,0)</f>
        <v>0</v>
      </c>
      <c r="BF1604" s="193">
        <f>IF(N1604="snížená",J1604,0)</f>
        <v>0</v>
      </c>
      <c r="BG1604" s="193">
        <f>IF(N1604="zákl. přenesená",J1604,0)</f>
        <v>0</v>
      </c>
      <c r="BH1604" s="193">
        <f>IF(N1604="sníž. přenesená",J1604,0)</f>
        <v>0</v>
      </c>
      <c r="BI1604" s="193">
        <f>IF(N1604="nulová",J1604,0)</f>
        <v>0</v>
      </c>
      <c r="BJ1604" s="20" t="s">
        <v>80</v>
      </c>
      <c r="BK1604" s="193">
        <f>ROUND(I1604*H1604,2)</f>
        <v>0</v>
      </c>
      <c r="BL1604" s="20" t="s">
        <v>292</v>
      </c>
      <c r="BM1604" s="192" t="s">
        <v>2235</v>
      </c>
    </row>
    <row r="1605" spans="1:65" s="2" customFormat="1" ht="19.5">
      <c r="A1605" s="37"/>
      <c r="B1605" s="38"/>
      <c r="C1605" s="39"/>
      <c r="D1605" s="194" t="s">
        <v>199</v>
      </c>
      <c r="E1605" s="39"/>
      <c r="F1605" s="195" t="s">
        <v>2236</v>
      </c>
      <c r="G1605" s="39"/>
      <c r="H1605" s="39"/>
      <c r="I1605" s="196"/>
      <c r="J1605" s="39"/>
      <c r="K1605" s="39"/>
      <c r="L1605" s="42"/>
      <c r="M1605" s="197"/>
      <c r="N1605" s="198"/>
      <c r="O1605" s="67"/>
      <c r="P1605" s="67"/>
      <c r="Q1605" s="67"/>
      <c r="R1605" s="67"/>
      <c r="S1605" s="67"/>
      <c r="T1605" s="68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T1605" s="20" t="s">
        <v>199</v>
      </c>
      <c r="AU1605" s="20" t="s">
        <v>82</v>
      </c>
    </row>
    <row r="1606" spans="1:65" s="2" customFormat="1" ht="11.25">
      <c r="A1606" s="37"/>
      <c r="B1606" s="38"/>
      <c r="C1606" s="39"/>
      <c r="D1606" s="199" t="s">
        <v>206</v>
      </c>
      <c r="E1606" s="39"/>
      <c r="F1606" s="200" t="s">
        <v>2237</v>
      </c>
      <c r="G1606" s="39"/>
      <c r="H1606" s="39"/>
      <c r="I1606" s="196"/>
      <c r="J1606" s="39"/>
      <c r="K1606" s="39"/>
      <c r="L1606" s="42"/>
      <c r="M1606" s="197"/>
      <c r="N1606" s="198"/>
      <c r="O1606" s="67"/>
      <c r="P1606" s="67"/>
      <c r="Q1606" s="67"/>
      <c r="R1606" s="67"/>
      <c r="S1606" s="67"/>
      <c r="T1606" s="68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T1606" s="20" t="s">
        <v>206</v>
      </c>
      <c r="AU1606" s="20" t="s">
        <v>82</v>
      </c>
    </row>
    <row r="1607" spans="1:65" s="13" customFormat="1" ht="11.25">
      <c r="B1607" s="201"/>
      <c r="C1607" s="202"/>
      <c r="D1607" s="194" t="s">
        <v>208</v>
      </c>
      <c r="E1607" s="203" t="s">
        <v>19</v>
      </c>
      <c r="F1607" s="204" t="s">
        <v>2238</v>
      </c>
      <c r="G1607" s="202"/>
      <c r="H1607" s="205">
        <v>16.8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208</v>
      </c>
      <c r="AU1607" s="211" t="s">
        <v>82</v>
      </c>
      <c r="AV1607" s="13" t="s">
        <v>82</v>
      </c>
      <c r="AW1607" s="13" t="s">
        <v>34</v>
      </c>
      <c r="AX1607" s="13" t="s">
        <v>80</v>
      </c>
      <c r="AY1607" s="211" t="s">
        <v>191</v>
      </c>
    </row>
    <row r="1608" spans="1:65" s="2" customFormat="1" ht="16.5" customHeight="1">
      <c r="A1608" s="37"/>
      <c r="B1608" s="38"/>
      <c r="C1608" s="181" t="s">
        <v>2239</v>
      </c>
      <c r="D1608" s="181" t="s">
        <v>193</v>
      </c>
      <c r="E1608" s="182" t="s">
        <v>2240</v>
      </c>
      <c r="F1608" s="183" t="s">
        <v>2241</v>
      </c>
      <c r="G1608" s="184" t="s">
        <v>196</v>
      </c>
      <c r="H1608" s="185">
        <v>12</v>
      </c>
      <c r="I1608" s="186"/>
      <c r="J1608" s="187">
        <f>ROUND(I1608*H1608,2)</f>
        <v>0</v>
      </c>
      <c r="K1608" s="183" t="s">
        <v>19</v>
      </c>
      <c r="L1608" s="42"/>
      <c r="M1608" s="188" t="s">
        <v>19</v>
      </c>
      <c r="N1608" s="189" t="s">
        <v>44</v>
      </c>
      <c r="O1608" s="67"/>
      <c r="P1608" s="190">
        <f>O1608*H1608</f>
        <v>0</v>
      </c>
      <c r="Q1608" s="190">
        <v>0</v>
      </c>
      <c r="R1608" s="190">
        <f>Q1608*H1608</f>
        <v>0</v>
      </c>
      <c r="S1608" s="190">
        <v>0</v>
      </c>
      <c r="T1608" s="191">
        <f>S1608*H1608</f>
        <v>0</v>
      </c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R1608" s="192" t="s">
        <v>292</v>
      </c>
      <c r="AT1608" s="192" t="s">
        <v>193</v>
      </c>
      <c r="AU1608" s="192" t="s">
        <v>82</v>
      </c>
      <c r="AY1608" s="20" t="s">
        <v>191</v>
      </c>
      <c r="BE1608" s="193">
        <f>IF(N1608="základní",J1608,0)</f>
        <v>0</v>
      </c>
      <c r="BF1608" s="193">
        <f>IF(N1608="snížená",J1608,0)</f>
        <v>0</v>
      </c>
      <c r="BG1608" s="193">
        <f>IF(N1608="zákl. přenesená",J1608,0)</f>
        <v>0</v>
      </c>
      <c r="BH1608" s="193">
        <f>IF(N1608="sníž. přenesená",J1608,0)</f>
        <v>0</v>
      </c>
      <c r="BI1608" s="193">
        <f>IF(N1608="nulová",J1608,0)</f>
        <v>0</v>
      </c>
      <c r="BJ1608" s="20" t="s">
        <v>80</v>
      </c>
      <c r="BK1608" s="193">
        <f>ROUND(I1608*H1608,2)</f>
        <v>0</v>
      </c>
      <c r="BL1608" s="20" t="s">
        <v>292</v>
      </c>
      <c r="BM1608" s="192" t="s">
        <v>2242</v>
      </c>
    </row>
    <row r="1609" spans="1:65" s="2" customFormat="1" ht="11.25">
      <c r="A1609" s="37"/>
      <c r="B1609" s="38"/>
      <c r="C1609" s="39"/>
      <c r="D1609" s="194" t="s">
        <v>199</v>
      </c>
      <c r="E1609" s="39"/>
      <c r="F1609" s="195" t="s">
        <v>2241</v>
      </c>
      <c r="G1609" s="39"/>
      <c r="H1609" s="39"/>
      <c r="I1609" s="196"/>
      <c r="J1609" s="39"/>
      <c r="K1609" s="39"/>
      <c r="L1609" s="42"/>
      <c r="M1609" s="197"/>
      <c r="N1609" s="198"/>
      <c r="O1609" s="67"/>
      <c r="P1609" s="67"/>
      <c r="Q1609" s="67"/>
      <c r="R1609" s="67"/>
      <c r="S1609" s="67"/>
      <c r="T1609" s="68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T1609" s="20" t="s">
        <v>199</v>
      </c>
      <c r="AU1609" s="20" t="s">
        <v>82</v>
      </c>
    </row>
    <row r="1610" spans="1:65" s="2" customFormat="1" ht="16.5" customHeight="1">
      <c r="A1610" s="37"/>
      <c r="B1610" s="38"/>
      <c r="C1610" s="181" t="s">
        <v>2243</v>
      </c>
      <c r="D1610" s="181" t="s">
        <v>193</v>
      </c>
      <c r="E1610" s="182" t="s">
        <v>2244</v>
      </c>
      <c r="F1610" s="183" t="s">
        <v>2245</v>
      </c>
      <c r="G1610" s="184" t="s">
        <v>196</v>
      </c>
      <c r="H1610" s="185">
        <v>1</v>
      </c>
      <c r="I1610" s="186"/>
      <c r="J1610" s="187">
        <f>ROUND(I1610*H1610,2)</f>
        <v>0</v>
      </c>
      <c r="K1610" s="183" t="s">
        <v>203</v>
      </c>
      <c r="L1610" s="42"/>
      <c r="M1610" s="188" t="s">
        <v>19</v>
      </c>
      <c r="N1610" s="189" t="s">
        <v>44</v>
      </c>
      <c r="O1610" s="67"/>
      <c r="P1610" s="190">
        <f>O1610*H1610</f>
        <v>0</v>
      </c>
      <c r="Q1610" s="190">
        <v>0</v>
      </c>
      <c r="R1610" s="190">
        <f>Q1610*H1610</f>
        <v>0</v>
      </c>
      <c r="S1610" s="190">
        <v>0.02</v>
      </c>
      <c r="T1610" s="191">
        <f>S1610*H1610</f>
        <v>0.02</v>
      </c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R1610" s="192" t="s">
        <v>292</v>
      </c>
      <c r="AT1610" s="192" t="s">
        <v>193</v>
      </c>
      <c r="AU1610" s="192" t="s">
        <v>82</v>
      </c>
      <c r="AY1610" s="20" t="s">
        <v>191</v>
      </c>
      <c r="BE1610" s="193">
        <f>IF(N1610="základní",J1610,0)</f>
        <v>0</v>
      </c>
      <c r="BF1610" s="193">
        <f>IF(N1610="snížená",J1610,0)</f>
        <v>0</v>
      </c>
      <c r="BG1610" s="193">
        <f>IF(N1610="zákl. přenesená",J1610,0)</f>
        <v>0</v>
      </c>
      <c r="BH1610" s="193">
        <f>IF(N1610="sníž. přenesená",J1610,0)</f>
        <v>0</v>
      </c>
      <c r="BI1610" s="193">
        <f>IF(N1610="nulová",J1610,0)</f>
        <v>0</v>
      </c>
      <c r="BJ1610" s="20" t="s">
        <v>80</v>
      </c>
      <c r="BK1610" s="193">
        <f>ROUND(I1610*H1610,2)</f>
        <v>0</v>
      </c>
      <c r="BL1610" s="20" t="s">
        <v>292</v>
      </c>
      <c r="BM1610" s="192" t="s">
        <v>2246</v>
      </c>
    </row>
    <row r="1611" spans="1:65" s="2" customFormat="1" ht="11.25">
      <c r="A1611" s="37"/>
      <c r="B1611" s="38"/>
      <c r="C1611" s="39"/>
      <c r="D1611" s="194" t="s">
        <v>199</v>
      </c>
      <c r="E1611" s="39"/>
      <c r="F1611" s="195" t="s">
        <v>2247</v>
      </c>
      <c r="G1611" s="39"/>
      <c r="H1611" s="39"/>
      <c r="I1611" s="196"/>
      <c r="J1611" s="39"/>
      <c r="K1611" s="39"/>
      <c r="L1611" s="42"/>
      <c r="M1611" s="197"/>
      <c r="N1611" s="198"/>
      <c r="O1611" s="67"/>
      <c r="P1611" s="67"/>
      <c r="Q1611" s="67"/>
      <c r="R1611" s="67"/>
      <c r="S1611" s="67"/>
      <c r="T1611" s="68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T1611" s="20" t="s">
        <v>199</v>
      </c>
      <c r="AU1611" s="20" t="s">
        <v>82</v>
      </c>
    </row>
    <row r="1612" spans="1:65" s="2" customFormat="1" ht="11.25">
      <c r="A1612" s="37"/>
      <c r="B1612" s="38"/>
      <c r="C1612" s="39"/>
      <c r="D1612" s="199" t="s">
        <v>206</v>
      </c>
      <c r="E1612" s="39"/>
      <c r="F1612" s="200" t="s">
        <v>2248</v>
      </c>
      <c r="G1612" s="39"/>
      <c r="H1612" s="39"/>
      <c r="I1612" s="196"/>
      <c r="J1612" s="39"/>
      <c r="K1612" s="39"/>
      <c r="L1612" s="42"/>
      <c r="M1612" s="197"/>
      <c r="N1612" s="198"/>
      <c r="O1612" s="67"/>
      <c r="P1612" s="67"/>
      <c r="Q1612" s="67"/>
      <c r="R1612" s="67"/>
      <c r="S1612" s="67"/>
      <c r="T1612" s="68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T1612" s="20" t="s">
        <v>206</v>
      </c>
      <c r="AU1612" s="20" t="s">
        <v>82</v>
      </c>
    </row>
    <row r="1613" spans="1:65" s="2" customFormat="1" ht="16.5" customHeight="1">
      <c r="A1613" s="37"/>
      <c r="B1613" s="38"/>
      <c r="C1613" s="181" t="s">
        <v>2249</v>
      </c>
      <c r="D1613" s="181" t="s">
        <v>193</v>
      </c>
      <c r="E1613" s="182" t="s">
        <v>2250</v>
      </c>
      <c r="F1613" s="183" t="s">
        <v>2251</v>
      </c>
      <c r="G1613" s="184" t="s">
        <v>2252</v>
      </c>
      <c r="H1613" s="185">
        <v>1</v>
      </c>
      <c r="I1613" s="186"/>
      <c r="J1613" s="187">
        <f>ROUND(I1613*H1613,2)</f>
        <v>0</v>
      </c>
      <c r="K1613" s="183" t="s">
        <v>19</v>
      </c>
      <c r="L1613" s="42"/>
      <c r="M1613" s="188" t="s">
        <v>19</v>
      </c>
      <c r="N1613" s="189" t="s">
        <v>44</v>
      </c>
      <c r="O1613" s="67"/>
      <c r="P1613" s="190">
        <f>O1613*H1613</f>
        <v>0</v>
      </c>
      <c r="Q1613" s="190">
        <v>0</v>
      </c>
      <c r="R1613" s="190">
        <f>Q1613*H1613</f>
        <v>0</v>
      </c>
      <c r="S1613" s="190">
        <v>0</v>
      </c>
      <c r="T1613" s="191">
        <f>S1613*H1613</f>
        <v>0</v>
      </c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R1613" s="192" t="s">
        <v>292</v>
      </c>
      <c r="AT1613" s="192" t="s">
        <v>193</v>
      </c>
      <c r="AU1613" s="192" t="s">
        <v>82</v>
      </c>
      <c r="AY1613" s="20" t="s">
        <v>191</v>
      </c>
      <c r="BE1613" s="193">
        <f>IF(N1613="základní",J1613,0)</f>
        <v>0</v>
      </c>
      <c r="BF1613" s="193">
        <f>IF(N1613="snížená",J1613,0)</f>
        <v>0</v>
      </c>
      <c r="BG1613" s="193">
        <f>IF(N1613="zákl. přenesená",J1613,0)</f>
        <v>0</v>
      </c>
      <c r="BH1613" s="193">
        <f>IF(N1613="sníž. přenesená",J1613,0)</f>
        <v>0</v>
      </c>
      <c r="BI1613" s="193">
        <f>IF(N1613="nulová",J1613,0)</f>
        <v>0</v>
      </c>
      <c r="BJ1613" s="20" t="s">
        <v>80</v>
      </c>
      <c r="BK1613" s="193">
        <f>ROUND(I1613*H1613,2)</f>
        <v>0</v>
      </c>
      <c r="BL1613" s="20" t="s">
        <v>292</v>
      </c>
      <c r="BM1613" s="192" t="s">
        <v>2253</v>
      </c>
    </row>
    <row r="1614" spans="1:65" s="2" customFormat="1" ht="11.25">
      <c r="A1614" s="37"/>
      <c r="B1614" s="38"/>
      <c r="C1614" s="39"/>
      <c r="D1614" s="194" t="s">
        <v>199</v>
      </c>
      <c r="E1614" s="39"/>
      <c r="F1614" s="195" t="s">
        <v>2251</v>
      </c>
      <c r="G1614" s="39"/>
      <c r="H1614" s="39"/>
      <c r="I1614" s="196"/>
      <c r="J1614" s="39"/>
      <c r="K1614" s="39"/>
      <c r="L1614" s="42"/>
      <c r="M1614" s="197"/>
      <c r="N1614" s="198"/>
      <c r="O1614" s="67"/>
      <c r="P1614" s="67"/>
      <c r="Q1614" s="67"/>
      <c r="R1614" s="67"/>
      <c r="S1614" s="67"/>
      <c r="T1614" s="68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T1614" s="20" t="s">
        <v>199</v>
      </c>
      <c r="AU1614" s="20" t="s">
        <v>82</v>
      </c>
    </row>
    <row r="1615" spans="1:65" s="2" customFormat="1" ht="16.5" customHeight="1">
      <c r="A1615" s="37"/>
      <c r="B1615" s="38"/>
      <c r="C1615" s="181" t="s">
        <v>2254</v>
      </c>
      <c r="D1615" s="181" t="s">
        <v>193</v>
      </c>
      <c r="E1615" s="182" t="s">
        <v>2255</v>
      </c>
      <c r="F1615" s="183" t="s">
        <v>2256</v>
      </c>
      <c r="G1615" s="184" t="s">
        <v>196</v>
      </c>
      <c r="H1615" s="185">
        <v>3</v>
      </c>
      <c r="I1615" s="186"/>
      <c r="J1615" s="187">
        <f>ROUND(I1615*H1615,2)</f>
        <v>0</v>
      </c>
      <c r="K1615" s="183" t="s">
        <v>19</v>
      </c>
      <c r="L1615" s="42"/>
      <c r="M1615" s="188" t="s">
        <v>19</v>
      </c>
      <c r="N1615" s="189" t="s">
        <v>44</v>
      </c>
      <c r="O1615" s="67"/>
      <c r="P1615" s="190">
        <f>O1615*H1615</f>
        <v>0</v>
      </c>
      <c r="Q1615" s="190">
        <v>0</v>
      </c>
      <c r="R1615" s="190">
        <f>Q1615*H1615</f>
        <v>0</v>
      </c>
      <c r="S1615" s="190">
        <v>0</v>
      </c>
      <c r="T1615" s="191">
        <f>S1615*H1615</f>
        <v>0</v>
      </c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R1615" s="192" t="s">
        <v>292</v>
      </c>
      <c r="AT1615" s="192" t="s">
        <v>193</v>
      </c>
      <c r="AU1615" s="192" t="s">
        <v>82</v>
      </c>
      <c r="AY1615" s="20" t="s">
        <v>191</v>
      </c>
      <c r="BE1615" s="193">
        <f>IF(N1615="základní",J1615,0)</f>
        <v>0</v>
      </c>
      <c r="BF1615" s="193">
        <f>IF(N1615="snížená",J1615,0)</f>
        <v>0</v>
      </c>
      <c r="BG1615" s="193">
        <f>IF(N1615="zákl. přenesená",J1615,0)</f>
        <v>0</v>
      </c>
      <c r="BH1615" s="193">
        <f>IF(N1615="sníž. přenesená",J1615,0)</f>
        <v>0</v>
      </c>
      <c r="BI1615" s="193">
        <f>IF(N1615="nulová",J1615,0)</f>
        <v>0</v>
      </c>
      <c r="BJ1615" s="20" t="s">
        <v>80</v>
      </c>
      <c r="BK1615" s="193">
        <f>ROUND(I1615*H1615,2)</f>
        <v>0</v>
      </c>
      <c r="BL1615" s="20" t="s">
        <v>292</v>
      </c>
      <c r="BM1615" s="192" t="s">
        <v>2257</v>
      </c>
    </row>
    <row r="1616" spans="1:65" s="2" customFormat="1" ht="11.25">
      <c r="A1616" s="37"/>
      <c r="B1616" s="38"/>
      <c r="C1616" s="39"/>
      <c r="D1616" s="194" t="s">
        <v>199</v>
      </c>
      <c r="E1616" s="39"/>
      <c r="F1616" s="195" t="s">
        <v>2256</v>
      </c>
      <c r="G1616" s="39"/>
      <c r="H1616" s="39"/>
      <c r="I1616" s="196"/>
      <c r="J1616" s="39"/>
      <c r="K1616" s="39"/>
      <c r="L1616" s="42"/>
      <c r="M1616" s="197"/>
      <c r="N1616" s="198"/>
      <c r="O1616" s="67"/>
      <c r="P1616" s="67"/>
      <c r="Q1616" s="67"/>
      <c r="R1616" s="67"/>
      <c r="S1616" s="67"/>
      <c r="T1616" s="68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T1616" s="20" t="s">
        <v>199</v>
      </c>
      <c r="AU1616" s="20" t="s">
        <v>82</v>
      </c>
    </row>
    <row r="1617" spans="1:65" s="2" customFormat="1" ht="24.2" customHeight="1">
      <c r="A1617" s="37"/>
      <c r="B1617" s="38"/>
      <c r="C1617" s="181" t="s">
        <v>2258</v>
      </c>
      <c r="D1617" s="181" t="s">
        <v>193</v>
      </c>
      <c r="E1617" s="182" t="s">
        <v>2259</v>
      </c>
      <c r="F1617" s="183" t="s">
        <v>2260</v>
      </c>
      <c r="G1617" s="184" t="s">
        <v>196</v>
      </c>
      <c r="H1617" s="185">
        <v>1</v>
      </c>
      <c r="I1617" s="186"/>
      <c r="J1617" s="187">
        <f>ROUND(I1617*H1617,2)</f>
        <v>0</v>
      </c>
      <c r="K1617" s="183" t="s">
        <v>19</v>
      </c>
      <c r="L1617" s="42"/>
      <c r="M1617" s="188" t="s">
        <v>19</v>
      </c>
      <c r="N1617" s="189" t="s">
        <v>44</v>
      </c>
      <c r="O1617" s="67"/>
      <c r="P1617" s="190">
        <f>O1617*H1617</f>
        <v>0</v>
      </c>
      <c r="Q1617" s="190">
        <v>0</v>
      </c>
      <c r="R1617" s="190">
        <f>Q1617*H1617</f>
        <v>0</v>
      </c>
      <c r="S1617" s="190">
        <v>0</v>
      </c>
      <c r="T1617" s="191">
        <f>S1617*H1617</f>
        <v>0</v>
      </c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R1617" s="192" t="s">
        <v>292</v>
      </c>
      <c r="AT1617" s="192" t="s">
        <v>193</v>
      </c>
      <c r="AU1617" s="192" t="s">
        <v>82</v>
      </c>
      <c r="AY1617" s="20" t="s">
        <v>191</v>
      </c>
      <c r="BE1617" s="193">
        <f>IF(N1617="základní",J1617,0)</f>
        <v>0</v>
      </c>
      <c r="BF1617" s="193">
        <f>IF(N1617="snížená",J1617,0)</f>
        <v>0</v>
      </c>
      <c r="BG1617" s="193">
        <f>IF(N1617="zákl. přenesená",J1617,0)</f>
        <v>0</v>
      </c>
      <c r="BH1617" s="193">
        <f>IF(N1617="sníž. přenesená",J1617,0)</f>
        <v>0</v>
      </c>
      <c r="BI1617" s="193">
        <f>IF(N1617="nulová",J1617,0)</f>
        <v>0</v>
      </c>
      <c r="BJ1617" s="20" t="s">
        <v>80</v>
      </c>
      <c r="BK1617" s="193">
        <f>ROUND(I1617*H1617,2)</f>
        <v>0</v>
      </c>
      <c r="BL1617" s="20" t="s">
        <v>292</v>
      </c>
      <c r="BM1617" s="192" t="s">
        <v>2261</v>
      </c>
    </row>
    <row r="1618" spans="1:65" s="2" customFormat="1" ht="29.25">
      <c r="A1618" s="37"/>
      <c r="B1618" s="38"/>
      <c r="C1618" s="39"/>
      <c r="D1618" s="194" t="s">
        <v>199</v>
      </c>
      <c r="E1618" s="39"/>
      <c r="F1618" s="195" t="s">
        <v>2262</v>
      </c>
      <c r="G1618" s="39"/>
      <c r="H1618" s="39"/>
      <c r="I1618" s="196"/>
      <c r="J1618" s="39"/>
      <c r="K1618" s="39"/>
      <c r="L1618" s="42"/>
      <c r="M1618" s="197"/>
      <c r="N1618" s="198"/>
      <c r="O1618" s="67"/>
      <c r="P1618" s="67"/>
      <c r="Q1618" s="67"/>
      <c r="R1618" s="67"/>
      <c r="S1618" s="67"/>
      <c r="T1618" s="68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T1618" s="20" t="s">
        <v>199</v>
      </c>
      <c r="AU1618" s="20" t="s">
        <v>82</v>
      </c>
    </row>
    <row r="1619" spans="1:65" s="2" customFormat="1" ht="24.2" customHeight="1">
      <c r="A1619" s="37"/>
      <c r="B1619" s="38"/>
      <c r="C1619" s="181" t="s">
        <v>2263</v>
      </c>
      <c r="D1619" s="181" t="s">
        <v>193</v>
      </c>
      <c r="E1619" s="182" t="s">
        <v>2264</v>
      </c>
      <c r="F1619" s="183" t="s">
        <v>2265</v>
      </c>
      <c r="G1619" s="184" t="s">
        <v>196</v>
      </c>
      <c r="H1619" s="185">
        <v>1</v>
      </c>
      <c r="I1619" s="186"/>
      <c r="J1619" s="187">
        <f>ROUND(I1619*H1619,2)</f>
        <v>0</v>
      </c>
      <c r="K1619" s="183" t="s">
        <v>19</v>
      </c>
      <c r="L1619" s="42"/>
      <c r="M1619" s="188" t="s">
        <v>19</v>
      </c>
      <c r="N1619" s="189" t="s">
        <v>44</v>
      </c>
      <c r="O1619" s="67"/>
      <c r="P1619" s="190">
        <f>O1619*H1619</f>
        <v>0</v>
      </c>
      <c r="Q1619" s="190">
        <v>0</v>
      </c>
      <c r="R1619" s="190">
        <f>Q1619*H1619</f>
        <v>0</v>
      </c>
      <c r="S1619" s="190">
        <v>0</v>
      </c>
      <c r="T1619" s="191">
        <f>S1619*H1619</f>
        <v>0</v>
      </c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R1619" s="192" t="s">
        <v>292</v>
      </c>
      <c r="AT1619" s="192" t="s">
        <v>193</v>
      </c>
      <c r="AU1619" s="192" t="s">
        <v>82</v>
      </c>
      <c r="AY1619" s="20" t="s">
        <v>191</v>
      </c>
      <c r="BE1619" s="193">
        <f>IF(N1619="základní",J1619,0)</f>
        <v>0</v>
      </c>
      <c r="BF1619" s="193">
        <f>IF(N1619="snížená",J1619,0)</f>
        <v>0</v>
      </c>
      <c r="BG1619" s="193">
        <f>IF(N1619="zákl. přenesená",J1619,0)</f>
        <v>0</v>
      </c>
      <c r="BH1619" s="193">
        <f>IF(N1619="sníž. přenesená",J1619,0)</f>
        <v>0</v>
      </c>
      <c r="BI1619" s="193">
        <f>IF(N1619="nulová",J1619,0)</f>
        <v>0</v>
      </c>
      <c r="BJ1619" s="20" t="s">
        <v>80</v>
      </c>
      <c r="BK1619" s="193">
        <f>ROUND(I1619*H1619,2)</f>
        <v>0</v>
      </c>
      <c r="BL1619" s="20" t="s">
        <v>292</v>
      </c>
      <c r="BM1619" s="192" t="s">
        <v>2266</v>
      </c>
    </row>
    <row r="1620" spans="1:65" s="2" customFormat="1" ht="29.25">
      <c r="A1620" s="37"/>
      <c r="B1620" s="38"/>
      <c r="C1620" s="39"/>
      <c r="D1620" s="194" t="s">
        <v>199</v>
      </c>
      <c r="E1620" s="39"/>
      <c r="F1620" s="195" t="s">
        <v>2267</v>
      </c>
      <c r="G1620" s="39"/>
      <c r="H1620" s="39"/>
      <c r="I1620" s="196"/>
      <c r="J1620" s="39"/>
      <c r="K1620" s="39"/>
      <c r="L1620" s="42"/>
      <c r="M1620" s="197"/>
      <c r="N1620" s="198"/>
      <c r="O1620" s="67"/>
      <c r="P1620" s="67"/>
      <c r="Q1620" s="67"/>
      <c r="R1620" s="67"/>
      <c r="S1620" s="67"/>
      <c r="T1620" s="68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T1620" s="20" t="s">
        <v>199</v>
      </c>
      <c r="AU1620" s="20" t="s">
        <v>82</v>
      </c>
    </row>
    <row r="1621" spans="1:65" s="2" customFormat="1" ht="24.2" customHeight="1">
      <c r="A1621" s="37"/>
      <c r="B1621" s="38"/>
      <c r="C1621" s="181" t="s">
        <v>2268</v>
      </c>
      <c r="D1621" s="181" t="s">
        <v>193</v>
      </c>
      <c r="E1621" s="182" t="s">
        <v>2269</v>
      </c>
      <c r="F1621" s="183" t="s">
        <v>2270</v>
      </c>
      <c r="G1621" s="184" t="s">
        <v>196</v>
      </c>
      <c r="H1621" s="185">
        <v>1</v>
      </c>
      <c r="I1621" s="186"/>
      <c r="J1621" s="187">
        <f>ROUND(I1621*H1621,2)</f>
        <v>0</v>
      </c>
      <c r="K1621" s="183" t="s">
        <v>19</v>
      </c>
      <c r="L1621" s="42"/>
      <c r="M1621" s="188" t="s">
        <v>19</v>
      </c>
      <c r="N1621" s="189" t="s">
        <v>44</v>
      </c>
      <c r="O1621" s="67"/>
      <c r="P1621" s="190">
        <f>O1621*H1621</f>
        <v>0</v>
      </c>
      <c r="Q1621" s="190">
        <v>0</v>
      </c>
      <c r="R1621" s="190">
        <f>Q1621*H1621</f>
        <v>0</v>
      </c>
      <c r="S1621" s="190">
        <v>0</v>
      </c>
      <c r="T1621" s="191">
        <f>S1621*H1621</f>
        <v>0</v>
      </c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R1621" s="192" t="s">
        <v>292</v>
      </c>
      <c r="AT1621" s="192" t="s">
        <v>193</v>
      </c>
      <c r="AU1621" s="192" t="s">
        <v>82</v>
      </c>
      <c r="AY1621" s="20" t="s">
        <v>191</v>
      </c>
      <c r="BE1621" s="193">
        <f>IF(N1621="základní",J1621,0)</f>
        <v>0</v>
      </c>
      <c r="BF1621" s="193">
        <f>IF(N1621="snížená",J1621,0)</f>
        <v>0</v>
      </c>
      <c r="BG1621" s="193">
        <f>IF(N1621="zákl. přenesená",J1621,0)</f>
        <v>0</v>
      </c>
      <c r="BH1621" s="193">
        <f>IF(N1621="sníž. přenesená",J1621,0)</f>
        <v>0</v>
      </c>
      <c r="BI1621" s="193">
        <f>IF(N1621="nulová",J1621,0)</f>
        <v>0</v>
      </c>
      <c r="BJ1621" s="20" t="s">
        <v>80</v>
      </c>
      <c r="BK1621" s="193">
        <f>ROUND(I1621*H1621,2)</f>
        <v>0</v>
      </c>
      <c r="BL1621" s="20" t="s">
        <v>292</v>
      </c>
      <c r="BM1621" s="192" t="s">
        <v>2271</v>
      </c>
    </row>
    <row r="1622" spans="1:65" s="2" customFormat="1" ht="29.25">
      <c r="A1622" s="37"/>
      <c r="B1622" s="38"/>
      <c r="C1622" s="39"/>
      <c r="D1622" s="194" t="s">
        <v>199</v>
      </c>
      <c r="E1622" s="39"/>
      <c r="F1622" s="195" t="s">
        <v>2272</v>
      </c>
      <c r="G1622" s="39"/>
      <c r="H1622" s="39"/>
      <c r="I1622" s="196"/>
      <c r="J1622" s="39"/>
      <c r="K1622" s="39"/>
      <c r="L1622" s="42"/>
      <c r="M1622" s="197"/>
      <c r="N1622" s="198"/>
      <c r="O1622" s="67"/>
      <c r="P1622" s="67"/>
      <c r="Q1622" s="67"/>
      <c r="R1622" s="67"/>
      <c r="S1622" s="67"/>
      <c r="T1622" s="68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T1622" s="20" t="s">
        <v>199</v>
      </c>
      <c r="AU1622" s="20" t="s">
        <v>82</v>
      </c>
    </row>
    <row r="1623" spans="1:65" s="2" customFormat="1" ht="24.2" customHeight="1">
      <c r="A1623" s="37"/>
      <c r="B1623" s="38"/>
      <c r="C1623" s="181" t="s">
        <v>2273</v>
      </c>
      <c r="D1623" s="181" t="s">
        <v>193</v>
      </c>
      <c r="E1623" s="182" t="s">
        <v>2274</v>
      </c>
      <c r="F1623" s="183" t="s">
        <v>2275</v>
      </c>
      <c r="G1623" s="184" t="s">
        <v>196</v>
      </c>
      <c r="H1623" s="185">
        <v>1</v>
      </c>
      <c r="I1623" s="186"/>
      <c r="J1623" s="187">
        <f>ROUND(I1623*H1623,2)</f>
        <v>0</v>
      </c>
      <c r="K1623" s="183" t="s">
        <v>19</v>
      </c>
      <c r="L1623" s="42"/>
      <c r="M1623" s="188" t="s">
        <v>19</v>
      </c>
      <c r="N1623" s="189" t="s">
        <v>44</v>
      </c>
      <c r="O1623" s="67"/>
      <c r="P1623" s="190">
        <f>O1623*H1623</f>
        <v>0</v>
      </c>
      <c r="Q1623" s="190">
        <v>0</v>
      </c>
      <c r="R1623" s="190">
        <f>Q1623*H1623</f>
        <v>0</v>
      </c>
      <c r="S1623" s="190">
        <v>0</v>
      </c>
      <c r="T1623" s="191">
        <f>S1623*H1623</f>
        <v>0</v>
      </c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R1623" s="192" t="s">
        <v>292</v>
      </c>
      <c r="AT1623" s="192" t="s">
        <v>193</v>
      </c>
      <c r="AU1623" s="192" t="s">
        <v>82</v>
      </c>
      <c r="AY1623" s="20" t="s">
        <v>191</v>
      </c>
      <c r="BE1623" s="193">
        <f>IF(N1623="základní",J1623,0)</f>
        <v>0</v>
      </c>
      <c r="BF1623" s="193">
        <f>IF(N1623="snížená",J1623,0)</f>
        <v>0</v>
      </c>
      <c r="BG1623" s="193">
        <f>IF(N1623="zákl. přenesená",J1623,0)</f>
        <v>0</v>
      </c>
      <c r="BH1623" s="193">
        <f>IF(N1623="sníž. přenesená",J1623,0)</f>
        <v>0</v>
      </c>
      <c r="BI1623" s="193">
        <f>IF(N1623="nulová",J1623,0)</f>
        <v>0</v>
      </c>
      <c r="BJ1623" s="20" t="s">
        <v>80</v>
      </c>
      <c r="BK1623" s="193">
        <f>ROUND(I1623*H1623,2)</f>
        <v>0</v>
      </c>
      <c r="BL1623" s="20" t="s">
        <v>292</v>
      </c>
      <c r="BM1623" s="192" t="s">
        <v>2276</v>
      </c>
    </row>
    <row r="1624" spans="1:65" s="2" customFormat="1" ht="29.25">
      <c r="A1624" s="37"/>
      <c r="B1624" s="38"/>
      <c r="C1624" s="39"/>
      <c r="D1624" s="194" t="s">
        <v>199</v>
      </c>
      <c r="E1624" s="39"/>
      <c r="F1624" s="195" t="s">
        <v>2277</v>
      </c>
      <c r="G1624" s="39"/>
      <c r="H1624" s="39"/>
      <c r="I1624" s="196"/>
      <c r="J1624" s="39"/>
      <c r="K1624" s="39"/>
      <c r="L1624" s="42"/>
      <c r="M1624" s="197"/>
      <c r="N1624" s="198"/>
      <c r="O1624" s="67"/>
      <c r="P1624" s="67"/>
      <c r="Q1624" s="67"/>
      <c r="R1624" s="67"/>
      <c r="S1624" s="67"/>
      <c r="T1624" s="68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T1624" s="20" t="s">
        <v>199</v>
      </c>
      <c r="AU1624" s="20" t="s">
        <v>82</v>
      </c>
    </row>
    <row r="1625" spans="1:65" s="2" customFormat="1" ht="24.2" customHeight="1">
      <c r="A1625" s="37"/>
      <c r="B1625" s="38"/>
      <c r="C1625" s="181" t="s">
        <v>2278</v>
      </c>
      <c r="D1625" s="181" t="s">
        <v>193</v>
      </c>
      <c r="E1625" s="182" t="s">
        <v>2279</v>
      </c>
      <c r="F1625" s="183" t="s">
        <v>2280</v>
      </c>
      <c r="G1625" s="184" t="s">
        <v>196</v>
      </c>
      <c r="H1625" s="185">
        <v>1</v>
      </c>
      <c r="I1625" s="186"/>
      <c r="J1625" s="187">
        <f>ROUND(I1625*H1625,2)</f>
        <v>0</v>
      </c>
      <c r="K1625" s="183" t="s">
        <v>19</v>
      </c>
      <c r="L1625" s="42"/>
      <c r="M1625" s="188" t="s">
        <v>19</v>
      </c>
      <c r="N1625" s="189" t="s">
        <v>44</v>
      </c>
      <c r="O1625" s="67"/>
      <c r="P1625" s="190">
        <f>O1625*H1625</f>
        <v>0</v>
      </c>
      <c r="Q1625" s="190">
        <v>0</v>
      </c>
      <c r="R1625" s="190">
        <f>Q1625*H1625</f>
        <v>0</v>
      </c>
      <c r="S1625" s="190">
        <v>0</v>
      </c>
      <c r="T1625" s="191">
        <f>S1625*H1625</f>
        <v>0</v>
      </c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R1625" s="192" t="s">
        <v>292</v>
      </c>
      <c r="AT1625" s="192" t="s">
        <v>193</v>
      </c>
      <c r="AU1625" s="192" t="s">
        <v>82</v>
      </c>
      <c r="AY1625" s="20" t="s">
        <v>191</v>
      </c>
      <c r="BE1625" s="193">
        <f>IF(N1625="základní",J1625,0)</f>
        <v>0</v>
      </c>
      <c r="BF1625" s="193">
        <f>IF(N1625="snížená",J1625,0)</f>
        <v>0</v>
      </c>
      <c r="BG1625" s="193">
        <f>IF(N1625="zákl. přenesená",J1625,0)</f>
        <v>0</v>
      </c>
      <c r="BH1625" s="193">
        <f>IF(N1625="sníž. přenesená",J1625,0)</f>
        <v>0</v>
      </c>
      <c r="BI1625" s="193">
        <f>IF(N1625="nulová",J1625,0)</f>
        <v>0</v>
      </c>
      <c r="BJ1625" s="20" t="s">
        <v>80</v>
      </c>
      <c r="BK1625" s="193">
        <f>ROUND(I1625*H1625,2)</f>
        <v>0</v>
      </c>
      <c r="BL1625" s="20" t="s">
        <v>292</v>
      </c>
      <c r="BM1625" s="192" t="s">
        <v>2281</v>
      </c>
    </row>
    <row r="1626" spans="1:65" s="2" customFormat="1" ht="29.25">
      <c r="A1626" s="37"/>
      <c r="B1626" s="38"/>
      <c r="C1626" s="39"/>
      <c r="D1626" s="194" t="s">
        <v>199</v>
      </c>
      <c r="E1626" s="39"/>
      <c r="F1626" s="195" t="s">
        <v>2282</v>
      </c>
      <c r="G1626" s="39"/>
      <c r="H1626" s="39"/>
      <c r="I1626" s="196"/>
      <c r="J1626" s="39"/>
      <c r="K1626" s="39"/>
      <c r="L1626" s="42"/>
      <c r="M1626" s="197"/>
      <c r="N1626" s="198"/>
      <c r="O1626" s="67"/>
      <c r="P1626" s="67"/>
      <c r="Q1626" s="67"/>
      <c r="R1626" s="67"/>
      <c r="S1626" s="67"/>
      <c r="T1626" s="68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T1626" s="20" t="s">
        <v>199</v>
      </c>
      <c r="AU1626" s="20" t="s">
        <v>82</v>
      </c>
    </row>
    <row r="1627" spans="1:65" s="2" customFormat="1" ht="24.2" customHeight="1">
      <c r="A1627" s="37"/>
      <c r="B1627" s="38"/>
      <c r="C1627" s="181" t="s">
        <v>2283</v>
      </c>
      <c r="D1627" s="181" t="s">
        <v>193</v>
      </c>
      <c r="E1627" s="182" t="s">
        <v>2284</v>
      </c>
      <c r="F1627" s="183" t="s">
        <v>2285</v>
      </c>
      <c r="G1627" s="184" t="s">
        <v>196</v>
      </c>
      <c r="H1627" s="185">
        <v>5</v>
      </c>
      <c r="I1627" s="186"/>
      <c r="J1627" s="187">
        <f>ROUND(I1627*H1627,2)</f>
        <v>0</v>
      </c>
      <c r="K1627" s="183" t="s">
        <v>19</v>
      </c>
      <c r="L1627" s="42"/>
      <c r="M1627" s="188" t="s">
        <v>19</v>
      </c>
      <c r="N1627" s="189" t="s">
        <v>44</v>
      </c>
      <c r="O1627" s="67"/>
      <c r="P1627" s="190">
        <f>O1627*H1627</f>
        <v>0</v>
      </c>
      <c r="Q1627" s="190">
        <v>0</v>
      </c>
      <c r="R1627" s="190">
        <f>Q1627*H1627</f>
        <v>0</v>
      </c>
      <c r="S1627" s="190">
        <v>0</v>
      </c>
      <c r="T1627" s="191">
        <f>S1627*H1627</f>
        <v>0</v>
      </c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R1627" s="192" t="s">
        <v>292</v>
      </c>
      <c r="AT1627" s="192" t="s">
        <v>193</v>
      </c>
      <c r="AU1627" s="192" t="s">
        <v>82</v>
      </c>
      <c r="AY1627" s="20" t="s">
        <v>191</v>
      </c>
      <c r="BE1627" s="193">
        <f>IF(N1627="základní",J1627,0)</f>
        <v>0</v>
      </c>
      <c r="BF1627" s="193">
        <f>IF(N1627="snížená",J1627,0)</f>
        <v>0</v>
      </c>
      <c r="BG1627" s="193">
        <f>IF(N1627="zákl. přenesená",J1627,0)</f>
        <v>0</v>
      </c>
      <c r="BH1627" s="193">
        <f>IF(N1627="sníž. přenesená",J1627,0)</f>
        <v>0</v>
      </c>
      <c r="BI1627" s="193">
        <f>IF(N1627="nulová",J1627,0)</f>
        <v>0</v>
      </c>
      <c r="BJ1627" s="20" t="s">
        <v>80</v>
      </c>
      <c r="BK1627" s="193">
        <f>ROUND(I1627*H1627,2)</f>
        <v>0</v>
      </c>
      <c r="BL1627" s="20" t="s">
        <v>292</v>
      </c>
      <c r="BM1627" s="192" t="s">
        <v>2286</v>
      </c>
    </row>
    <row r="1628" spans="1:65" s="2" customFormat="1" ht="29.25">
      <c r="A1628" s="37"/>
      <c r="B1628" s="38"/>
      <c r="C1628" s="39"/>
      <c r="D1628" s="194" t="s">
        <v>199</v>
      </c>
      <c r="E1628" s="39"/>
      <c r="F1628" s="195" t="s">
        <v>2287</v>
      </c>
      <c r="G1628" s="39"/>
      <c r="H1628" s="39"/>
      <c r="I1628" s="196"/>
      <c r="J1628" s="39"/>
      <c r="K1628" s="39"/>
      <c r="L1628" s="42"/>
      <c r="M1628" s="197"/>
      <c r="N1628" s="198"/>
      <c r="O1628" s="67"/>
      <c r="P1628" s="67"/>
      <c r="Q1628" s="67"/>
      <c r="R1628" s="67"/>
      <c r="S1628" s="67"/>
      <c r="T1628" s="68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T1628" s="20" t="s">
        <v>199</v>
      </c>
      <c r="AU1628" s="20" t="s">
        <v>82</v>
      </c>
    </row>
    <row r="1629" spans="1:65" s="2" customFormat="1" ht="24.2" customHeight="1">
      <c r="A1629" s="37"/>
      <c r="B1629" s="38"/>
      <c r="C1629" s="181" t="s">
        <v>2288</v>
      </c>
      <c r="D1629" s="181" t="s">
        <v>193</v>
      </c>
      <c r="E1629" s="182" t="s">
        <v>2289</v>
      </c>
      <c r="F1629" s="183" t="s">
        <v>2290</v>
      </c>
      <c r="G1629" s="184" t="s">
        <v>196</v>
      </c>
      <c r="H1629" s="185">
        <v>1</v>
      </c>
      <c r="I1629" s="186"/>
      <c r="J1629" s="187">
        <f>ROUND(I1629*H1629,2)</f>
        <v>0</v>
      </c>
      <c r="K1629" s="183" t="s">
        <v>19</v>
      </c>
      <c r="L1629" s="42"/>
      <c r="M1629" s="188" t="s">
        <v>19</v>
      </c>
      <c r="N1629" s="189" t="s">
        <v>44</v>
      </c>
      <c r="O1629" s="67"/>
      <c r="P1629" s="190">
        <f>O1629*H1629</f>
        <v>0</v>
      </c>
      <c r="Q1629" s="190">
        <v>0</v>
      </c>
      <c r="R1629" s="190">
        <f>Q1629*H1629</f>
        <v>0</v>
      </c>
      <c r="S1629" s="190">
        <v>0</v>
      </c>
      <c r="T1629" s="191">
        <f>S1629*H1629</f>
        <v>0</v>
      </c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R1629" s="192" t="s">
        <v>292</v>
      </c>
      <c r="AT1629" s="192" t="s">
        <v>193</v>
      </c>
      <c r="AU1629" s="192" t="s">
        <v>82</v>
      </c>
      <c r="AY1629" s="20" t="s">
        <v>191</v>
      </c>
      <c r="BE1629" s="193">
        <f>IF(N1629="základní",J1629,0)</f>
        <v>0</v>
      </c>
      <c r="BF1629" s="193">
        <f>IF(N1629="snížená",J1629,0)</f>
        <v>0</v>
      </c>
      <c r="BG1629" s="193">
        <f>IF(N1629="zákl. přenesená",J1629,0)</f>
        <v>0</v>
      </c>
      <c r="BH1629" s="193">
        <f>IF(N1629="sníž. přenesená",J1629,0)</f>
        <v>0</v>
      </c>
      <c r="BI1629" s="193">
        <f>IF(N1629="nulová",J1629,0)</f>
        <v>0</v>
      </c>
      <c r="BJ1629" s="20" t="s">
        <v>80</v>
      </c>
      <c r="BK1629" s="193">
        <f>ROUND(I1629*H1629,2)</f>
        <v>0</v>
      </c>
      <c r="BL1629" s="20" t="s">
        <v>292</v>
      </c>
      <c r="BM1629" s="192" t="s">
        <v>2291</v>
      </c>
    </row>
    <row r="1630" spans="1:65" s="2" customFormat="1" ht="29.25">
      <c r="A1630" s="37"/>
      <c r="B1630" s="38"/>
      <c r="C1630" s="39"/>
      <c r="D1630" s="194" t="s">
        <v>199</v>
      </c>
      <c r="E1630" s="39"/>
      <c r="F1630" s="195" t="s">
        <v>2292</v>
      </c>
      <c r="G1630" s="39"/>
      <c r="H1630" s="39"/>
      <c r="I1630" s="196"/>
      <c r="J1630" s="39"/>
      <c r="K1630" s="39"/>
      <c r="L1630" s="42"/>
      <c r="M1630" s="197"/>
      <c r="N1630" s="198"/>
      <c r="O1630" s="67"/>
      <c r="P1630" s="67"/>
      <c r="Q1630" s="67"/>
      <c r="R1630" s="67"/>
      <c r="S1630" s="67"/>
      <c r="T1630" s="68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T1630" s="20" t="s">
        <v>199</v>
      </c>
      <c r="AU1630" s="20" t="s">
        <v>82</v>
      </c>
    </row>
    <row r="1631" spans="1:65" s="2" customFormat="1" ht="24.2" customHeight="1">
      <c r="A1631" s="37"/>
      <c r="B1631" s="38"/>
      <c r="C1631" s="181" t="s">
        <v>2293</v>
      </c>
      <c r="D1631" s="181" t="s">
        <v>193</v>
      </c>
      <c r="E1631" s="182" t="s">
        <v>2294</v>
      </c>
      <c r="F1631" s="183" t="s">
        <v>2295</v>
      </c>
      <c r="G1631" s="184" t="s">
        <v>196</v>
      </c>
      <c r="H1631" s="185">
        <v>2</v>
      </c>
      <c r="I1631" s="186"/>
      <c r="J1631" s="187">
        <f>ROUND(I1631*H1631,2)</f>
        <v>0</v>
      </c>
      <c r="K1631" s="183" t="s">
        <v>19</v>
      </c>
      <c r="L1631" s="42"/>
      <c r="M1631" s="188" t="s">
        <v>19</v>
      </c>
      <c r="N1631" s="189" t="s">
        <v>44</v>
      </c>
      <c r="O1631" s="67"/>
      <c r="P1631" s="190">
        <f>O1631*H1631</f>
        <v>0</v>
      </c>
      <c r="Q1631" s="190">
        <v>0</v>
      </c>
      <c r="R1631" s="190">
        <f>Q1631*H1631</f>
        <v>0</v>
      </c>
      <c r="S1631" s="190">
        <v>0</v>
      </c>
      <c r="T1631" s="191">
        <f>S1631*H1631</f>
        <v>0</v>
      </c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R1631" s="192" t="s">
        <v>292</v>
      </c>
      <c r="AT1631" s="192" t="s">
        <v>193</v>
      </c>
      <c r="AU1631" s="192" t="s">
        <v>82</v>
      </c>
      <c r="AY1631" s="20" t="s">
        <v>191</v>
      </c>
      <c r="BE1631" s="193">
        <f>IF(N1631="základní",J1631,0)</f>
        <v>0</v>
      </c>
      <c r="BF1631" s="193">
        <f>IF(N1631="snížená",J1631,0)</f>
        <v>0</v>
      </c>
      <c r="BG1631" s="193">
        <f>IF(N1631="zákl. přenesená",J1631,0)</f>
        <v>0</v>
      </c>
      <c r="BH1631" s="193">
        <f>IF(N1631="sníž. přenesená",J1631,0)</f>
        <v>0</v>
      </c>
      <c r="BI1631" s="193">
        <f>IF(N1631="nulová",J1631,0)</f>
        <v>0</v>
      </c>
      <c r="BJ1631" s="20" t="s">
        <v>80</v>
      </c>
      <c r="BK1631" s="193">
        <f>ROUND(I1631*H1631,2)</f>
        <v>0</v>
      </c>
      <c r="BL1631" s="20" t="s">
        <v>292</v>
      </c>
      <c r="BM1631" s="192" t="s">
        <v>2296</v>
      </c>
    </row>
    <row r="1632" spans="1:65" s="2" customFormat="1" ht="29.25">
      <c r="A1632" s="37"/>
      <c r="B1632" s="38"/>
      <c r="C1632" s="39"/>
      <c r="D1632" s="194" t="s">
        <v>199</v>
      </c>
      <c r="E1632" s="39"/>
      <c r="F1632" s="195" t="s">
        <v>2297</v>
      </c>
      <c r="G1632" s="39"/>
      <c r="H1632" s="39"/>
      <c r="I1632" s="196"/>
      <c r="J1632" s="39"/>
      <c r="K1632" s="39"/>
      <c r="L1632" s="42"/>
      <c r="M1632" s="197"/>
      <c r="N1632" s="198"/>
      <c r="O1632" s="67"/>
      <c r="P1632" s="67"/>
      <c r="Q1632" s="67"/>
      <c r="R1632" s="67"/>
      <c r="S1632" s="67"/>
      <c r="T1632" s="68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T1632" s="20" t="s">
        <v>199</v>
      </c>
      <c r="AU1632" s="20" t="s">
        <v>82</v>
      </c>
    </row>
    <row r="1633" spans="1:65" s="2" customFormat="1" ht="24.2" customHeight="1">
      <c r="A1633" s="37"/>
      <c r="B1633" s="38"/>
      <c r="C1633" s="181" t="s">
        <v>2298</v>
      </c>
      <c r="D1633" s="181" t="s">
        <v>193</v>
      </c>
      <c r="E1633" s="182" t="s">
        <v>2299</v>
      </c>
      <c r="F1633" s="183" t="s">
        <v>2300</v>
      </c>
      <c r="G1633" s="184" t="s">
        <v>196</v>
      </c>
      <c r="H1633" s="185">
        <v>4</v>
      </c>
      <c r="I1633" s="186"/>
      <c r="J1633" s="187">
        <f>ROUND(I1633*H1633,2)</f>
        <v>0</v>
      </c>
      <c r="K1633" s="183" t="s">
        <v>19</v>
      </c>
      <c r="L1633" s="42"/>
      <c r="M1633" s="188" t="s">
        <v>19</v>
      </c>
      <c r="N1633" s="189" t="s">
        <v>44</v>
      </c>
      <c r="O1633" s="67"/>
      <c r="P1633" s="190">
        <f>O1633*H1633</f>
        <v>0</v>
      </c>
      <c r="Q1633" s="190">
        <v>0</v>
      </c>
      <c r="R1633" s="190">
        <f>Q1633*H1633</f>
        <v>0</v>
      </c>
      <c r="S1633" s="190">
        <v>0</v>
      </c>
      <c r="T1633" s="191">
        <f>S1633*H1633</f>
        <v>0</v>
      </c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R1633" s="192" t="s">
        <v>292</v>
      </c>
      <c r="AT1633" s="192" t="s">
        <v>193</v>
      </c>
      <c r="AU1633" s="192" t="s">
        <v>82</v>
      </c>
      <c r="AY1633" s="20" t="s">
        <v>191</v>
      </c>
      <c r="BE1633" s="193">
        <f>IF(N1633="základní",J1633,0)</f>
        <v>0</v>
      </c>
      <c r="BF1633" s="193">
        <f>IF(N1633="snížená",J1633,0)</f>
        <v>0</v>
      </c>
      <c r="BG1633" s="193">
        <f>IF(N1633="zákl. přenesená",J1633,0)</f>
        <v>0</v>
      </c>
      <c r="BH1633" s="193">
        <f>IF(N1633="sníž. přenesená",J1633,0)</f>
        <v>0</v>
      </c>
      <c r="BI1633" s="193">
        <f>IF(N1633="nulová",J1633,0)</f>
        <v>0</v>
      </c>
      <c r="BJ1633" s="20" t="s">
        <v>80</v>
      </c>
      <c r="BK1633" s="193">
        <f>ROUND(I1633*H1633,2)</f>
        <v>0</v>
      </c>
      <c r="BL1633" s="20" t="s">
        <v>292</v>
      </c>
      <c r="BM1633" s="192" t="s">
        <v>2301</v>
      </c>
    </row>
    <row r="1634" spans="1:65" s="2" customFormat="1" ht="29.25">
      <c r="A1634" s="37"/>
      <c r="B1634" s="38"/>
      <c r="C1634" s="39"/>
      <c r="D1634" s="194" t="s">
        <v>199</v>
      </c>
      <c r="E1634" s="39"/>
      <c r="F1634" s="195" t="s">
        <v>2302</v>
      </c>
      <c r="G1634" s="39"/>
      <c r="H1634" s="39"/>
      <c r="I1634" s="196"/>
      <c r="J1634" s="39"/>
      <c r="K1634" s="39"/>
      <c r="L1634" s="42"/>
      <c r="M1634" s="197"/>
      <c r="N1634" s="198"/>
      <c r="O1634" s="67"/>
      <c r="P1634" s="67"/>
      <c r="Q1634" s="67"/>
      <c r="R1634" s="67"/>
      <c r="S1634" s="67"/>
      <c r="T1634" s="68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T1634" s="20" t="s">
        <v>199</v>
      </c>
      <c r="AU1634" s="20" t="s">
        <v>82</v>
      </c>
    </row>
    <row r="1635" spans="1:65" s="2" customFormat="1" ht="24.2" customHeight="1">
      <c r="A1635" s="37"/>
      <c r="B1635" s="38"/>
      <c r="C1635" s="181" t="s">
        <v>2303</v>
      </c>
      <c r="D1635" s="181" t="s">
        <v>193</v>
      </c>
      <c r="E1635" s="182" t="s">
        <v>2304</v>
      </c>
      <c r="F1635" s="183" t="s">
        <v>2305</v>
      </c>
      <c r="G1635" s="184" t="s">
        <v>2306</v>
      </c>
      <c r="H1635" s="185">
        <v>29</v>
      </c>
      <c r="I1635" s="186"/>
      <c r="J1635" s="187">
        <f>ROUND(I1635*H1635,2)</f>
        <v>0</v>
      </c>
      <c r="K1635" s="183" t="s">
        <v>19</v>
      </c>
      <c r="L1635" s="42"/>
      <c r="M1635" s="188" t="s">
        <v>19</v>
      </c>
      <c r="N1635" s="189" t="s">
        <v>44</v>
      </c>
      <c r="O1635" s="67"/>
      <c r="P1635" s="190">
        <f>O1635*H1635</f>
        <v>0</v>
      </c>
      <c r="Q1635" s="190">
        <v>0</v>
      </c>
      <c r="R1635" s="190">
        <f>Q1635*H1635</f>
        <v>0</v>
      </c>
      <c r="S1635" s="190">
        <v>0</v>
      </c>
      <c r="T1635" s="191">
        <f>S1635*H1635</f>
        <v>0</v>
      </c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R1635" s="192" t="s">
        <v>292</v>
      </c>
      <c r="AT1635" s="192" t="s">
        <v>193</v>
      </c>
      <c r="AU1635" s="192" t="s">
        <v>82</v>
      </c>
      <c r="AY1635" s="20" t="s">
        <v>191</v>
      </c>
      <c r="BE1635" s="193">
        <f>IF(N1635="základní",J1635,0)</f>
        <v>0</v>
      </c>
      <c r="BF1635" s="193">
        <f>IF(N1635="snížená",J1635,0)</f>
        <v>0</v>
      </c>
      <c r="BG1635" s="193">
        <f>IF(N1635="zákl. přenesená",J1635,0)</f>
        <v>0</v>
      </c>
      <c r="BH1635" s="193">
        <f>IF(N1635="sníž. přenesená",J1635,0)</f>
        <v>0</v>
      </c>
      <c r="BI1635" s="193">
        <f>IF(N1635="nulová",J1635,0)</f>
        <v>0</v>
      </c>
      <c r="BJ1635" s="20" t="s">
        <v>80</v>
      </c>
      <c r="BK1635" s="193">
        <f>ROUND(I1635*H1635,2)</f>
        <v>0</v>
      </c>
      <c r="BL1635" s="20" t="s">
        <v>292</v>
      </c>
      <c r="BM1635" s="192" t="s">
        <v>2307</v>
      </c>
    </row>
    <row r="1636" spans="1:65" s="2" customFormat="1" ht="29.25">
      <c r="A1636" s="37"/>
      <c r="B1636" s="38"/>
      <c r="C1636" s="39"/>
      <c r="D1636" s="194" t="s">
        <v>199</v>
      </c>
      <c r="E1636" s="39"/>
      <c r="F1636" s="195" t="s">
        <v>2308</v>
      </c>
      <c r="G1636" s="39"/>
      <c r="H1636" s="39"/>
      <c r="I1636" s="196"/>
      <c r="J1636" s="39"/>
      <c r="K1636" s="39"/>
      <c r="L1636" s="42"/>
      <c r="M1636" s="197"/>
      <c r="N1636" s="198"/>
      <c r="O1636" s="67"/>
      <c r="P1636" s="67"/>
      <c r="Q1636" s="67"/>
      <c r="R1636" s="67"/>
      <c r="S1636" s="67"/>
      <c r="T1636" s="68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T1636" s="20" t="s">
        <v>199</v>
      </c>
      <c r="AU1636" s="20" t="s">
        <v>82</v>
      </c>
    </row>
    <row r="1637" spans="1:65" s="2" customFormat="1" ht="21.75" customHeight="1">
      <c r="A1637" s="37"/>
      <c r="B1637" s="38"/>
      <c r="C1637" s="181" t="s">
        <v>2309</v>
      </c>
      <c r="D1637" s="181" t="s">
        <v>193</v>
      </c>
      <c r="E1637" s="182" t="s">
        <v>2310</v>
      </c>
      <c r="F1637" s="183" t="s">
        <v>2311</v>
      </c>
      <c r="G1637" s="184" t="s">
        <v>1809</v>
      </c>
      <c r="H1637" s="244"/>
      <c r="I1637" s="186"/>
      <c r="J1637" s="187">
        <f>ROUND(I1637*H1637,2)</f>
        <v>0</v>
      </c>
      <c r="K1637" s="183" t="s">
        <v>203</v>
      </c>
      <c r="L1637" s="42"/>
      <c r="M1637" s="188" t="s">
        <v>19</v>
      </c>
      <c r="N1637" s="189" t="s">
        <v>44</v>
      </c>
      <c r="O1637" s="67"/>
      <c r="P1637" s="190">
        <f>O1637*H1637</f>
        <v>0</v>
      </c>
      <c r="Q1637" s="190">
        <v>0</v>
      </c>
      <c r="R1637" s="190">
        <f>Q1637*H1637</f>
        <v>0</v>
      </c>
      <c r="S1637" s="190">
        <v>0</v>
      </c>
      <c r="T1637" s="191">
        <f>S1637*H1637</f>
        <v>0</v>
      </c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R1637" s="192" t="s">
        <v>292</v>
      </c>
      <c r="AT1637" s="192" t="s">
        <v>193</v>
      </c>
      <c r="AU1637" s="192" t="s">
        <v>82</v>
      </c>
      <c r="AY1637" s="20" t="s">
        <v>191</v>
      </c>
      <c r="BE1637" s="193">
        <f>IF(N1637="základní",J1637,0)</f>
        <v>0</v>
      </c>
      <c r="BF1637" s="193">
        <f>IF(N1637="snížená",J1637,0)</f>
        <v>0</v>
      </c>
      <c r="BG1637" s="193">
        <f>IF(N1637="zákl. přenesená",J1637,0)</f>
        <v>0</v>
      </c>
      <c r="BH1637" s="193">
        <f>IF(N1637="sníž. přenesená",J1637,0)</f>
        <v>0</v>
      </c>
      <c r="BI1637" s="193">
        <f>IF(N1637="nulová",J1637,0)</f>
        <v>0</v>
      </c>
      <c r="BJ1637" s="20" t="s">
        <v>80</v>
      </c>
      <c r="BK1637" s="193">
        <f>ROUND(I1637*H1637,2)</f>
        <v>0</v>
      </c>
      <c r="BL1637" s="20" t="s">
        <v>292</v>
      </c>
      <c r="BM1637" s="192" t="s">
        <v>2312</v>
      </c>
    </row>
    <row r="1638" spans="1:65" s="2" customFormat="1" ht="19.5">
      <c r="A1638" s="37"/>
      <c r="B1638" s="38"/>
      <c r="C1638" s="39"/>
      <c r="D1638" s="194" t="s">
        <v>199</v>
      </c>
      <c r="E1638" s="39"/>
      <c r="F1638" s="195" t="s">
        <v>2313</v>
      </c>
      <c r="G1638" s="39"/>
      <c r="H1638" s="39"/>
      <c r="I1638" s="196"/>
      <c r="J1638" s="39"/>
      <c r="K1638" s="39"/>
      <c r="L1638" s="42"/>
      <c r="M1638" s="197"/>
      <c r="N1638" s="198"/>
      <c r="O1638" s="67"/>
      <c r="P1638" s="67"/>
      <c r="Q1638" s="67"/>
      <c r="R1638" s="67"/>
      <c r="S1638" s="67"/>
      <c r="T1638" s="68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T1638" s="20" t="s">
        <v>199</v>
      </c>
      <c r="AU1638" s="20" t="s">
        <v>82</v>
      </c>
    </row>
    <row r="1639" spans="1:65" s="2" customFormat="1" ht="11.25">
      <c r="A1639" s="37"/>
      <c r="B1639" s="38"/>
      <c r="C1639" s="39"/>
      <c r="D1639" s="199" t="s">
        <v>206</v>
      </c>
      <c r="E1639" s="39"/>
      <c r="F1639" s="200" t="s">
        <v>2314</v>
      </c>
      <c r="G1639" s="39"/>
      <c r="H1639" s="39"/>
      <c r="I1639" s="196"/>
      <c r="J1639" s="39"/>
      <c r="K1639" s="39"/>
      <c r="L1639" s="42"/>
      <c r="M1639" s="197"/>
      <c r="N1639" s="198"/>
      <c r="O1639" s="67"/>
      <c r="P1639" s="67"/>
      <c r="Q1639" s="67"/>
      <c r="R1639" s="67"/>
      <c r="S1639" s="67"/>
      <c r="T1639" s="68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T1639" s="20" t="s">
        <v>206</v>
      </c>
      <c r="AU1639" s="20" t="s">
        <v>82</v>
      </c>
    </row>
    <row r="1640" spans="1:65" s="12" customFormat="1" ht="22.9" customHeight="1">
      <c r="B1640" s="165"/>
      <c r="C1640" s="166"/>
      <c r="D1640" s="167" t="s">
        <v>72</v>
      </c>
      <c r="E1640" s="179" t="s">
        <v>2315</v>
      </c>
      <c r="F1640" s="179" t="s">
        <v>2316</v>
      </c>
      <c r="G1640" s="166"/>
      <c r="H1640" s="166"/>
      <c r="I1640" s="169"/>
      <c r="J1640" s="180">
        <f>BK1640</f>
        <v>0</v>
      </c>
      <c r="K1640" s="166"/>
      <c r="L1640" s="171"/>
      <c r="M1640" s="172"/>
      <c r="N1640" s="173"/>
      <c r="O1640" s="173"/>
      <c r="P1640" s="174">
        <f>SUM(P1641:P1789)</f>
        <v>0</v>
      </c>
      <c r="Q1640" s="173"/>
      <c r="R1640" s="174">
        <f>SUM(R1641:R1789)</f>
        <v>45.14671581999999</v>
      </c>
      <c r="S1640" s="173"/>
      <c r="T1640" s="175">
        <f>SUM(T1641:T1789)</f>
        <v>0</v>
      </c>
      <c r="AR1640" s="176" t="s">
        <v>82</v>
      </c>
      <c r="AT1640" s="177" t="s">
        <v>72</v>
      </c>
      <c r="AU1640" s="177" t="s">
        <v>80</v>
      </c>
      <c r="AY1640" s="176" t="s">
        <v>191</v>
      </c>
      <c r="BK1640" s="178">
        <f>SUM(BK1641:BK1789)</f>
        <v>0</v>
      </c>
    </row>
    <row r="1641" spans="1:65" s="2" customFormat="1" ht="16.5" customHeight="1">
      <c r="A1641" s="37"/>
      <c r="B1641" s="38"/>
      <c r="C1641" s="181" t="s">
        <v>2317</v>
      </c>
      <c r="D1641" s="181" t="s">
        <v>193</v>
      </c>
      <c r="E1641" s="182" t="s">
        <v>2318</v>
      </c>
      <c r="F1641" s="183" t="s">
        <v>2319</v>
      </c>
      <c r="G1641" s="184" t="s">
        <v>282</v>
      </c>
      <c r="H1641" s="185">
        <v>889.58699999999999</v>
      </c>
      <c r="I1641" s="186"/>
      <c r="J1641" s="187">
        <f>ROUND(I1641*H1641,2)</f>
        <v>0</v>
      </c>
      <c r="K1641" s="183" t="s">
        <v>203</v>
      </c>
      <c r="L1641" s="42"/>
      <c r="M1641" s="188" t="s">
        <v>19</v>
      </c>
      <c r="N1641" s="189" t="s">
        <v>44</v>
      </c>
      <c r="O1641" s="67"/>
      <c r="P1641" s="190">
        <f>O1641*H1641</f>
        <v>0</v>
      </c>
      <c r="Q1641" s="190">
        <v>2.9999999999999997E-4</v>
      </c>
      <c r="R1641" s="190">
        <f>Q1641*H1641</f>
        <v>0.26687609999999995</v>
      </c>
      <c r="S1641" s="190">
        <v>0</v>
      </c>
      <c r="T1641" s="191">
        <f>S1641*H1641</f>
        <v>0</v>
      </c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R1641" s="192" t="s">
        <v>292</v>
      </c>
      <c r="AT1641" s="192" t="s">
        <v>193</v>
      </c>
      <c r="AU1641" s="192" t="s">
        <v>82</v>
      </c>
      <c r="AY1641" s="20" t="s">
        <v>191</v>
      </c>
      <c r="BE1641" s="193">
        <f>IF(N1641="základní",J1641,0)</f>
        <v>0</v>
      </c>
      <c r="BF1641" s="193">
        <f>IF(N1641="snížená",J1641,0)</f>
        <v>0</v>
      </c>
      <c r="BG1641" s="193">
        <f>IF(N1641="zákl. přenesená",J1641,0)</f>
        <v>0</v>
      </c>
      <c r="BH1641" s="193">
        <f>IF(N1641="sníž. přenesená",J1641,0)</f>
        <v>0</v>
      </c>
      <c r="BI1641" s="193">
        <f>IF(N1641="nulová",J1641,0)</f>
        <v>0</v>
      </c>
      <c r="BJ1641" s="20" t="s">
        <v>80</v>
      </c>
      <c r="BK1641" s="193">
        <f>ROUND(I1641*H1641,2)</f>
        <v>0</v>
      </c>
      <c r="BL1641" s="20" t="s">
        <v>292</v>
      </c>
      <c r="BM1641" s="192" t="s">
        <v>2320</v>
      </c>
    </row>
    <row r="1642" spans="1:65" s="2" customFormat="1" ht="11.25">
      <c r="A1642" s="37"/>
      <c r="B1642" s="38"/>
      <c r="C1642" s="39"/>
      <c r="D1642" s="194" t="s">
        <v>199</v>
      </c>
      <c r="E1642" s="39"/>
      <c r="F1642" s="195" t="s">
        <v>2321</v>
      </c>
      <c r="G1642" s="39"/>
      <c r="H1642" s="39"/>
      <c r="I1642" s="196"/>
      <c r="J1642" s="39"/>
      <c r="K1642" s="39"/>
      <c r="L1642" s="42"/>
      <c r="M1642" s="197"/>
      <c r="N1642" s="198"/>
      <c r="O1642" s="67"/>
      <c r="P1642" s="67"/>
      <c r="Q1642" s="67"/>
      <c r="R1642" s="67"/>
      <c r="S1642" s="67"/>
      <c r="T1642" s="68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T1642" s="20" t="s">
        <v>199</v>
      </c>
      <c r="AU1642" s="20" t="s">
        <v>82</v>
      </c>
    </row>
    <row r="1643" spans="1:65" s="2" customFormat="1" ht="11.25">
      <c r="A1643" s="37"/>
      <c r="B1643" s="38"/>
      <c r="C1643" s="39"/>
      <c r="D1643" s="199" t="s">
        <v>206</v>
      </c>
      <c r="E1643" s="39"/>
      <c r="F1643" s="200" t="s">
        <v>2322</v>
      </c>
      <c r="G1643" s="39"/>
      <c r="H1643" s="39"/>
      <c r="I1643" s="196"/>
      <c r="J1643" s="39"/>
      <c r="K1643" s="39"/>
      <c r="L1643" s="42"/>
      <c r="M1643" s="197"/>
      <c r="N1643" s="198"/>
      <c r="O1643" s="67"/>
      <c r="P1643" s="67"/>
      <c r="Q1643" s="67"/>
      <c r="R1643" s="67"/>
      <c r="S1643" s="67"/>
      <c r="T1643" s="68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T1643" s="20" t="s">
        <v>206</v>
      </c>
      <c r="AU1643" s="20" t="s">
        <v>82</v>
      </c>
    </row>
    <row r="1644" spans="1:65" s="13" customFormat="1" ht="11.25">
      <c r="B1644" s="201"/>
      <c r="C1644" s="202"/>
      <c r="D1644" s="194" t="s">
        <v>208</v>
      </c>
      <c r="E1644" s="203" t="s">
        <v>19</v>
      </c>
      <c r="F1644" s="204" t="s">
        <v>2323</v>
      </c>
      <c r="G1644" s="202"/>
      <c r="H1644" s="205">
        <v>12.631</v>
      </c>
      <c r="I1644" s="206"/>
      <c r="J1644" s="202"/>
      <c r="K1644" s="202"/>
      <c r="L1644" s="207"/>
      <c r="M1644" s="208"/>
      <c r="N1644" s="209"/>
      <c r="O1644" s="209"/>
      <c r="P1644" s="209"/>
      <c r="Q1644" s="209"/>
      <c r="R1644" s="209"/>
      <c r="S1644" s="209"/>
      <c r="T1644" s="210"/>
      <c r="AT1644" s="211" t="s">
        <v>208</v>
      </c>
      <c r="AU1644" s="211" t="s">
        <v>82</v>
      </c>
      <c r="AV1644" s="13" t="s">
        <v>82</v>
      </c>
      <c r="AW1644" s="13" t="s">
        <v>34</v>
      </c>
      <c r="AX1644" s="13" t="s">
        <v>73</v>
      </c>
      <c r="AY1644" s="211" t="s">
        <v>191</v>
      </c>
    </row>
    <row r="1645" spans="1:65" s="15" customFormat="1" ht="11.25">
      <c r="B1645" s="233"/>
      <c r="C1645" s="234"/>
      <c r="D1645" s="194" t="s">
        <v>208</v>
      </c>
      <c r="E1645" s="235" t="s">
        <v>19</v>
      </c>
      <c r="F1645" s="236" t="s">
        <v>571</v>
      </c>
      <c r="G1645" s="234"/>
      <c r="H1645" s="235" t="s">
        <v>19</v>
      </c>
      <c r="I1645" s="237"/>
      <c r="J1645" s="234"/>
      <c r="K1645" s="234"/>
      <c r="L1645" s="238"/>
      <c r="M1645" s="239"/>
      <c r="N1645" s="240"/>
      <c r="O1645" s="240"/>
      <c r="P1645" s="240"/>
      <c r="Q1645" s="240"/>
      <c r="R1645" s="240"/>
      <c r="S1645" s="240"/>
      <c r="T1645" s="241"/>
      <c r="AT1645" s="242" t="s">
        <v>208</v>
      </c>
      <c r="AU1645" s="242" t="s">
        <v>82</v>
      </c>
      <c r="AV1645" s="15" t="s">
        <v>80</v>
      </c>
      <c r="AW1645" s="15" t="s">
        <v>34</v>
      </c>
      <c r="AX1645" s="15" t="s">
        <v>73</v>
      </c>
      <c r="AY1645" s="242" t="s">
        <v>191</v>
      </c>
    </row>
    <row r="1646" spans="1:65" s="13" customFormat="1" ht="11.25">
      <c r="B1646" s="201"/>
      <c r="C1646" s="202"/>
      <c r="D1646" s="194" t="s">
        <v>208</v>
      </c>
      <c r="E1646" s="203" t="s">
        <v>19</v>
      </c>
      <c r="F1646" s="204" t="s">
        <v>784</v>
      </c>
      <c r="G1646" s="202"/>
      <c r="H1646" s="205">
        <v>28.61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208</v>
      </c>
      <c r="AU1646" s="211" t="s">
        <v>82</v>
      </c>
      <c r="AV1646" s="13" t="s">
        <v>82</v>
      </c>
      <c r="AW1646" s="13" t="s">
        <v>34</v>
      </c>
      <c r="AX1646" s="13" t="s">
        <v>73</v>
      </c>
      <c r="AY1646" s="211" t="s">
        <v>191</v>
      </c>
    </row>
    <row r="1647" spans="1:65" s="13" customFormat="1" ht="11.25">
      <c r="B1647" s="201"/>
      <c r="C1647" s="202"/>
      <c r="D1647" s="194" t="s">
        <v>208</v>
      </c>
      <c r="E1647" s="203" t="s">
        <v>19</v>
      </c>
      <c r="F1647" s="204" t="s">
        <v>845</v>
      </c>
      <c r="G1647" s="202"/>
      <c r="H1647" s="205">
        <v>27.405999999999999</v>
      </c>
      <c r="I1647" s="206"/>
      <c r="J1647" s="202"/>
      <c r="K1647" s="202"/>
      <c r="L1647" s="207"/>
      <c r="M1647" s="208"/>
      <c r="N1647" s="209"/>
      <c r="O1647" s="209"/>
      <c r="P1647" s="209"/>
      <c r="Q1647" s="209"/>
      <c r="R1647" s="209"/>
      <c r="S1647" s="209"/>
      <c r="T1647" s="210"/>
      <c r="AT1647" s="211" t="s">
        <v>208</v>
      </c>
      <c r="AU1647" s="211" t="s">
        <v>82</v>
      </c>
      <c r="AV1647" s="13" t="s">
        <v>82</v>
      </c>
      <c r="AW1647" s="13" t="s">
        <v>34</v>
      </c>
      <c r="AX1647" s="13" t="s">
        <v>73</v>
      </c>
      <c r="AY1647" s="211" t="s">
        <v>191</v>
      </c>
    </row>
    <row r="1648" spans="1:65" s="13" customFormat="1" ht="11.25">
      <c r="B1648" s="201"/>
      <c r="C1648" s="202"/>
      <c r="D1648" s="194" t="s">
        <v>208</v>
      </c>
      <c r="E1648" s="203" t="s">
        <v>19</v>
      </c>
      <c r="F1648" s="204" t="s">
        <v>785</v>
      </c>
      <c r="G1648" s="202"/>
      <c r="H1648" s="205">
        <v>89.4</v>
      </c>
      <c r="I1648" s="206"/>
      <c r="J1648" s="202"/>
      <c r="K1648" s="202"/>
      <c r="L1648" s="207"/>
      <c r="M1648" s="208"/>
      <c r="N1648" s="209"/>
      <c r="O1648" s="209"/>
      <c r="P1648" s="209"/>
      <c r="Q1648" s="209"/>
      <c r="R1648" s="209"/>
      <c r="S1648" s="209"/>
      <c r="T1648" s="210"/>
      <c r="AT1648" s="211" t="s">
        <v>208</v>
      </c>
      <c r="AU1648" s="211" t="s">
        <v>82</v>
      </c>
      <c r="AV1648" s="13" t="s">
        <v>82</v>
      </c>
      <c r="AW1648" s="13" t="s">
        <v>34</v>
      </c>
      <c r="AX1648" s="13" t="s">
        <v>73</v>
      </c>
      <c r="AY1648" s="211" t="s">
        <v>191</v>
      </c>
    </row>
    <row r="1649" spans="1:65" s="13" customFormat="1" ht="11.25">
      <c r="B1649" s="201"/>
      <c r="C1649" s="202"/>
      <c r="D1649" s="194" t="s">
        <v>208</v>
      </c>
      <c r="E1649" s="203" t="s">
        <v>19</v>
      </c>
      <c r="F1649" s="204" t="s">
        <v>846</v>
      </c>
      <c r="G1649" s="202"/>
      <c r="H1649" s="205">
        <v>102.99</v>
      </c>
      <c r="I1649" s="206"/>
      <c r="J1649" s="202"/>
      <c r="K1649" s="202"/>
      <c r="L1649" s="207"/>
      <c r="M1649" s="208"/>
      <c r="N1649" s="209"/>
      <c r="O1649" s="209"/>
      <c r="P1649" s="209"/>
      <c r="Q1649" s="209"/>
      <c r="R1649" s="209"/>
      <c r="S1649" s="209"/>
      <c r="T1649" s="210"/>
      <c r="AT1649" s="211" t="s">
        <v>208</v>
      </c>
      <c r="AU1649" s="211" t="s">
        <v>82</v>
      </c>
      <c r="AV1649" s="13" t="s">
        <v>82</v>
      </c>
      <c r="AW1649" s="13" t="s">
        <v>34</v>
      </c>
      <c r="AX1649" s="13" t="s">
        <v>73</v>
      </c>
      <c r="AY1649" s="211" t="s">
        <v>191</v>
      </c>
    </row>
    <row r="1650" spans="1:65" s="13" customFormat="1" ht="11.25">
      <c r="B1650" s="201"/>
      <c r="C1650" s="202"/>
      <c r="D1650" s="194" t="s">
        <v>208</v>
      </c>
      <c r="E1650" s="203" t="s">
        <v>19</v>
      </c>
      <c r="F1650" s="204" t="s">
        <v>847</v>
      </c>
      <c r="G1650" s="202"/>
      <c r="H1650" s="205">
        <v>40.81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208</v>
      </c>
      <c r="AU1650" s="211" t="s">
        <v>82</v>
      </c>
      <c r="AV1650" s="13" t="s">
        <v>82</v>
      </c>
      <c r="AW1650" s="13" t="s">
        <v>34</v>
      </c>
      <c r="AX1650" s="13" t="s">
        <v>73</v>
      </c>
      <c r="AY1650" s="211" t="s">
        <v>191</v>
      </c>
    </row>
    <row r="1651" spans="1:65" s="13" customFormat="1" ht="11.25">
      <c r="B1651" s="201"/>
      <c r="C1651" s="202"/>
      <c r="D1651" s="194" t="s">
        <v>208</v>
      </c>
      <c r="E1651" s="203" t="s">
        <v>19</v>
      </c>
      <c r="F1651" s="204" t="s">
        <v>1402</v>
      </c>
      <c r="G1651" s="202"/>
      <c r="H1651" s="205">
        <v>587.74</v>
      </c>
      <c r="I1651" s="206"/>
      <c r="J1651" s="202"/>
      <c r="K1651" s="202"/>
      <c r="L1651" s="207"/>
      <c r="M1651" s="208"/>
      <c r="N1651" s="209"/>
      <c r="O1651" s="209"/>
      <c r="P1651" s="209"/>
      <c r="Q1651" s="209"/>
      <c r="R1651" s="209"/>
      <c r="S1651" s="209"/>
      <c r="T1651" s="210"/>
      <c r="AT1651" s="211" t="s">
        <v>208</v>
      </c>
      <c r="AU1651" s="211" t="s">
        <v>82</v>
      </c>
      <c r="AV1651" s="13" t="s">
        <v>82</v>
      </c>
      <c r="AW1651" s="13" t="s">
        <v>34</v>
      </c>
      <c r="AX1651" s="13" t="s">
        <v>73</v>
      </c>
      <c r="AY1651" s="211" t="s">
        <v>191</v>
      </c>
    </row>
    <row r="1652" spans="1:65" s="14" customFormat="1" ht="11.25">
      <c r="B1652" s="212"/>
      <c r="C1652" s="213"/>
      <c r="D1652" s="194" t="s">
        <v>208</v>
      </c>
      <c r="E1652" s="214" t="s">
        <v>19</v>
      </c>
      <c r="F1652" s="215" t="s">
        <v>238</v>
      </c>
      <c r="G1652" s="213"/>
      <c r="H1652" s="216">
        <v>889.58699999999999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208</v>
      </c>
      <c r="AU1652" s="222" t="s">
        <v>82</v>
      </c>
      <c r="AV1652" s="14" t="s">
        <v>197</v>
      </c>
      <c r="AW1652" s="14" t="s">
        <v>34</v>
      </c>
      <c r="AX1652" s="14" t="s">
        <v>80</v>
      </c>
      <c r="AY1652" s="222" t="s">
        <v>191</v>
      </c>
    </row>
    <row r="1653" spans="1:65" s="2" customFormat="1" ht="16.5" customHeight="1">
      <c r="A1653" s="37"/>
      <c r="B1653" s="38"/>
      <c r="C1653" s="181" t="s">
        <v>2324</v>
      </c>
      <c r="D1653" s="181" t="s">
        <v>193</v>
      </c>
      <c r="E1653" s="182" t="s">
        <v>2325</v>
      </c>
      <c r="F1653" s="183" t="s">
        <v>2326</v>
      </c>
      <c r="G1653" s="184" t="s">
        <v>282</v>
      </c>
      <c r="H1653" s="185">
        <v>287.7</v>
      </c>
      <c r="I1653" s="186"/>
      <c r="J1653" s="187">
        <f>ROUND(I1653*H1653,2)</f>
        <v>0</v>
      </c>
      <c r="K1653" s="183" t="s">
        <v>203</v>
      </c>
      <c r="L1653" s="42"/>
      <c r="M1653" s="188" t="s">
        <v>19</v>
      </c>
      <c r="N1653" s="189" t="s">
        <v>44</v>
      </c>
      <c r="O1653" s="67"/>
      <c r="P1653" s="190">
        <f>O1653*H1653</f>
        <v>0</v>
      </c>
      <c r="Q1653" s="190">
        <v>4.4999999999999997E-3</v>
      </c>
      <c r="R1653" s="190">
        <f>Q1653*H1653</f>
        <v>1.2946499999999999</v>
      </c>
      <c r="S1653" s="190">
        <v>0</v>
      </c>
      <c r="T1653" s="191">
        <f>S1653*H1653</f>
        <v>0</v>
      </c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R1653" s="192" t="s">
        <v>292</v>
      </c>
      <c r="AT1653" s="192" t="s">
        <v>193</v>
      </c>
      <c r="AU1653" s="192" t="s">
        <v>82</v>
      </c>
      <c r="AY1653" s="20" t="s">
        <v>191</v>
      </c>
      <c r="BE1653" s="193">
        <f>IF(N1653="základní",J1653,0)</f>
        <v>0</v>
      </c>
      <c r="BF1653" s="193">
        <f>IF(N1653="snížená",J1653,0)</f>
        <v>0</v>
      </c>
      <c r="BG1653" s="193">
        <f>IF(N1653="zákl. přenesená",J1653,0)</f>
        <v>0</v>
      </c>
      <c r="BH1653" s="193">
        <f>IF(N1653="sníž. přenesená",J1653,0)</f>
        <v>0</v>
      </c>
      <c r="BI1653" s="193">
        <f>IF(N1653="nulová",J1653,0)</f>
        <v>0</v>
      </c>
      <c r="BJ1653" s="20" t="s">
        <v>80</v>
      </c>
      <c r="BK1653" s="193">
        <f>ROUND(I1653*H1653,2)</f>
        <v>0</v>
      </c>
      <c r="BL1653" s="20" t="s">
        <v>292</v>
      </c>
      <c r="BM1653" s="192" t="s">
        <v>2327</v>
      </c>
    </row>
    <row r="1654" spans="1:65" s="2" customFormat="1" ht="11.25">
      <c r="A1654" s="37"/>
      <c r="B1654" s="38"/>
      <c r="C1654" s="39"/>
      <c r="D1654" s="194" t="s">
        <v>199</v>
      </c>
      <c r="E1654" s="39"/>
      <c r="F1654" s="195" t="s">
        <v>2328</v>
      </c>
      <c r="G1654" s="39"/>
      <c r="H1654" s="39"/>
      <c r="I1654" s="196"/>
      <c r="J1654" s="39"/>
      <c r="K1654" s="39"/>
      <c r="L1654" s="42"/>
      <c r="M1654" s="197"/>
      <c r="N1654" s="198"/>
      <c r="O1654" s="67"/>
      <c r="P1654" s="67"/>
      <c r="Q1654" s="67"/>
      <c r="R1654" s="67"/>
      <c r="S1654" s="67"/>
      <c r="T1654" s="68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T1654" s="20" t="s">
        <v>199</v>
      </c>
      <c r="AU1654" s="20" t="s">
        <v>82</v>
      </c>
    </row>
    <row r="1655" spans="1:65" s="2" customFormat="1" ht="11.25">
      <c r="A1655" s="37"/>
      <c r="B1655" s="38"/>
      <c r="C1655" s="39"/>
      <c r="D1655" s="199" t="s">
        <v>206</v>
      </c>
      <c r="E1655" s="39"/>
      <c r="F1655" s="200" t="s">
        <v>2329</v>
      </c>
      <c r="G1655" s="39"/>
      <c r="H1655" s="39"/>
      <c r="I1655" s="196"/>
      <c r="J1655" s="39"/>
      <c r="K1655" s="39"/>
      <c r="L1655" s="42"/>
      <c r="M1655" s="197"/>
      <c r="N1655" s="198"/>
      <c r="O1655" s="67"/>
      <c r="P1655" s="67"/>
      <c r="Q1655" s="67"/>
      <c r="R1655" s="67"/>
      <c r="S1655" s="67"/>
      <c r="T1655" s="68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T1655" s="20" t="s">
        <v>206</v>
      </c>
      <c r="AU1655" s="20" t="s">
        <v>82</v>
      </c>
    </row>
    <row r="1656" spans="1:65" s="13" customFormat="1" ht="11.25">
      <c r="B1656" s="201"/>
      <c r="C1656" s="202"/>
      <c r="D1656" s="194" t="s">
        <v>208</v>
      </c>
      <c r="E1656" s="203" t="s">
        <v>19</v>
      </c>
      <c r="F1656" s="204" t="s">
        <v>863</v>
      </c>
      <c r="G1656" s="202"/>
      <c r="H1656" s="205">
        <v>287.7</v>
      </c>
      <c r="I1656" s="206"/>
      <c r="J1656" s="202"/>
      <c r="K1656" s="202"/>
      <c r="L1656" s="207"/>
      <c r="M1656" s="208"/>
      <c r="N1656" s="209"/>
      <c r="O1656" s="209"/>
      <c r="P1656" s="209"/>
      <c r="Q1656" s="209"/>
      <c r="R1656" s="209"/>
      <c r="S1656" s="209"/>
      <c r="T1656" s="210"/>
      <c r="AT1656" s="211" t="s">
        <v>208</v>
      </c>
      <c r="AU1656" s="211" t="s">
        <v>82</v>
      </c>
      <c r="AV1656" s="13" t="s">
        <v>82</v>
      </c>
      <c r="AW1656" s="13" t="s">
        <v>34</v>
      </c>
      <c r="AX1656" s="13" t="s">
        <v>80</v>
      </c>
      <c r="AY1656" s="211" t="s">
        <v>191</v>
      </c>
    </row>
    <row r="1657" spans="1:65" s="2" customFormat="1" ht="16.5" customHeight="1">
      <c r="A1657" s="37"/>
      <c r="B1657" s="38"/>
      <c r="C1657" s="181" t="s">
        <v>2330</v>
      </c>
      <c r="D1657" s="181" t="s">
        <v>193</v>
      </c>
      <c r="E1657" s="182" t="s">
        <v>2331</v>
      </c>
      <c r="F1657" s="183" t="s">
        <v>2332</v>
      </c>
      <c r="G1657" s="184" t="s">
        <v>301</v>
      </c>
      <c r="H1657" s="185">
        <v>51.38</v>
      </c>
      <c r="I1657" s="186"/>
      <c r="J1657" s="187">
        <f>ROUND(I1657*H1657,2)</f>
        <v>0</v>
      </c>
      <c r="K1657" s="183" t="s">
        <v>203</v>
      </c>
      <c r="L1657" s="42"/>
      <c r="M1657" s="188" t="s">
        <v>19</v>
      </c>
      <c r="N1657" s="189" t="s">
        <v>44</v>
      </c>
      <c r="O1657" s="67"/>
      <c r="P1657" s="190">
        <f>O1657*H1657</f>
        <v>0</v>
      </c>
      <c r="Q1657" s="190">
        <v>0</v>
      </c>
      <c r="R1657" s="190">
        <f>Q1657*H1657</f>
        <v>0</v>
      </c>
      <c r="S1657" s="190">
        <v>0</v>
      </c>
      <c r="T1657" s="191">
        <f>S1657*H1657</f>
        <v>0</v>
      </c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R1657" s="192" t="s">
        <v>292</v>
      </c>
      <c r="AT1657" s="192" t="s">
        <v>193</v>
      </c>
      <c r="AU1657" s="192" t="s">
        <v>82</v>
      </c>
      <c r="AY1657" s="20" t="s">
        <v>191</v>
      </c>
      <c r="BE1657" s="193">
        <f>IF(N1657="základní",J1657,0)</f>
        <v>0</v>
      </c>
      <c r="BF1657" s="193">
        <f>IF(N1657="snížená",J1657,0)</f>
        <v>0</v>
      </c>
      <c r="BG1657" s="193">
        <f>IF(N1657="zákl. přenesená",J1657,0)</f>
        <v>0</v>
      </c>
      <c r="BH1657" s="193">
        <f>IF(N1657="sníž. přenesená",J1657,0)</f>
        <v>0</v>
      </c>
      <c r="BI1657" s="193">
        <f>IF(N1657="nulová",J1657,0)</f>
        <v>0</v>
      </c>
      <c r="BJ1657" s="20" t="s">
        <v>80</v>
      </c>
      <c r="BK1657" s="193">
        <f>ROUND(I1657*H1657,2)</f>
        <v>0</v>
      </c>
      <c r="BL1657" s="20" t="s">
        <v>292</v>
      </c>
      <c r="BM1657" s="192" t="s">
        <v>2333</v>
      </c>
    </row>
    <row r="1658" spans="1:65" s="2" customFormat="1" ht="11.25">
      <c r="A1658" s="37"/>
      <c r="B1658" s="38"/>
      <c r="C1658" s="39"/>
      <c r="D1658" s="194" t="s">
        <v>199</v>
      </c>
      <c r="E1658" s="39"/>
      <c r="F1658" s="195" t="s">
        <v>2334</v>
      </c>
      <c r="G1658" s="39"/>
      <c r="H1658" s="39"/>
      <c r="I1658" s="196"/>
      <c r="J1658" s="39"/>
      <c r="K1658" s="39"/>
      <c r="L1658" s="42"/>
      <c r="M1658" s="197"/>
      <c r="N1658" s="198"/>
      <c r="O1658" s="67"/>
      <c r="P1658" s="67"/>
      <c r="Q1658" s="67"/>
      <c r="R1658" s="67"/>
      <c r="S1658" s="67"/>
      <c r="T1658" s="68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T1658" s="20" t="s">
        <v>199</v>
      </c>
      <c r="AU1658" s="20" t="s">
        <v>82</v>
      </c>
    </row>
    <row r="1659" spans="1:65" s="2" customFormat="1" ht="11.25">
      <c r="A1659" s="37"/>
      <c r="B1659" s="38"/>
      <c r="C1659" s="39"/>
      <c r="D1659" s="199" t="s">
        <v>206</v>
      </c>
      <c r="E1659" s="39"/>
      <c r="F1659" s="200" t="s">
        <v>2335</v>
      </c>
      <c r="G1659" s="39"/>
      <c r="H1659" s="39"/>
      <c r="I1659" s="196"/>
      <c r="J1659" s="39"/>
      <c r="K1659" s="39"/>
      <c r="L1659" s="42"/>
      <c r="M1659" s="197"/>
      <c r="N1659" s="198"/>
      <c r="O1659" s="67"/>
      <c r="P1659" s="67"/>
      <c r="Q1659" s="67"/>
      <c r="R1659" s="67"/>
      <c r="S1659" s="67"/>
      <c r="T1659" s="68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T1659" s="20" t="s">
        <v>206</v>
      </c>
      <c r="AU1659" s="20" t="s">
        <v>82</v>
      </c>
    </row>
    <row r="1660" spans="1:65" s="13" customFormat="1" ht="11.25">
      <c r="B1660" s="201"/>
      <c r="C1660" s="202"/>
      <c r="D1660" s="194" t="s">
        <v>208</v>
      </c>
      <c r="E1660" s="203" t="s">
        <v>19</v>
      </c>
      <c r="F1660" s="204" t="s">
        <v>2336</v>
      </c>
      <c r="G1660" s="202"/>
      <c r="H1660" s="205">
        <v>51.38</v>
      </c>
      <c r="I1660" s="206"/>
      <c r="J1660" s="202"/>
      <c r="K1660" s="202"/>
      <c r="L1660" s="207"/>
      <c r="M1660" s="208"/>
      <c r="N1660" s="209"/>
      <c r="O1660" s="209"/>
      <c r="P1660" s="209"/>
      <c r="Q1660" s="209"/>
      <c r="R1660" s="209"/>
      <c r="S1660" s="209"/>
      <c r="T1660" s="210"/>
      <c r="AT1660" s="211" t="s">
        <v>208</v>
      </c>
      <c r="AU1660" s="211" t="s">
        <v>82</v>
      </c>
      <c r="AV1660" s="13" t="s">
        <v>82</v>
      </c>
      <c r="AW1660" s="13" t="s">
        <v>34</v>
      </c>
      <c r="AX1660" s="13" t="s">
        <v>80</v>
      </c>
      <c r="AY1660" s="211" t="s">
        <v>191</v>
      </c>
    </row>
    <row r="1661" spans="1:65" s="2" customFormat="1" ht="16.5" customHeight="1">
      <c r="A1661" s="37"/>
      <c r="B1661" s="38"/>
      <c r="C1661" s="223" t="s">
        <v>2337</v>
      </c>
      <c r="D1661" s="223" t="s">
        <v>273</v>
      </c>
      <c r="E1661" s="224" t="s">
        <v>2338</v>
      </c>
      <c r="F1661" s="225" t="s">
        <v>2339</v>
      </c>
      <c r="G1661" s="226" t="s">
        <v>301</v>
      </c>
      <c r="H1661" s="227">
        <v>56.518000000000001</v>
      </c>
      <c r="I1661" s="228"/>
      <c r="J1661" s="229">
        <f>ROUND(I1661*H1661,2)</f>
        <v>0</v>
      </c>
      <c r="K1661" s="225" t="s">
        <v>203</v>
      </c>
      <c r="L1661" s="230"/>
      <c r="M1661" s="231" t="s">
        <v>19</v>
      </c>
      <c r="N1661" s="232" t="s">
        <v>44</v>
      </c>
      <c r="O1661" s="67"/>
      <c r="P1661" s="190">
        <f>O1661*H1661</f>
        <v>0</v>
      </c>
      <c r="Q1661" s="190">
        <v>1.6000000000000001E-4</v>
      </c>
      <c r="R1661" s="190">
        <f>Q1661*H1661</f>
        <v>9.0428800000000014E-3</v>
      </c>
      <c r="S1661" s="190">
        <v>0</v>
      </c>
      <c r="T1661" s="191">
        <f>S1661*H1661</f>
        <v>0</v>
      </c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R1661" s="192" t="s">
        <v>405</v>
      </c>
      <c r="AT1661" s="192" t="s">
        <v>273</v>
      </c>
      <c r="AU1661" s="192" t="s">
        <v>82</v>
      </c>
      <c r="AY1661" s="20" t="s">
        <v>191</v>
      </c>
      <c r="BE1661" s="193">
        <f>IF(N1661="základní",J1661,0)</f>
        <v>0</v>
      </c>
      <c r="BF1661" s="193">
        <f>IF(N1661="snížená",J1661,0)</f>
        <v>0</v>
      </c>
      <c r="BG1661" s="193">
        <f>IF(N1661="zákl. přenesená",J1661,0)</f>
        <v>0</v>
      </c>
      <c r="BH1661" s="193">
        <f>IF(N1661="sníž. přenesená",J1661,0)</f>
        <v>0</v>
      </c>
      <c r="BI1661" s="193">
        <f>IF(N1661="nulová",J1661,0)</f>
        <v>0</v>
      </c>
      <c r="BJ1661" s="20" t="s">
        <v>80</v>
      </c>
      <c r="BK1661" s="193">
        <f>ROUND(I1661*H1661,2)</f>
        <v>0</v>
      </c>
      <c r="BL1661" s="20" t="s">
        <v>292</v>
      </c>
      <c r="BM1661" s="192" t="s">
        <v>2340</v>
      </c>
    </row>
    <row r="1662" spans="1:65" s="2" customFormat="1" ht="11.25">
      <c r="A1662" s="37"/>
      <c r="B1662" s="38"/>
      <c r="C1662" s="39"/>
      <c r="D1662" s="194" t="s">
        <v>199</v>
      </c>
      <c r="E1662" s="39"/>
      <c r="F1662" s="195" t="s">
        <v>2339</v>
      </c>
      <c r="G1662" s="39"/>
      <c r="H1662" s="39"/>
      <c r="I1662" s="196"/>
      <c r="J1662" s="39"/>
      <c r="K1662" s="39"/>
      <c r="L1662" s="42"/>
      <c r="M1662" s="197"/>
      <c r="N1662" s="198"/>
      <c r="O1662" s="67"/>
      <c r="P1662" s="67"/>
      <c r="Q1662" s="67"/>
      <c r="R1662" s="67"/>
      <c r="S1662" s="67"/>
      <c r="T1662" s="68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T1662" s="20" t="s">
        <v>199</v>
      </c>
      <c r="AU1662" s="20" t="s">
        <v>82</v>
      </c>
    </row>
    <row r="1663" spans="1:65" s="13" customFormat="1" ht="11.25">
      <c r="B1663" s="201"/>
      <c r="C1663" s="202"/>
      <c r="D1663" s="194" t="s">
        <v>208</v>
      </c>
      <c r="E1663" s="202"/>
      <c r="F1663" s="204" t="s">
        <v>2341</v>
      </c>
      <c r="G1663" s="202"/>
      <c r="H1663" s="205">
        <v>56.518000000000001</v>
      </c>
      <c r="I1663" s="206"/>
      <c r="J1663" s="202"/>
      <c r="K1663" s="202"/>
      <c r="L1663" s="207"/>
      <c r="M1663" s="208"/>
      <c r="N1663" s="209"/>
      <c r="O1663" s="209"/>
      <c r="P1663" s="209"/>
      <c r="Q1663" s="209"/>
      <c r="R1663" s="209"/>
      <c r="S1663" s="209"/>
      <c r="T1663" s="210"/>
      <c r="AT1663" s="211" t="s">
        <v>208</v>
      </c>
      <c r="AU1663" s="211" t="s">
        <v>82</v>
      </c>
      <c r="AV1663" s="13" t="s">
        <v>82</v>
      </c>
      <c r="AW1663" s="13" t="s">
        <v>4</v>
      </c>
      <c r="AX1663" s="13" t="s">
        <v>80</v>
      </c>
      <c r="AY1663" s="211" t="s">
        <v>191</v>
      </c>
    </row>
    <row r="1664" spans="1:65" s="2" customFormat="1" ht="21.75" customHeight="1">
      <c r="A1664" s="37"/>
      <c r="B1664" s="38"/>
      <c r="C1664" s="181" t="s">
        <v>2342</v>
      </c>
      <c r="D1664" s="181" t="s">
        <v>193</v>
      </c>
      <c r="E1664" s="182" t="s">
        <v>2343</v>
      </c>
      <c r="F1664" s="183" t="s">
        <v>2344</v>
      </c>
      <c r="G1664" s="184" t="s">
        <v>301</v>
      </c>
      <c r="H1664" s="185">
        <v>49.49</v>
      </c>
      <c r="I1664" s="186"/>
      <c r="J1664" s="187">
        <f>ROUND(I1664*H1664,2)</f>
        <v>0</v>
      </c>
      <c r="K1664" s="183" t="s">
        <v>203</v>
      </c>
      <c r="L1664" s="42"/>
      <c r="M1664" s="188" t="s">
        <v>19</v>
      </c>
      <c r="N1664" s="189" t="s">
        <v>44</v>
      </c>
      <c r="O1664" s="67"/>
      <c r="P1664" s="190">
        <f>O1664*H1664</f>
        <v>0</v>
      </c>
      <c r="Q1664" s="190">
        <v>7.3999999999999999E-4</v>
      </c>
      <c r="R1664" s="190">
        <f>Q1664*H1664</f>
        <v>3.6622599999999998E-2</v>
      </c>
      <c r="S1664" s="190">
        <v>0</v>
      </c>
      <c r="T1664" s="191">
        <f>S1664*H1664</f>
        <v>0</v>
      </c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R1664" s="192" t="s">
        <v>292</v>
      </c>
      <c r="AT1664" s="192" t="s">
        <v>193</v>
      </c>
      <c r="AU1664" s="192" t="s">
        <v>82</v>
      </c>
      <c r="AY1664" s="20" t="s">
        <v>191</v>
      </c>
      <c r="BE1664" s="193">
        <f>IF(N1664="základní",J1664,0)</f>
        <v>0</v>
      </c>
      <c r="BF1664" s="193">
        <f>IF(N1664="snížená",J1664,0)</f>
        <v>0</v>
      </c>
      <c r="BG1664" s="193">
        <f>IF(N1664="zákl. přenesená",J1664,0)</f>
        <v>0</v>
      </c>
      <c r="BH1664" s="193">
        <f>IF(N1664="sníž. přenesená",J1664,0)</f>
        <v>0</v>
      </c>
      <c r="BI1664" s="193">
        <f>IF(N1664="nulová",J1664,0)</f>
        <v>0</v>
      </c>
      <c r="BJ1664" s="20" t="s">
        <v>80</v>
      </c>
      <c r="BK1664" s="193">
        <f>ROUND(I1664*H1664,2)</f>
        <v>0</v>
      </c>
      <c r="BL1664" s="20" t="s">
        <v>292</v>
      </c>
      <c r="BM1664" s="192" t="s">
        <v>2345</v>
      </c>
    </row>
    <row r="1665" spans="1:65" s="2" customFormat="1" ht="11.25">
      <c r="A1665" s="37"/>
      <c r="B1665" s="38"/>
      <c r="C1665" s="39"/>
      <c r="D1665" s="194" t="s">
        <v>199</v>
      </c>
      <c r="E1665" s="39"/>
      <c r="F1665" s="195" t="s">
        <v>2346</v>
      </c>
      <c r="G1665" s="39"/>
      <c r="H1665" s="39"/>
      <c r="I1665" s="196"/>
      <c r="J1665" s="39"/>
      <c r="K1665" s="39"/>
      <c r="L1665" s="42"/>
      <c r="M1665" s="197"/>
      <c r="N1665" s="198"/>
      <c r="O1665" s="67"/>
      <c r="P1665" s="67"/>
      <c r="Q1665" s="67"/>
      <c r="R1665" s="67"/>
      <c r="S1665" s="67"/>
      <c r="T1665" s="68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T1665" s="20" t="s">
        <v>199</v>
      </c>
      <c r="AU1665" s="20" t="s">
        <v>82</v>
      </c>
    </row>
    <row r="1666" spans="1:65" s="2" customFormat="1" ht="11.25">
      <c r="A1666" s="37"/>
      <c r="B1666" s="38"/>
      <c r="C1666" s="39"/>
      <c r="D1666" s="199" t="s">
        <v>206</v>
      </c>
      <c r="E1666" s="39"/>
      <c r="F1666" s="200" t="s">
        <v>2347</v>
      </c>
      <c r="G1666" s="39"/>
      <c r="H1666" s="39"/>
      <c r="I1666" s="196"/>
      <c r="J1666" s="39"/>
      <c r="K1666" s="39"/>
      <c r="L1666" s="42"/>
      <c r="M1666" s="197"/>
      <c r="N1666" s="198"/>
      <c r="O1666" s="67"/>
      <c r="P1666" s="67"/>
      <c r="Q1666" s="67"/>
      <c r="R1666" s="67"/>
      <c r="S1666" s="67"/>
      <c r="T1666" s="68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T1666" s="20" t="s">
        <v>206</v>
      </c>
      <c r="AU1666" s="20" t="s">
        <v>82</v>
      </c>
    </row>
    <row r="1667" spans="1:65" s="13" customFormat="1" ht="11.25">
      <c r="B1667" s="201"/>
      <c r="C1667" s="202"/>
      <c r="D1667" s="194" t="s">
        <v>208</v>
      </c>
      <c r="E1667" s="203" t="s">
        <v>19</v>
      </c>
      <c r="F1667" s="204" t="s">
        <v>2348</v>
      </c>
      <c r="G1667" s="202"/>
      <c r="H1667" s="205">
        <v>18.14</v>
      </c>
      <c r="I1667" s="206"/>
      <c r="J1667" s="202"/>
      <c r="K1667" s="202"/>
      <c r="L1667" s="207"/>
      <c r="M1667" s="208"/>
      <c r="N1667" s="209"/>
      <c r="O1667" s="209"/>
      <c r="P1667" s="209"/>
      <c r="Q1667" s="209"/>
      <c r="R1667" s="209"/>
      <c r="S1667" s="209"/>
      <c r="T1667" s="210"/>
      <c r="AT1667" s="211" t="s">
        <v>208</v>
      </c>
      <c r="AU1667" s="211" t="s">
        <v>82</v>
      </c>
      <c r="AV1667" s="13" t="s">
        <v>82</v>
      </c>
      <c r="AW1667" s="13" t="s">
        <v>34</v>
      </c>
      <c r="AX1667" s="13" t="s">
        <v>73</v>
      </c>
      <c r="AY1667" s="211" t="s">
        <v>191</v>
      </c>
    </row>
    <row r="1668" spans="1:65" s="15" customFormat="1" ht="11.25">
      <c r="B1668" s="233"/>
      <c r="C1668" s="234"/>
      <c r="D1668" s="194" t="s">
        <v>208</v>
      </c>
      <c r="E1668" s="235" t="s">
        <v>19</v>
      </c>
      <c r="F1668" s="236" t="s">
        <v>571</v>
      </c>
      <c r="G1668" s="234"/>
      <c r="H1668" s="235" t="s">
        <v>19</v>
      </c>
      <c r="I1668" s="237"/>
      <c r="J1668" s="234"/>
      <c r="K1668" s="234"/>
      <c r="L1668" s="238"/>
      <c r="M1668" s="239"/>
      <c r="N1668" s="240"/>
      <c r="O1668" s="240"/>
      <c r="P1668" s="240"/>
      <c r="Q1668" s="240"/>
      <c r="R1668" s="240"/>
      <c r="S1668" s="240"/>
      <c r="T1668" s="241"/>
      <c r="AT1668" s="242" t="s">
        <v>208</v>
      </c>
      <c r="AU1668" s="242" t="s">
        <v>82</v>
      </c>
      <c r="AV1668" s="15" t="s">
        <v>80</v>
      </c>
      <c r="AW1668" s="15" t="s">
        <v>34</v>
      </c>
      <c r="AX1668" s="15" t="s">
        <v>73</v>
      </c>
      <c r="AY1668" s="242" t="s">
        <v>191</v>
      </c>
    </row>
    <row r="1669" spans="1:65" s="13" customFormat="1" ht="11.25">
      <c r="B1669" s="201"/>
      <c r="C1669" s="202"/>
      <c r="D1669" s="194" t="s">
        <v>208</v>
      </c>
      <c r="E1669" s="203" t="s">
        <v>19</v>
      </c>
      <c r="F1669" s="204" t="s">
        <v>2349</v>
      </c>
      <c r="G1669" s="202"/>
      <c r="H1669" s="205">
        <v>14.7</v>
      </c>
      <c r="I1669" s="206"/>
      <c r="J1669" s="202"/>
      <c r="K1669" s="202"/>
      <c r="L1669" s="207"/>
      <c r="M1669" s="208"/>
      <c r="N1669" s="209"/>
      <c r="O1669" s="209"/>
      <c r="P1669" s="209"/>
      <c r="Q1669" s="209"/>
      <c r="R1669" s="209"/>
      <c r="S1669" s="209"/>
      <c r="T1669" s="210"/>
      <c r="AT1669" s="211" t="s">
        <v>208</v>
      </c>
      <c r="AU1669" s="211" t="s">
        <v>82</v>
      </c>
      <c r="AV1669" s="13" t="s">
        <v>82</v>
      </c>
      <c r="AW1669" s="13" t="s">
        <v>34</v>
      </c>
      <c r="AX1669" s="13" t="s">
        <v>73</v>
      </c>
      <c r="AY1669" s="211" t="s">
        <v>191</v>
      </c>
    </row>
    <row r="1670" spans="1:65" s="13" customFormat="1" ht="11.25">
      <c r="B1670" s="201"/>
      <c r="C1670" s="202"/>
      <c r="D1670" s="194" t="s">
        <v>208</v>
      </c>
      <c r="E1670" s="203" t="s">
        <v>19</v>
      </c>
      <c r="F1670" s="204" t="s">
        <v>2350</v>
      </c>
      <c r="G1670" s="202"/>
      <c r="H1670" s="205">
        <v>16.649999999999999</v>
      </c>
      <c r="I1670" s="206"/>
      <c r="J1670" s="202"/>
      <c r="K1670" s="202"/>
      <c r="L1670" s="207"/>
      <c r="M1670" s="208"/>
      <c r="N1670" s="209"/>
      <c r="O1670" s="209"/>
      <c r="P1670" s="209"/>
      <c r="Q1670" s="209"/>
      <c r="R1670" s="209"/>
      <c r="S1670" s="209"/>
      <c r="T1670" s="210"/>
      <c r="AT1670" s="211" t="s">
        <v>208</v>
      </c>
      <c r="AU1670" s="211" t="s">
        <v>82</v>
      </c>
      <c r="AV1670" s="13" t="s">
        <v>82</v>
      </c>
      <c r="AW1670" s="13" t="s">
        <v>34</v>
      </c>
      <c r="AX1670" s="13" t="s">
        <v>73</v>
      </c>
      <c r="AY1670" s="211" t="s">
        <v>191</v>
      </c>
    </row>
    <row r="1671" spans="1:65" s="14" customFormat="1" ht="11.25">
      <c r="B1671" s="212"/>
      <c r="C1671" s="213"/>
      <c r="D1671" s="194" t="s">
        <v>208</v>
      </c>
      <c r="E1671" s="214" t="s">
        <v>19</v>
      </c>
      <c r="F1671" s="215" t="s">
        <v>238</v>
      </c>
      <c r="G1671" s="213"/>
      <c r="H1671" s="216">
        <v>49.49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208</v>
      </c>
      <c r="AU1671" s="222" t="s">
        <v>82</v>
      </c>
      <c r="AV1671" s="14" t="s">
        <v>197</v>
      </c>
      <c r="AW1671" s="14" t="s">
        <v>34</v>
      </c>
      <c r="AX1671" s="14" t="s">
        <v>80</v>
      </c>
      <c r="AY1671" s="222" t="s">
        <v>191</v>
      </c>
    </row>
    <row r="1672" spans="1:65" s="2" customFormat="1" ht="16.5" customHeight="1">
      <c r="A1672" s="37"/>
      <c r="B1672" s="38"/>
      <c r="C1672" s="223" t="s">
        <v>2351</v>
      </c>
      <c r="D1672" s="223" t="s">
        <v>273</v>
      </c>
      <c r="E1672" s="224" t="s">
        <v>2352</v>
      </c>
      <c r="F1672" s="225" t="s">
        <v>2353</v>
      </c>
      <c r="G1672" s="226" t="s">
        <v>301</v>
      </c>
      <c r="H1672" s="227">
        <v>54.439</v>
      </c>
      <c r="I1672" s="228"/>
      <c r="J1672" s="229">
        <f>ROUND(I1672*H1672,2)</f>
        <v>0</v>
      </c>
      <c r="K1672" s="225" t="s">
        <v>19</v>
      </c>
      <c r="L1672" s="230"/>
      <c r="M1672" s="231" t="s">
        <v>19</v>
      </c>
      <c r="N1672" s="232" t="s">
        <v>44</v>
      </c>
      <c r="O1672" s="67"/>
      <c r="P1672" s="190">
        <f>O1672*H1672</f>
        <v>0</v>
      </c>
      <c r="Q1672" s="190">
        <v>2.64E-3</v>
      </c>
      <c r="R1672" s="190">
        <f>Q1672*H1672</f>
        <v>0.14371896000000001</v>
      </c>
      <c r="S1672" s="190">
        <v>0</v>
      </c>
      <c r="T1672" s="191">
        <f>S1672*H1672</f>
        <v>0</v>
      </c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R1672" s="192" t="s">
        <v>405</v>
      </c>
      <c r="AT1672" s="192" t="s">
        <v>273</v>
      </c>
      <c r="AU1672" s="192" t="s">
        <v>82</v>
      </c>
      <c r="AY1672" s="20" t="s">
        <v>191</v>
      </c>
      <c r="BE1672" s="193">
        <f>IF(N1672="základní",J1672,0)</f>
        <v>0</v>
      </c>
      <c r="BF1672" s="193">
        <f>IF(N1672="snížená",J1672,0)</f>
        <v>0</v>
      </c>
      <c r="BG1672" s="193">
        <f>IF(N1672="zákl. přenesená",J1672,0)</f>
        <v>0</v>
      </c>
      <c r="BH1672" s="193">
        <f>IF(N1672="sníž. přenesená",J1672,0)</f>
        <v>0</v>
      </c>
      <c r="BI1672" s="193">
        <f>IF(N1672="nulová",J1672,0)</f>
        <v>0</v>
      </c>
      <c r="BJ1672" s="20" t="s">
        <v>80</v>
      </c>
      <c r="BK1672" s="193">
        <f>ROUND(I1672*H1672,2)</f>
        <v>0</v>
      </c>
      <c r="BL1672" s="20" t="s">
        <v>292</v>
      </c>
      <c r="BM1672" s="192" t="s">
        <v>2354</v>
      </c>
    </row>
    <row r="1673" spans="1:65" s="2" customFormat="1" ht="11.25">
      <c r="A1673" s="37"/>
      <c r="B1673" s="38"/>
      <c r="C1673" s="39"/>
      <c r="D1673" s="194" t="s">
        <v>199</v>
      </c>
      <c r="E1673" s="39"/>
      <c r="F1673" s="195" t="s">
        <v>2353</v>
      </c>
      <c r="G1673" s="39"/>
      <c r="H1673" s="39"/>
      <c r="I1673" s="196"/>
      <c r="J1673" s="39"/>
      <c r="K1673" s="39"/>
      <c r="L1673" s="42"/>
      <c r="M1673" s="197"/>
      <c r="N1673" s="198"/>
      <c r="O1673" s="67"/>
      <c r="P1673" s="67"/>
      <c r="Q1673" s="67"/>
      <c r="R1673" s="67"/>
      <c r="S1673" s="67"/>
      <c r="T1673" s="68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T1673" s="20" t="s">
        <v>199</v>
      </c>
      <c r="AU1673" s="20" t="s">
        <v>82</v>
      </c>
    </row>
    <row r="1674" spans="1:65" s="13" customFormat="1" ht="11.25">
      <c r="B1674" s="201"/>
      <c r="C1674" s="202"/>
      <c r="D1674" s="194" t="s">
        <v>208</v>
      </c>
      <c r="E1674" s="202"/>
      <c r="F1674" s="204" t="s">
        <v>2355</v>
      </c>
      <c r="G1674" s="202"/>
      <c r="H1674" s="205">
        <v>54.439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208</v>
      </c>
      <c r="AU1674" s="211" t="s">
        <v>82</v>
      </c>
      <c r="AV1674" s="13" t="s">
        <v>82</v>
      </c>
      <c r="AW1674" s="13" t="s">
        <v>4</v>
      </c>
      <c r="AX1674" s="13" t="s">
        <v>80</v>
      </c>
      <c r="AY1674" s="211" t="s">
        <v>191</v>
      </c>
    </row>
    <row r="1675" spans="1:65" s="2" customFormat="1" ht="16.5" customHeight="1">
      <c r="A1675" s="37"/>
      <c r="B1675" s="38"/>
      <c r="C1675" s="181" t="s">
        <v>2356</v>
      </c>
      <c r="D1675" s="181" t="s">
        <v>193</v>
      </c>
      <c r="E1675" s="182" t="s">
        <v>2357</v>
      </c>
      <c r="F1675" s="183" t="s">
        <v>2358</v>
      </c>
      <c r="G1675" s="184" t="s">
        <v>282</v>
      </c>
      <c r="H1675" s="185">
        <v>9.91</v>
      </c>
      <c r="I1675" s="186"/>
      <c r="J1675" s="187">
        <f>ROUND(I1675*H1675,2)</f>
        <v>0</v>
      </c>
      <c r="K1675" s="183" t="s">
        <v>19</v>
      </c>
      <c r="L1675" s="42"/>
      <c r="M1675" s="188" t="s">
        <v>19</v>
      </c>
      <c r="N1675" s="189" t="s">
        <v>44</v>
      </c>
      <c r="O1675" s="67"/>
      <c r="P1675" s="190">
        <f>O1675*H1675</f>
        <v>0</v>
      </c>
      <c r="Q1675" s="190">
        <v>5.79E-3</v>
      </c>
      <c r="R1675" s="190">
        <f>Q1675*H1675</f>
        <v>5.7378900000000004E-2</v>
      </c>
      <c r="S1675" s="190">
        <v>0</v>
      </c>
      <c r="T1675" s="191">
        <f>S1675*H1675</f>
        <v>0</v>
      </c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R1675" s="192" t="s">
        <v>292</v>
      </c>
      <c r="AT1675" s="192" t="s">
        <v>193</v>
      </c>
      <c r="AU1675" s="192" t="s">
        <v>82</v>
      </c>
      <c r="AY1675" s="20" t="s">
        <v>191</v>
      </c>
      <c r="BE1675" s="193">
        <f>IF(N1675="základní",J1675,0)</f>
        <v>0</v>
      </c>
      <c r="BF1675" s="193">
        <f>IF(N1675="snížená",J1675,0)</f>
        <v>0</v>
      </c>
      <c r="BG1675" s="193">
        <f>IF(N1675="zákl. přenesená",J1675,0)</f>
        <v>0</v>
      </c>
      <c r="BH1675" s="193">
        <f>IF(N1675="sníž. přenesená",J1675,0)</f>
        <v>0</v>
      </c>
      <c r="BI1675" s="193">
        <f>IF(N1675="nulová",J1675,0)</f>
        <v>0</v>
      </c>
      <c r="BJ1675" s="20" t="s">
        <v>80</v>
      </c>
      <c r="BK1675" s="193">
        <f>ROUND(I1675*H1675,2)</f>
        <v>0</v>
      </c>
      <c r="BL1675" s="20" t="s">
        <v>292</v>
      </c>
      <c r="BM1675" s="192" t="s">
        <v>2359</v>
      </c>
    </row>
    <row r="1676" spans="1:65" s="2" customFormat="1" ht="11.25">
      <c r="A1676" s="37"/>
      <c r="B1676" s="38"/>
      <c r="C1676" s="39"/>
      <c r="D1676" s="194" t="s">
        <v>199</v>
      </c>
      <c r="E1676" s="39"/>
      <c r="F1676" s="195" t="s">
        <v>2360</v>
      </c>
      <c r="G1676" s="39"/>
      <c r="H1676" s="39"/>
      <c r="I1676" s="196"/>
      <c r="J1676" s="39"/>
      <c r="K1676" s="39"/>
      <c r="L1676" s="42"/>
      <c r="M1676" s="197"/>
      <c r="N1676" s="198"/>
      <c r="O1676" s="67"/>
      <c r="P1676" s="67"/>
      <c r="Q1676" s="67"/>
      <c r="R1676" s="67"/>
      <c r="S1676" s="67"/>
      <c r="T1676" s="68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T1676" s="20" t="s">
        <v>199</v>
      </c>
      <c r="AU1676" s="20" t="s">
        <v>82</v>
      </c>
    </row>
    <row r="1677" spans="1:65" s="13" customFormat="1" ht="11.25">
      <c r="B1677" s="201"/>
      <c r="C1677" s="202"/>
      <c r="D1677" s="194" t="s">
        <v>208</v>
      </c>
      <c r="E1677" s="203" t="s">
        <v>19</v>
      </c>
      <c r="F1677" s="204" t="s">
        <v>781</v>
      </c>
      <c r="G1677" s="202"/>
      <c r="H1677" s="205">
        <v>9.91</v>
      </c>
      <c r="I1677" s="206"/>
      <c r="J1677" s="202"/>
      <c r="K1677" s="202"/>
      <c r="L1677" s="207"/>
      <c r="M1677" s="208"/>
      <c r="N1677" s="209"/>
      <c r="O1677" s="209"/>
      <c r="P1677" s="209"/>
      <c r="Q1677" s="209"/>
      <c r="R1677" s="209"/>
      <c r="S1677" s="209"/>
      <c r="T1677" s="210"/>
      <c r="AT1677" s="211" t="s">
        <v>208</v>
      </c>
      <c r="AU1677" s="211" t="s">
        <v>82</v>
      </c>
      <c r="AV1677" s="13" t="s">
        <v>82</v>
      </c>
      <c r="AW1677" s="13" t="s">
        <v>34</v>
      </c>
      <c r="AX1677" s="13" t="s">
        <v>80</v>
      </c>
      <c r="AY1677" s="211" t="s">
        <v>191</v>
      </c>
    </row>
    <row r="1678" spans="1:65" s="2" customFormat="1" ht="16.5" customHeight="1">
      <c r="A1678" s="37"/>
      <c r="B1678" s="38"/>
      <c r="C1678" s="223" t="s">
        <v>2361</v>
      </c>
      <c r="D1678" s="223" t="s">
        <v>273</v>
      </c>
      <c r="E1678" s="224" t="s">
        <v>2362</v>
      </c>
      <c r="F1678" s="225" t="s">
        <v>2363</v>
      </c>
      <c r="G1678" s="226" t="s">
        <v>282</v>
      </c>
      <c r="H1678" s="227">
        <v>10.901</v>
      </c>
      <c r="I1678" s="228"/>
      <c r="J1678" s="229">
        <f>ROUND(I1678*H1678,2)</f>
        <v>0</v>
      </c>
      <c r="K1678" s="225" t="s">
        <v>203</v>
      </c>
      <c r="L1678" s="230"/>
      <c r="M1678" s="231" t="s">
        <v>19</v>
      </c>
      <c r="N1678" s="232" t="s">
        <v>44</v>
      </c>
      <c r="O1678" s="67"/>
      <c r="P1678" s="190">
        <f>O1678*H1678</f>
        <v>0</v>
      </c>
      <c r="Q1678" s="190">
        <v>2.1999999999999999E-2</v>
      </c>
      <c r="R1678" s="190">
        <f>Q1678*H1678</f>
        <v>0.23982199999999998</v>
      </c>
      <c r="S1678" s="190">
        <v>0</v>
      </c>
      <c r="T1678" s="191">
        <f>S1678*H1678</f>
        <v>0</v>
      </c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R1678" s="192" t="s">
        <v>405</v>
      </c>
      <c r="AT1678" s="192" t="s">
        <v>273</v>
      </c>
      <c r="AU1678" s="192" t="s">
        <v>82</v>
      </c>
      <c r="AY1678" s="20" t="s">
        <v>191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0" t="s">
        <v>80</v>
      </c>
      <c r="BK1678" s="193">
        <f>ROUND(I1678*H1678,2)</f>
        <v>0</v>
      </c>
      <c r="BL1678" s="20" t="s">
        <v>292</v>
      </c>
      <c r="BM1678" s="192" t="s">
        <v>2364</v>
      </c>
    </row>
    <row r="1679" spans="1:65" s="2" customFormat="1" ht="11.25">
      <c r="A1679" s="37"/>
      <c r="B1679" s="38"/>
      <c r="C1679" s="39"/>
      <c r="D1679" s="194" t="s">
        <v>199</v>
      </c>
      <c r="E1679" s="39"/>
      <c r="F1679" s="195" t="s">
        <v>2363</v>
      </c>
      <c r="G1679" s="39"/>
      <c r="H1679" s="39"/>
      <c r="I1679" s="196"/>
      <c r="J1679" s="39"/>
      <c r="K1679" s="39"/>
      <c r="L1679" s="42"/>
      <c r="M1679" s="197"/>
      <c r="N1679" s="198"/>
      <c r="O1679" s="67"/>
      <c r="P1679" s="67"/>
      <c r="Q1679" s="67"/>
      <c r="R1679" s="67"/>
      <c r="S1679" s="67"/>
      <c r="T1679" s="68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T1679" s="20" t="s">
        <v>199</v>
      </c>
      <c r="AU1679" s="20" t="s">
        <v>82</v>
      </c>
    </row>
    <row r="1680" spans="1:65" s="13" customFormat="1" ht="11.25">
      <c r="B1680" s="201"/>
      <c r="C1680" s="202"/>
      <c r="D1680" s="194" t="s">
        <v>208</v>
      </c>
      <c r="E1680" s="202"/>
      <c r="F1680" s="204" t="s">
        <v>2365</v>
      </c>
      <c r="G1680" s="202"/>
      <c r="H1680" s="205">
        <v>10.901</v>
      </c>
      <c r="I1680" s="206"/>
      <c r="J1680" s="202"/>
      <c r="K1680" s="202"/>
      <c r="L1680" s="207"/>
      <c r="M1680" s="208"/>
      <c r="N1680" s="209"/>
      <c r="O1680" s="209"/>
      <c r="P1680" s="209"/>
      <c r="Q1680" s="209"/>
      <c r="R1680" s="209"/>
      <c r="S1680" s="209"/>
      <c r="T1680" s="210"/>
      <c r="AT1680" s="211" t="s">
        <v>208</v>
      </c>
      <c r="AU1680" s="211" t="s">
        <v>82</v>
      </c>
      <c r="AV1680" s="13" t="s">
        <v>82</v>
      </c>
      <c r="AW1680" s="13" t="s">
        <v>4</v>
      </c>
      <c r="AX1680" s="13" t="s">
        <v>80</v>
      </c>
      <c r="AY1680" s="211" t="s">
        <v>191</v>
      </c>
    </row>
    <row r="1681" spans="1:65" s="2" customFormat="1" ht="16.5" customHeight="1">
      <c r="A1681" s="37"/>
      <c r="B1681" s="38"/>
      <c r="C1681" s="181" t="s">
        <v>2366</v>
      </c>
      <c r="D1681" s="181" t="s">
        <v>193</v>
      </c>
      <c r="E1681" s="182" t="s">
        <v>2367</v>
      </c>
      <c r="F1681" s="183" t="s">
        <v>2368</v>
      </c>
      <c r="G1681" s="184" t="s">
        <v>282</v>
      </c>
      <c r="H1681" s="185">
        <v>287.7</v>
      </c>
      <c r="I1681" s="186"/>
      <c r="J1681" s="187">
        <f>ROUND(I1681*H1681,2)</f>
        <v>0</v>
      </c>
      <c r="K1681" s="183" t="s">
        <v>19</v>
      </c>
      <c r="L1681" s="42"/>
      <c r="M1681" s="188" t="s">
        <v>19</v>
      </c>
      <c r="N1681" s="189" t="s">
        <v>44</v>
      </c>
      <c r="O1681" s="67"/>
      <c r="P1681" s="190">
        <f>O1681*H1681</f>
        <v>0</v>
      </c>
      <c r="Q1681" s="190">
        <v>8.8800000000000007E-3</v>
      </c>
      <c r="R1681" s="190">
        <f>Q1681*H1681</f>
        <v>2.5547759999999999</v>
      </c>
      <c r="S1681" s="190">
        <v>0</v>
      </c>
      <c r="T1681" s="191">
        <f>S1681*H1681</f>
        <v>0</v>
      </c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R1681" s="192" t="s">
        <v>292</v>
      </c>
      <c r="AT1681" s="192" t="s">
        <v>193</v>
      </c>
      <c r="AU1681" s="192" t="s">
        <v>82</v>
      </c>
      <c r="AY1681" s="20" t="s">
        <v>191</v>
      </c>
      <c r="BE1681" s="193">
        <f>IF(N1681="základní",J1681,0)</f>
        <v>0</v>
      </c>
      <c r="BF1681" s="193">
        <f>IF(N1681="snížená",J1681,0)</f>
        <v>0</v>
      </c>
      <c r="BG1681" s="193">
        <f>IF(N1681="zákl. přenesená",J1681,0)</f>
        <v>0</v>
      </c>
      <c r="BH1681" s="193">
        <f>IF(N1681="sníž. přenesená",J1681,0)</f>
        <v>0</v>
      </c>
      <c r="BI1681" s="193">
        <f>IF(N1681="nulová",J1681,0)</f>
        <v>0</v>
      </c>
      <c r="BJ1681" s="20" t="s">
        <v>80</v>
      </c>
      <c r="BK1681" s="193">
        <f>ROUND(I1681*H1681,2)</f>
        <v>0</v>
      </c>
      <c r="BL1681" s="20" t="s">
        <v>292</v>
      </c>
      <c r="BM1681" s="192" t="s">
        <v>2369</v>
      </c>
    </row>
    <row r="1682" spans="1:65" s="2" customFormat="1" ht="11.25">
      <c r="A1682" s="37"/>
      <c r="B1682" s="38"/>
      <c r="C1682" s="39"/>
      <c r="D1682" s="194" t="s">
        <v>199</v>
      </c>
      <c r="E1682" s="39"/>
      <c r="F1682" s="195" t="s">
        <v>2370</v>
      </c>
      <c r="G1682" s="39"/>
      <c r="H1682" s="39"/>
      <c r="I1682" s="196"/>
      <c r="J1682" s="39"/>
      <c r="K1682" s="39"/>
      <c r="L1682" s="42"/>
      <c r="M1682" s="197"/>
      <c r="N1682" s="198"/>
      <c r="O1682" s="67"/>
      <c r="P1682" s="67"/>
      <c r="Q1682" s="67"/>
      <c r="R1682" s="67"/>
      <c r="S1682" s="67"/>
      <c r="T1682" s="68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T1682" s="20" t="s">
        <v>199</v>
      </c>
      <c r="AU1682" s="20" t="s">
        <v>82</v>
      </c>
    </row>
    <row r="1683" spans="1:65" s="13" customFormat="1" ht="11.25">
      <c r="B1683" s="201"/>
      <c r="C1683" s="202"/>
      <c r="D1683" s="194" t="s">
        <v>208</v>
      </c>
      <c r="E1683" s="203" t="s">
        <v>19</v>
      </c>
      <c r="F1683" s="204" t="s">
        <v>863</v>
      </c>
      <c r="G1683" s="202"/>
      <c r="H1683" s="205">
        <v>287.7</v>
      </c>
      <c r="I1683" s="206"/>
      <c r="J1683" s="202"/>
      <c r="K1683" s="202"/>
      <c r="L1683" s="207"/>
      <c r="M1683" s="208"/>
      <c r="N1683" s="209"/>
      <c r="O1683" s="209"/>
      <c r="P1683" s="209"/>
      <c r="Q1683" s="209"/>
      <c r="R1683" s="209"/>
      <c r="S1683" s="209"/>
      <c r="T1683" s="210"/>
      <c r="AT1683" s="211" t="s">
        <v>208</v>
      </c>
      <c r="AU1683" s="211" t="s">
        <v>82</v>
      </c>
      <c r="AV1683" s="13" t="s">
        <v>82</v>
      </c>
      <c r="AW1683" s="13" t="s">
        <v>34</v>
      </c>
      <c r="AX1683" s="13" t="s">
        <v>80</v>
      </c>
      <c r="AY1683" s="211" t="s">
        <v>191</v>
      </c>
    </row>
    <row r="1684" spans="1:65" s="2" customFormat="1" ht="16.5" customHeight="1">
      <c r="A1684" s="37"/>
      <c r="B1684" s="38"/>
      <c r="C1684" s="223" t="s">
        <v>2371</v>
      </c>
      <c r="D1684" s="223" t="s">
        <v>273</v>
      </c>
      <c r="E1684" s="224" t="s">
        <v>2372</v>
      </c>
      <c r="F1684" s="225" t="s">
        <v>2373</v>
      </c>
      <c r="G1684" s="226" t="s">
        <v>282</v>
      </c>
      <c r="H1684" s="227">
        <v>316.47000000000003</v>
      </c>
      <c r="I1684" s="228"/>
      <c r="J1684" s="229">
        <f>ROUND(I1684*H1684,2)</f>
        <v>0</v>
      </c>
      <c r="K1684" s="225" t="s">
        <v>19</v>
      </c>
      <c r="L1684" s="230"/>
      <c r="M1684" s="231" t="s">
        <v>19</v>
      </c>
      <c r="N1684" s="232" t="s">
        <v>44</v>
      </c>
      <c r="O1684" s="67"/>
      <c r="P1684" s="190">
        <f>O1684*H1684</f>
        <v>0</v>
      </c>
      <c r="Q1684" s="190">
        <v>2.1999999999999999E-2</v>
      </c>
      <c r="R1684" s="190">
        <f>Q1684*H1684</f>
        <v>6.9623400000000002</v>
      </c>
      <c r="S1684" s="190">
        <v>0</v>
      </c>
      <c r="T1684" s="191">
        <f>S1684*H1684</f>
        <v>0</v>
      </c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R1684" s="192" t="s">
        <v>405</v>
      </c>
      <c r="AT1684" s="192" t="s">
        <v>273</v>
      </c>
      <c r="AU1684" s="192" t="s">
        <v>82</v>
      </c>
      <c r="AY1684" s="20" t="s">
        <v>191</v>
      </c>
      <c r="BE1684" s="193">
        <f>IF(N1684="základní",J1684,0)</f>
        <v>0</v>
      </c>
      <c r="BF1684" s="193">
        <f>IF(N1684="snížená",J1684,0)</f>
        <v>0</v>
      </c>
      <c r="BG1684" s="193">
        <f>IF(N1684="zákl. přenesená",J1684,0)</f>
        <v>0</v>
      </c>
      <c r="BH1684" s="193">
        <f>IF(N1684="sníž. přenesená",J1684,0)</f>
        <v>0</v>
      </c>
      <c r="BI1684" s="193">
        <f>IF(N1684="nulová",J1684,0)</f>
        <v>0</v>
      </c>
      <c r="BJ1684" s="20" t="s">
        <v>80</v>
      </c>
      <c r="BK1684" s="193">
        <f>ROUND(I1684*H1684,2)</f>
        <v>0</v>
      </c>
      <c r="BL1684" s="20" t="s">
        <v>292</v>
      </c>
      <c r="BM1684" s="192" t="s">
        <v>2374</v>
      </c>
    </row>
    <row r="1685" spans="1:65" s="2" customFormat="1" ht="11.25">
      <c r="A1685" s="37"/>
      <c r="B1685" s="38"/>
      <c r="C1685" s="39"/>
      <c r="D1685" s="194" t="s">
        <v>199</v>
      </c>
      <c r="E1685" s="39"/>
      <c r="F1685" s="195" t="s">
        <v>2373</v>
      </c>
      <c r="G1685" s="39"/>
      <c r="H1685" s="39"/>
      <c r="I1685" s="196"/>
      <c r="J1685" s="39"/>
      <c r="K1685" s="39"/>
      <c r="L1685" s="42"/>
      <c r="M1685" s="197"/>
      <c r="N1685" s="198"/>
      <c r="O1685" s="67"/>
      <c r="P1685" s="67"/>
      <c r="Q1685" s="67"/>
      <c r="R1685" s="67"/>
      <c r="S1685" s="67"/>
      <c r="T1685" s="68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T1685" s="20" t="s">
        <v>199</v>
      </c>
      <c r="AU1685" s="20" t="s">
        <v>82</v>
      </c>
    </row>
    <row r="1686" spans="1:65" s="13" customFormat="1" ht="11.25">
      <c r="B1686" s="201"/>
      <c r="C1686" s="202"/>
      <c r="D1686" s="194" t="s">
        <v>208</v>
      </c>
      <c r="E1686" s="202"/>
      <c r="F1686" s="204" t="s">
        <v>2375</v>
      </c>
      <c r="G1686" s="202"/>
      <c r="H1686" s="205">
        <v>316.47000000000003</v>
      </c>
      <c r="I1686" s="206"/>
      <c r="J1686" s="202"/>
      <c r="K1686" s="202"/>
      <c r="L1686" s="207"/>
      <c r="M1686" s="208"/>
      <c r="N1686" s="209"/>
      <c r="O1686" s="209"/>
      <c r="P1686" s="209"/>
      <c r="Q1686" s="209"/>
      <c r="R1686" s="209"/>
      <c r="S1686" s="209"/>
      <c r="T1686" s="210"/>
      <c r="AT1686" s="211" t="s">
        <v>208</v>
      </c>
      <c r="AU1686" s="211" t="s">
        <v>82</v>
      </c>
      <c r="AV1686" s="13" t="s">
        <v>82</v>
      </c>
      <c r="AW1686" s="13" t="s">
        <v>4</v>
      </c>
      <c r="AX1686" s="13" t="s">
        <v>80</v>
      </c>
      <c r="AY1686" s="211" t="s">
        <v>191</v>
      </c>
    </row>
    <row r="1687" spans="1:65" s="2" customFormat="1" ht="16.5" customHeight="1">
      <c r="A1687" s="37"/>
      <c r="B1687" s="38"/>
      <c r="C1687" s="181" t="s">
        <v>2376</v>
      </c>
      <c r="D1687" s="181" t="s">
        <v>193</v>
      </c>
      <c r="E1687" s="182" t="s">
        <v>2377</v>
      </c>
      <c r="F1687" s="183" t="s">
        <v>2368</v>
      </c>
      <c r="G1687" s="184" t="s">
        <v>282</v>
      </c>
      <c r="H1687" s="185">
        <v>56.015999999999998</v>
      </c>
      <c r="I1687" s="186"/>
      <c r="J1687" s="187">
        <f>ROUND(I1687*H1687,2)</f>
        <v>0</v>
      </c>
      <c r="K1687" s="183" t="s">
        <v>19</v>
      </c>
      <c r="L1687" s="42"/>
      <c r="M1687" s="188" t="s">
        <v>19</v>
      </c>
      <c r="N1687" s="189" t="s">
        <v>44</v>
      </c>
      <c r="O1687" s="67"/>
      <c r="P1687" s="190">
        <f>O1687*H1687</f>
        <v>0</v>
      </c>
      <c r="Q1687" s="190">
        <v>9.0299999999999998E-3</v>
      </c>
      <c r="R1687" s="190">
        <f>Q1687*H1687</f>
        <v>0.50582448000000002</v>
      </c>
      <c r="S1687" s="190">
        <v>0</v>
      </c>
      <c r="T1687" s="191">
        <f>S1687*H1687</f>
        <v>0</v>
      </c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R1687" s="192" t="s">
        <v>292</v>
      </c>
      <c r="AT1687" s="192" t="s">
        <v>193</v>
      </c>
      <c r="AU1687" s="192" t="s">
        <v>82</v>
      </c>
      <c r="AY1687" s="20" t="s">
        <v>191</v>
      </c>
      <c r="BE1687" s="193">
        <f>IF(N1687="základní",J1687,0)</f>
        <v>0</v>
      </c>
      <c r="BF1687" s="193">
        <f>IF(N1687="snížená",J1687,0)</f>
        <v>0</v>
      </c>
      <c r="BG1687" s="193">
        <f>IF(N1687="zákl. přenesená",J1687,0)</f>
        <v>0</v>
      </c>
      <c r="BH1687" s="193">
        <f>IF(N1687="sníž. přenesená",J1687,0)</f>
        <v>0</v>
      </c>
      <c r="BI1687" s="193">
        <f>IF(N1687="nulová",J1687,0)</f>
        <v>0</v>
      </c>
      <c r="BJ1687" s="20" t="s">
        <v>80</v>
      </c>
      <c r="BK1687" s="193">
        <f>ROUND(I1687*H1687,2)</f>
        <v>0</v>
      </c>
      <c r="BL1687" s="20" t="s">
        <v>292</v>
      </c>
      <c r="BM1687" s="192" t="s">
        <v>2378</v>
      </c>
    </row>
    <row r="1688" spans="1:65" s="2" customFormat="1" ht="11.25">
      <c r="A1688" s="37"/>
      <c r="B1688" s="38"/>
      <c r="C1688" s="39"/>
      <c r="D1688" s="194" t="s">
        <v>199</v>
      </c>
      <c r="E1688" s="39"/>
      <c r="F1688" s="195" t="s">
        <v>2370</v>
      </c>
      <c r="G1688" s="39"/>
      <c r="H1688" s="39"/>
      <c r="I1688" s="196"/>
      <c r="J1688" s="39"/>
      <c r="K1688" s="39"/>
      <c r="L1688" s="42"/>
      <c r="M1688" s="197"/>
      <c r="N1688" s="198"/>
      <c r="O1688" s="67"/>
      <c r="P1688" s="67"/>
      <c r="Q1688" s="67"/>
      <c r="R1688" s="67"/>
      <c r="S1688" s="67"/>
      <c r="T1688" s="68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T1688" s="20" t="s">
        <v>199</v>
      </c>
      <c r="AU1688" s="20" t="s">
        <v>82</v>
      </c>
    </row>
    <row r="1689" spans="1:65" s="15" customFormat="1" ht="11.25">
      <c r="B1689" s="233"/>
      <c r="C1689" s="234"/>
      <c r="D1689" s="194" t="s">
        <v>208</v>
      </c>
      <c r="E1689" s="235" t="s">
        <v>19</v>
      </c>
      <c r="F1689" s="236" t="s">
        <v>571</v>
      </c>
      <c r="G1689" s="234"/>
      <c r="H1689" s="235" t="s">
        <v>19</v>
      </c>
      <c r="I1689" s="237"/>
      <c r="J1689" s="234"/>
      <c r="K1689" s="234"/>
      <c r="L1689" s="238"/>
      <c r="M1689" s="239"/>
      <c r="N1689" s="240"/>
      <c r="O1689" s="240"/>
      <c r="P1689" s="240"/>
      <c r="Q1689" s="240"/>
      <c r="R1689" s="240"/>
      <c r="S1689" s="240"/>
      <c r="T1689" s="241"/>
      <c r="AT1689" s="242" t="s">
        <v>208</v>
      </c>
      <c r="AU1689" s="242" t="s">
        <v>82</v>
      </c>
      <c r="AV1689" s="15" t="s">
        <v>80</v>
      </c>
      <c r="AW1689" s="15" t="s">
        <v>34</v>
      </c>
      <c r="AX1689" s="15" t="s">
        <v>73</v>
      </c>
      <c r="AY1689" s="242" t="s">
        <v>191</v>
      </c>
    </row>
    <row r="1690" spans="1:65" s="13" customFormat="1" ht="11.25">
      <c r="B1690" s="201"/>
      <c r="C1690" s="202"/>
      <c r="D1690" s="194" t="s">
        <v>208</v>
      </c>
      <c r="E1690" s="203" t="s">
        <v>19</v>
      </c>
      <c r="F1690" s="204" t="s">
        <v>784</v>
      </c>
      <c r="G1690" s="202"/>
      <c r="H1690" s="205">
        <v>28.61</v>
      </c>
      <c r="I1690" s="206"/>
      <c r="J1690" s="202"/>
      <c r="K1690" s="202"/>
      <c r="L1690" s="207"/>
      <c r="M1690" s="208"/>
      <c r="N1690" s="209"/>
      <c r="O1690" s="209"/>
      <c r="P1690" s="209"/>
      <c r="Q1690" s="209"/>
      <c r="R1690" s="209"/>
      <c r="S1690" s="209"/>
      <c r="T1690" s="210"/>
      <c r="AT1690" s="211" t="s">
        <v>208</v>
      </c>
      <c r="AU1690" s="211" t="s">
        <v>82</v>
      </c>
      <c r="AV1690" s="13" t="s">
        <v>82</v>
      </c>
      <c r="AW1690" s="13" t="s">
        <v>34</v>
      </c>
      <c r="AX1690" s="13" t="s">
        <v>73</v>
      </c>
      <c r="AY1690" s="211" t="s">
        <v>191</v>
      </c>
    </row>
    <row r="1691" spans="1:65" s="13" customFormat="1" ht="11.25">
      <c r="B1691" s="201"/>
      <c r="C1691" s="202"/>
      <c r="D1691" s="194" t="s">
        <v>208</v>
      </c>
      <c r="E1691" s="203" t="s">
        <v>19</v>
      </c>
      <c r="F1691" s="204" t="s">
        <v>845</v>
      </c>
      <c r="G1691" s="202"/>
      <c r="H1691" s="205">
        <v>27.405999999999999</v>
      </c>
      <c r="I1691" s="206"/>
      <c r="J1691" s="202"/>
      <c r="K1691" s="202"/>
      <c r="L1691" s="207"/>
      <c r="M1691" s="208"/>
      <c r="N1691" s="209"/>
      <c r="O1691" s="209"/>
      <c r="P1691" s="209"/>
      <c r="Q1691" s="209"/>
      <c r="R1691" s="209"/>
      <c r="S1691" s="209"/>
      <c r="T1691" s="210"/>
      <c r="AT1691" s="211" t="s">
        <v>208</v>
      </c>
      <c r="AU1691" s="211" t="s">
        <v>82</v>
      </c>
      <c r="AV1691" s="13" t="s">
        <v>82</v>
      </c>
      <c r="AW1691" s="13" t="s">
        <v>34</v>
      </c>
      <c r="AX1691" s="13" t="s">
        <v>73</v>
      </c>
      <c r="AY1691" s="211" t="s">
        <v>191</v>
      </c>
    </row>
    <row r="1692" spans="1:65" s="14" customFormat="1" ht="11.25">
      <c r="B1692" s="212"/>
      <c r="C1692" s="213"/>
      <c r="D1692" s="194" t="s">
        <v>208</v>
      </c>
      <c r="E1692" s="214" t="s">
        <v>19</v>
      </c>
      <c r="F1692" s="215" t="s">
        <v>238</v>
      </c>
      <c r="G1692" s="213"/>
      <c r="H1692" s="216">
        <v>56.015999999999998</v>
      </c>
      <c r="I1692" s="217"/>
      <c r="J1692" s="213"/>
      <c r="K1692" s="213"/>
      <c r="L1692" s="218"/>
      <c r="M1692" s="219"/>
      <c r="N1692" s="220"/>
      <c r="O1692" s="220"/>
      <c r="P1692" s="220"/>
      <c r="Q1692" s="220"/>
      <c r="R1692" s="220"/>
      <c r="S1692" s="220"/>
      <c r="T1692" s="221"/>
      <c r="AT1692" s="222" t="s">
        <v>208</v>
      </c>
      <c r="AU1692" s="222" t="s">
        <v>82</v>
      </c>
      <c r="AV1692" s="14" t="s">
        <v>197</v>
      </c>
      <c r="AW1692" s="14" t="s">
        <v>34</v>
      </c>
      <c r="AX1692" s="14" t="s">
        <v>80</v>
      </c>
      <c r="AY1692" s="222" t="s">
        <v>191</v>
      </c>
    </row>
    <row r="1693" spans="1:65" s="2" customFormat="1" ht="16.5" customHeight="1">
      <c r="A1693" s="37"/>
      <c r="B1693" s="38"/>
      <c r="C1693" s="223" t="s">
        <v>2379</v>
      </c>
      <c r="D1693" s="223" t="s">
        <v>273</v>
      </c>
      <c r="E1693" s="224" t="s">
        <v>2380</v>
      </c>
      <c r="F1693" s="225" t="s">
        <v>2381</v>
      </c>
      <c r="G1693" s="226" t="s">
        <v>282</v>
      </c>
      <c r="H1693" s="227">
        <v>64.418000000000006</v>
      </c>
      <c r="I1693" s="228"/>
      <c r="J1693" s="229">
        <f>ROUND(I1693*H1693,2)</f>
        <v>0</v>
      </c>
      <c r="K1693" s="225" t="s">
        <v>19</v>
      </c>
      <c r="L1693" s="230"/>
      <c r="M1693" s="231" t="s">
        <v>19</v>
      </c>
      <c r="N1693" s="232" t="s">
        <v>44</v>
      </c>
      <c r="O1693" s="67"/>
      <c r="P1693" s="190">
        <f>O1693*H1693</f>
        <v>0</v>
      </c>
      <c r="Q1693" s="190">
        <v>2.1999999999999999E-2</v>
      </c>
      <c r="R1693" s="190">
        <f>Q1693*H1693</f>
        <v>1.4171960000000001</v>
      </c>
      <c r="S1693" s="190">
        <v>0</v>
      </c>
      <c r="T1693" s="191">
        <f>S1693*H1693</f>
        <v>0</v>
      </c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R1693" s="192" t="s">
        <v>405</v>
      </c>
      <c r="AT1693" s="192" t="s">
        <v>273</v>
      </c>
      <c r="AU1693" s="192" t="s">
        <v>82</v>
      </c>
      <c r="AY1693" s="20" t="s">
        <v>191</v>
      </c>
      <c r="BE1693" s="193">
        <f>IF(N1693="základní",J1693,0)</f>
        <v>0</v>
      </c>
      <c r="BF1693" s="193">
        <f>IF(N1693="snížená",J1693,0)</f>
        <v>0</v>
      </c>
      <c r="BG1693" s="193">
        <f>IF(N1693="zákl. přenesená",J1693,0)</f>
        <v>0</v>
      </c>
      <c r="BH1693" s="193">
        <f>IF(N1693="sníž. přenesená",J1693,0)</f>
        <v>0</v>
      </c>
      <c r="BI1693" s="193">
        <f>IF(N1693="nulová",J1693,0)</f>
        <v>0</v>
      </c>
      <c r="BJ1693" s="20" t="s">
        <v>80</v>
      </c>
      <c r="BK1693" s="193">
        <f>ROUND(I1693*H1693,2)</f>
        <v>0</v>
      </c>
      <c r="BL1693" s="20" t="s">
        <v>292</v>
      </c>
      <c r="BM1693" s="192" t="s">
        <v>2382</v>
      </c>
    </row>
    <row r="1694" spans="1:65" s="2" customFormat="1" ht="11.25">
      <c r="A1694" s="37"/>
      <c r="B1694" s="38"/>
      <c r="C1694" s="39"/>
      <c r="D1694" s="194" t="s">
        <v>199</v>
      </c>
      <c r="E1694" s="39"/>
      <c r="F1694" s="195" t="s">
        <v>2381</v>
      </c>
      <c r="G1694" s="39"/>
      <c r="H1694" s="39"/>
      <c r="I1694" s="196"/>
      <c r="J1694" s="39"/>
      <c r="K1694" s="39"/>
      <c r="L1694" s="42"/>
      <c r="M1694" s="197"/>
      <c r="N1694" s="198"/>
      <c r="O1694" s="67"/>
      <c r="P1694" s="67"/>
      <c r="Q1694" s="67"/>
      <c r="R1694" s="67"/>
      <c r="S1694" s="67"/>
      <c r="T1694" s="68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T1694" s="20" t="s">
        <v>199</v>
      </c>
      <c r="AU1694" s="20" t="s">
        <v>82</v>
      </c>
    </row>
    <row r="1695" spans="1:65" s="13" customFormat="1" ht="11.25">
      <c r="B1695" s="201"/>
      <c r="C1695" s="202"/>
      <c r="D1695" s="194" t="s">
        <v>208</v>
      </c>
      <c r="E1695" s="202"/>
      <c r="F1695" s="204" t="s">
        <v>2383</v>
      </c>
      <c r="G1695" s="202"/>
      <c r="H1695" s="205">
        <v>64.418000000000006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208</v>
      </c>
      <c r="AU1695" s="211" t="s">
        <v>82</v>
      </c>
      <c r="AV1695" s="13" t="s">
        <v>82</v>
      </c>
      <c r="AW1695" s="13" t="s">
        <v>4</v>
      </c>
      <c r="AX1695" s="13" t="s">
        <v>80</v>
      </c>
      <c r="AY1695" s="211" t="s">
        <v>191</v>
      </c>
    </row>
    <row r="1696" spans="1:65" s="2" customFormat="1" ht="16.5" customHeight="1">
      <c r="A1696" s="37"/>
      <c r="B1696" s="38"/>
      <c r="C1696" s="181" t="s">
        <v>2384</v>
      </c>
      <c r="D1696" s="181" t="s">
        <v>193</v>
      </c>
      <c r="E1696" s="182" t="s">
        <v>2385</v>
      </c>
      <c r="F1696" s="183" t="s">
        <v>2386</v>
      </c>
      <c r="G1696" s="184" t="s">
        <v>282</v>
      </c>
      <c r="H1696" s="185">
        <v>233.2</v>
      </c>
      <c r="I1696" s="186"/>
      <c r="J1696" s="187">
        <f>ROUND(I1696*H1696,2)</f>
        <v>0</v>
      </c>
      <c r="K1696" s="183" t="s">
        <v>19</v>
      </c>
      <c r="L1696" s="42"/>
      <c r="M1696" s="188" t="s">
        <v>19</v>
      </c>
      <c r="N1696" s="189" t="s">
        <v>44</v>
      </c>
      <c r="O1696" s="67"/>
      <c r="P1696" s="190">
        <f>O1696*H1696</f>
        <v>0</v>
      </c>
      <c r="Q1696" s="190">
        <v>9.0299999999999998E-3</v>
      </c>
      <c r="R1696" s="190">
        <f>Q1696*H1696</f>
        <v>2.1057959999999998</v>
      </c>
      <c r="S1696" s="190">
        <v>0</v>
      </c>
      <c r="T1696" s="191">
        <f>S1696*H1696</f>
        <v>0</v>
      </c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R1696" s="192" t="s">
        <v>292</v>
      </c>
      <c r="AT1696" s="192" t="s">
        <v>193</v>
      </c>
      <c r="AU1696" s="192" t="s">
        <v>82</v>
      </c>
      <c r="AY1696" s="20" t="s">
        <v>191</v>
      </c>
      <c r="BE1696" s="193">
        <f>IF(N1696="základní",J1696,0)</f>
        <v>0</v>
      </c>
      <c r="BF1696" s="193">
        <f>IF(N1696="snížená",J1696,0)</f>
        <v>0</v>
      </c>
      <c r="BG1696" s="193">
        <f>IF(N1696="zákl. přenesená",J1696,0)</f>
        <v>0</v>
      </c>
      <c r="BH1696" s="193">
        <f>IF(N1696="sníž. přenesená",J1696,0)</f>
        <v>0</v>
      </c>
      <c r="BI1696" s="193">
        <f>IF(N1696="nulová",J1696,0)</f>
        <v>0</v>
      </c>
      <c r="BJ1696" s="20" t="s">
        <v>80</v>
      </c>
      <c r="BK1696" s="193">
        <f>ROUND(I1696*H1696,2)</f>
        <v>0</v>
      </c>
      <c r="BL1696" s="20" t="s">
        <v>292</v>
      </c>
      <c r="BM1696" s="192" t="s">
        <v>2387</v>
      </c>
    </row>
    <row r="1697" spans="1:65" s="2" customFormat="1" ht="11.25">
      <c r="A1697" s="37"/>
      <c r="B1697" s="38"/>
      <c r="C1697" s="39"/>
      <c r="D1697" s="194" t="s">
        <v>199</v>
      </c>
      <c r="E1697" s="39"/>
      <c r="F1697" s="195" t="s">
        <v>2388</v>
      </c>
      <c r="G1697" s="39"/>
      <c r="H1697" s="39"/>
      <c r="I1697" s="196"/>
      <c r="J1697" s="39"/>
      <c r="K1697" s="39"/>
      <c r="L1697" s="42"/>
      <c r="M1697" s="197"/>
      <c r="N1697" s="198"/>
      <c r="O1697" s="67"/>
      <c r="P1697" s="67"/>
      <c r="Q1697" s="67"/>
      <c r="R1697" s="67"/>
      <c r="S1697" s="67"/>
      <c r="T1697" s="68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T1697" s="20" t="s">
        <v>199</v>
      </c>
      <c r="AU1697" s="20" t="s">
        <v>82</v>
      </c>
    </row>
    <row r="1698" spans="1:65" s="13" customFormat="1" ht="11.25">
      <c r="B1698" s="201"/>
      <c r="C1698" s="202"/>
      <c r="D1698" s="194" t="s">
        <v>208</v>
      </c>
      <c r="E1698" s="203" t="s">
        <v>19</v>
      </c>
      <c r="F1698" s="204" t="s">
        <v>785</v>
      </c>
      <c r="G1698" s="202"/>
      <c r="H1698" s="205">
        <v>89.4</v>
      </c>
      <c r="I1698" s="206"/>
      <c r="J1698" s="202"/>
      <c r="K1698" s="202"/>
      <c r="L1698" s="207"/>
      <c r="M1698" s="208"/>
      <c r="N1698" s="209"/>
      <c r="O1698" s="209"/>
      <c r="P1698" s="209"/>
      <c r="Q1698" s="209"/>
      <c r="R1698" s="209"/>
      <c r="S1698" s="209"/>
      <c r="T1698" s="210"/>
      <c r="AT1698" s="211" t="s">
        <v>208</v>
      </c>
      <c r="AU1698" s="211" t="s">
        <v>82</v>
      </c>
      <c r="AV1698" s="13" t="s">
        <v>82</v>
      </c>
      <c r="AW1698" s="13" t="s">
        <v>34</v>
      </c>
      <c r="AX1698" s="13" t="s">
        <v>73</v>
      </c>
      <c r="AY1698" s="211" t="s">
        <v>191</v>
      </c>
    </row>
    <row r="1699" spans="1:65" s="13" customFormat="1" ht="11.25">
      <c r="B1699" s="201"/>
      <c r="C1699" s="202"/>
      <c r="D1699" s="194" t="s">
        <v>208</v>
      </c>
      <c r="E1699" s="203" t="s">
        <v>19</v>
      </c>
      <c r="F1699" s="204" t="s">
        <v>846</v>
      </c>
      <c r="G1699" s="202"/>
      <c r="H1699" s="205">
        <v>102.99</v>
      </c>
      <c r="I1699" s="206"/>
      <c r="J1699" s="202"/>
      <c r="K1699" s="202"/>
      <c r="L1699" s="207"/>
      <c r="M1699" s="208"/>
      <c r="N1699" s="209"/>
      <c r="O1699" s="209"/>
      <c r="P1699" s="209"/>
      <c r="Q1699" s="209"/>
      <c r="R1699" s="209"/>
      <c r="S1699" s="209"/>
      <c r="T1699" s="210"/>
      <c r="AT1699" s="211" t="s">
        <v>208</v>
      </c>
      <c r="AU1699" s="211" t="s">
        <v>82</v>
      </c>
      <c r="AV1699" s="13" t="s">
        <v>82</v>
      </c>
      <c r="AW1699" s="13" t="s">
        <v>34</v>
      </c>
      <c r="AX1699" s="13" t="s">
        <v>73</v>
      </c>
      <c r="AY1699" s="211" t="s">
        <v>191</v>
      </c>
    </row>
    <row r="1700" spans="1:65" s="13" customFormat="1" ht="11.25">
      <c r="B1700" s="201"/>
      <c r="C1700" s="202"/>
      <c r="D1700" s="194" t="s">
        <v>208</v>
      </c>
      <c r="E1700" s="203" t="s">
        <v>19</v>
      </c>
      <c r="F1700" s="204" t="s">
        <v>847</v>
      </c>
      <c r="G1700" s="202"/>
      <c r="H1700" s="205">
        <v>40.81</v>
      </c>
      <c r="I1700" s="206"/>
      <c r="J1700" s="202"/>
      <c r="K1700" s="202"/>
      <c r="L1700" s="207"/>
      <c r="M1700" s="208"/>
      <c r="N1700" s="209"/>
      <c r="O1700" s="209"/>
      <c r="P1700" s="209"/>
      <c r="Q1700" s="209"/>
      <c r="R1700" s="209"/>
      <c r="S1700" s="209"/>
      <c r="T1700" s="210"/>
      <c r="AT1700" s="211" t="s">
        <v>208</v>
      </c>
      <c r="AU1700" s="211" t="s">
        <v>82</v>
      </c>
      <c r="AV1700" s="13" t="s">
        <v>82</v>
      </c>
      <c r="AW1700" s="13" t="s">
        <v>34</v>
      </c>
      <c r="AX1700" s="13" t="s">
        <v>73</v>
      </c>
      <c r="AY1700" s="211" t="s">
        <v>191</v>
      </c>
    </row>
    <row r="1701" spans="1:65" s="14" customFormat="1" ht="11.25">
      <c r="B1701" s="212"/>
      <c r="C1701" s="213"/>
      <c r="D1701" s="194" t="s">
        <v>208</v>
      </c>
      <c r="E1701" s="214" t="s">
        <v>19</v>
      </c>
      <c r="F1701" s="215" t="s">
        <v>238</v>
      </c>
      <c r="G1701" s="213"/>
      <c r="H1701" s="216">
        <v>233.2</v>
      </c>
      <c r="I1701" s="217"/>
      <c r="J1701" s="213"/>
      <c r="K1701" s="213"/>
      <c r="L1701" s="218"/>
      <c r="M1701" s="219"/>
      <c r="N1701" s="220"/>
      <c r="O1701" s="220"/>
      <c r="P1701" s="220"/>
      <c r="Q1701" s="220"/>
      <c r="R1701" s="220"/>
      <c r="S1701" s="220"/>
      <c r="T1701" s="221"/>
      <c r="AT1701" s="222" t="s">
        <v>208</v>
      </c>
      <c r="AU1701" s="222" t="s">
        <v>82</v>
      </c>
      <c r="AV1701" s="14" t="s">
        <v>197</v>
      </c>
      <c r="AW1701" s="14" t="s">
        <v>34</v>
      </c>
      <c r="AX1701" s="14" t="s">
        <v>80</v>
      </c>
      <c r="AY1701" s="222" t="s">
        <v>191</v>
      </c>
    </row>
    <row r="1702" spans="1:65" s="2" customFormat="1" ht="16.5" customHeight="1">
      <c r="A1702" s="37"/>
      <c r="B1702" s="38"/>
      <c r="C1702" s="223" t="s">
        <v>2389</v>
      </c>
      <c r="D1702" s="223" t="s">
        <v>273</v>
      </c>
      <c r="E1702" s="224" t="s">
        <v>2390</v>
      </c>
      <c r="F1702" s="225" t="s">
        <v>2391</v>
      </c>
      <c r="G1702" s="226" t="s">
        <v>282</v>
      </c>
      <c r="H1702" s="227">
        <v>268.18</v>
      </c>
      <c r="I1702" s="228"/>
      <c r="J1702" s="229">
        <f>ROUND(I1702*H1702,2)</f>
        <v>0</v>
      </c>
      <c r="K1702" s="225" t="s">
        <v>19</v>
      </c>
      <c r="L1702" s="230"/>
      <c r="M1702" s="231" t="s">
        <v>19</v>
      </c>
      <c r="N1702" s="232" t="s">
        <v>44</v>
      </c>
      <c r="O1702" s="67"/>
      <c r="P1702" s="190">
        <f>O1702*H1702</f>
        <v>0</v>
      </c>
      <c r="Q1702" s="190">
        <v>2.1999999999999999E-2</v>
      </c>
      <c r="R1702" s="190">
        <f>Q1702*H1702</f>
        <v>5.8999600000000001</v>
      </c>
      <c r="S1702" s="190">
        <v>0</v>
      </c>
      <c r="T1702" s="191">
        <f>S1702*H1702</f>
        <v>0</v>
      </c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R1702" s="192" t="s">
        <v>405</v>
      </c>
      <c r="AT1702" s="192" t="s">
        <v>273</v>
      </c>
      <c r="AU1702" s="192" t="s">
        <v>82</v>
      </c>
      <c r="AY1702" s="20" t="s">
        <v>191</v>
      </c>
      <c r="BE1702" s="193">
        <f>IF(N1702="základní",J1702,0)</f>
        <v>0</v>
      </c>
      <c r="BF1702" s="193">
        <f>IF(N1702="snížená",J1702,0)</f>
        <v>0</v>
      </c>
      <c r="BG1702" s="193">
        <f>IF(N1702="zákl. přenesená",J1702,0)</f>
        <v>0</v>
      </c>
      <c r="BH1702" s="193">
        <f>IF(N1702="sníž. přenesená",J1702,0)</f>
        <v>0</v>
      </c>
      <c r="BI1702" s="193">
        <f>IF(N1702="nulová",J1702,0)</f>
        <v>0</v>
      </c>
      <c r="BJ1702" s="20" t="s">
        <v>80</v>
      </c>
      <c r="BK1702" s="193">
        <f>ROUND(I1702*H1702,2)</f>
        <v>0</v>
      </c>
      <c r="BL1702" s="20" t="s">
        <v>292</v>
      </c>
      <c r="BM1702" s="192" t="s">
        <v>2392</v>
      </c>
    </row>
    <row r="1703" spans="1:65" s="2" customFormat="1" ht="11.25">
      <c r="A1703" s="37"/>
      <c r="B1703" s="38"/>
      <c r="C1703" s="39"/>
      <c r="D1703" s="194" t="s">
        <v>199</v>
      </c>
      <c r="E1703" s="39"/>
      <c r="F1703" s="195" t="s">
        <v>2391</v>
      </c>
      <c r="G1703" s="39"/>
      <c r="H1703" s="39"/>
      <c r="I1703" s="196"/>
      <c r="J1703" s="39"/>
      <c r="K1703" s="39"/>
      <c r="L1703" s="42"/>
      <c r="M1703" s="197"/>
      <c r="N1703" s="198"/>
      <c r="O1703" s="67"/>
      <c r="P1703" s="67"/>
      <c r="Q1703" s="67"/>
      <c r="R1703" s="67"/>
      <c r="S1703" s="67"/>
      <c r="T1703" s="68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T1703" s="20" t="s">
        <v>199</v>
      </c>
      <c r="AU1703" s="20" t="s">
        <v>82</v>
      </c>
    </row>
    <row r="1704" spans="1:65" s="13" customFormat="1" ht="11.25">
      <c r="B1704" s="201"/>
      <c r="C1704" s="202"/>
      <c r="D1704" s="194" t="s">
        <v>208</v>
      </c>
      <c r="E1704" s="202"/>
      <c r="F1704" s="204" t="s">
        <v>2393</v>
      </c>
      <c r="G1704" s="202"/>
      <c r="H1704" s="205">
        <v>268.18</v>
      </c>
      <c r="I1704" s="206"/>
      <c r="J1704" s="202"/>
      <c r="K1704" s="202"/>
      <c r="L1704" s="207"/>
      <c r="M1704" s="208"/>
      <c r="N1704" s="209"/>
      <c r="O1704" s="209"/>
      <c r="P1704" s="209"/>
      <c r="Q1704" s="209"/>
      <c r="R1704" s="209"/>
      <c r="S1704" s="209"/>
      <c r="T1704" s="210"/>
      <c r="AT1704" s="211" t="s">
        <v>208</v>
      </c>
      <c r="AU1704" s="211" t="s">
        <v>82</v>
      </c>
      <c r="AV1704" s="13" t="s">
        <v>82</v>
      </c>
      <c r="AW1704" s="13" t="s">
        <v>4</v>
      </c>
      <c r="AX1704" s="13" t="s">
        <v>80</v>
      </c>
      <c r="AY1704" s="211" t="s">
        <v>191</v>
      </c>
    </row>
    <row r="1705" spans="1:65" s="2" customFormat="1" ht="16.5" customHeight="1">
      <c r="A1705" s="37"/>
      <c r="B1705" s="38"/>
      <c r="C1705" s="181" t="s">
        <v>2394</v>
      </c>
      <c r="D1705" s="181" t="s">
        <v>193</v>
      </c>
      <c r="E1705" s="182" t="s">
        <v>2395</v>
      </c>
      <c r="F1705" s="183" t="s">
        <v>2386</v>
      </c>
      <c r="G1705" s="184" t="s">
        <v>282</v>
      </c>
      <c r="H1705" s="185">
        <v>587.74</v>
      </c>
      <c r="I1705" s="186"/>
      <c r="J1705" s="187">
        <f>ROUND(I1705*H1705,2)</f>
        <v>0</v>
      </c>
      <c r="K1705" s="183" t="s">
        <v>19</v>
      </c>
      <c r="L1705" s="42"/>
      <c r="M1705" s="188" t="s">
        <v>19</v>
      </c>
      <c r="N1705" s="189" t="s">
        <v>44</v>
      </c>
      <c r="O1705" s="67"/>
      <c r="P1705" s="190">
        <f>O1705*H1705</f>
        <v>0</v>
      </c>
      <c r="Q1705" s="190">
        <v>9.0299999999999998E-3</v>
      </c>
      <c r="R1705" s="190">
        <f>Q1705*H1705</f>
        <v>5.3072922</v>
      </c>
      <c r="S1705" s="190">
        <v>0</v>
      </c>
      <c r="T1705" s="191">
        <f>S1705*H1705</f>
        <v>0</v>
      </c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R1705" s="192" t="s">
        <v>292</v>
      </c>
      <c r="AT1705" s="192" t="s">
        <v>193</v>
      </c>
      <c r="AU1705" s="192" t="s">
        <v>82</v>
      </c>
      <c r="AY1705" s="20" t="s">
        <v>191</v>
      </c>
      <c r="BE1705" s="193">
        <f>IF(N1705="základní",J1705,0)</f>
        <v>0</v>
      </c>
      <c r="BF1705" s="193">
        <f>IF(N1705="snížená",J1705,0)</f>
        <v>0</v>
      </c>
      <c r="BG1705" s="193">
        <f>IF(N1705="zákl. přenesená",J1705,0)</f>
        <v>0</v>
      </c>
      <c r="BH1705" s="193">
        <f>IF(N1705="sníž. přenesená",J1705,0)</f>
        <v>0</v>
      </c>
      <c r="BI1705" s="193">
        <f>IF(N1705="nulová",J1705,0)</f>
        <v>0</v>
      </c>
      <c r="BJ1705" s="20" t="s">
        <v>80</v>
      </c>
      <c r="BK1705" s="193">
        <f>ROUND(I1705*H1705,2)</f>
        <v>0</v>
      </c>
      <c r="BL1705" s="20" t="s">
        <v>292</v>
      </c>
      <c r="BM1705" s="192" t="s">
        <v>2396</v>
      </c>
    </row>
    <row r="1706" spans="1:65" s="2" customFormat="1" ht="11.25">
      <c r="A1706" s="37"/>
      <c r="B1706" s="38"/>
      <c r="C1706" s="39"/>
      <c r="D1706" s="194" t="s">
        <v>199</v>
      </c>
      <c r="E1706" s="39"/>
      <c r="F1706" s="195" t="s">
        <v>2386</v>
      </c>
      <c r="G1706" s="39"/>
      <c r="H1706" s="39"/>
      <c r="I1706" s="196"/>
      <c r="J1706" s="39"/>
      <c r="K1706" s="39"/>
      <c r="L1706" s="42"/>
      <c r="M1706" s="197"/>
      <c r="N1706" s="198"/>
      <c r="O1706" s="67"/>
      <c r="P1706" s="67"/>
      <c r="Q1706" s="67"/>
      <c r="R1706" s="67"/>
      <c r="S1706" s="67"/>
      <c r="T1706" s="68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T1706" s="20" t="s">
        <v>199</v>
      </c>
      <c r="AU1706" s="20" t="s">
        <v>82</v>
      </c>
    </row>
    <row r="1707" spans="1:65" s="13" customFormat="1" ht="11.25">
      <c r="B1707" s="201"/>
      <c r="C1707" s="202"/>
      <c r="D1707" s="194" t="s">
        <v>208</v>
      </c>
      <c r="E1707" s="203" t="s">
        <v>19</v>
      </c>
      <c r="F1707" s="204" t="s">
        <v>1402</v>
      </c>
      <c r="G1707" s="202"/>
      <c r="H1707" s="205">
        <v>587.74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208</v>
      </c>
      <c r="AU1707" s="211" t="s">
        <v>82</v>
      </c>
      <c r="AV1707" s="13" t="s">
        <v>82</v>
      </c>
      <c r="AW1707" s="13" t="s">
        <v>34</v>
      </c>
      <c r="AX1707" s="13" t="s">
        <v>80</v>
      </c>
      <c r="AY1707" s="211" t="s">
        <v>191</v>
      </c>
    </row>
    <row r="1708" spans="1:65" s="2" customFormat="1" ht="16.5" customHeight="1">
      <c r="A1708" s="37"/>
      <c r="B1708" s="38"/>
      <c r="C1708" s="223" t="s">
        <v>2397</v>
      </c>
      <c r="D1708" s="223" t="s">
        <v>273</v>
      </c>
      <c r="E1708" s="224" t="s">
        <v>2398</v>
      </c>
      <c r="F1708" s="225" t="s">
        <v>2399</v>
      </c>
      <c r="G1708" s="226" t="s">
        <v>282</v>
      </c>
      <c r="H1708" s="227">
        <v>675.90099999999995</v>
      </c>
      <c r="I1708" s="228"/>
      <c r="J1708" s="229">
        <f>ROUND(I1708*H1708,2)</f>
        <v>0</v>
      </c>
      <c r="K1708" s="225" t="s">
        <v>19</v>
      </c>
      <c r="L1708" s="230"/>
      <c r="M1708" s="231" t="s">
        <v>19</v>
      </c>
      <c r="N1708" s="232" t="s">
        <v>44</v>
      </c>
      <c r="O1708" s="67"/>
      <c r="P1708" s="190">
        <f>O1708*H1708</f>
        <v>0</v>
      </c>
      <c r="Q1708" s="190">
        <v>2.1999999999999999E-2</v>
      </c>
      <c r="R1708" s="190">
        <f>Q1708*H1708</f>
        <v>14.869821999999997</v>
      </c>
      <c r="S1708" s="190">
        <v>0</v>
      </c>
      <c r="T1708" s="191">
        <f>S1708*H1708</f>
        <v>0</v>
      </c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R1708" s="192" t="s">
        <v>405</v>
      </c>
      <c r="AT1708" s="192" t="s">
        <v>273</v>
      </c>
      <c r="AU1708" s="192" t="s">
        <v>82</v>
      </c>
      <c r="AY1708" s="20" t="s">
        <v>191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20" t="s">
        <v>80</v>
      </c>
      <c r="BK1708" s="193">
        <f>ROUND(I1708*H1708,2)</f>
        <v>0</v>
      </c>
      <c r="BL1708" s="20" t="s">
        <v>292</v>
      </c>
      <c r="BM1708" s="192" t="s">
        <v>2400</v>
      </c>
    </row>
    <row r="1709" spans="1:65" s="2" customFormat="1" ht="11.25">
      <c r="A1709" s="37"/>
      <c r="B1709" s="38"/>
      <c r="C1709" s="39"/>
      <c r="D1709" s="194" t="s">
        <v>199</v>
      </c>
      <c r="E1709" s="39"/>
      <c r="F1709" s="195" t="s">
        <v>2399</v>
      </c>
      <c r="G1709" s="39"/>
      <c r="H1709" s="39"/>
      <c r="I1709" s="196"/>
      <c r="J1709" s="39"/>
      <c r="K1709" s="39"/>
      <c r="L1709" s="42"/>
      <c r="M1709" s="197"/>
      <c r="N1709" s="198"/>
      <c r="O1709" s="67"/>
      <c r="P1709" s="67"/>
      <c r="Q1709" s="67"/>
      <c r="R1709" s="67"/>
      <c r="S1709" s="67"/>
      <c r="T1709" s="68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T1709" s="20" t="s">
        <v>199</v>
      </c>
      <c r="AU1709" s="20" t="s">
        <v>82</v>
      </c>
    </row>
    <row r="1710" spans="1:65" s="13" customFormat="1" ht="11.25">
      <c r="B1710" s="201"/>
      <c r="C1710" s="202"/>
      <c r="D1710" s="194" t="s">
        <v>208</v>
      </c>
      <c r="E1710" s="202"/>
      <c r="F1710" s="204" t="s">
        <v>2401</v>
      </c>
      <c r="G1710" s="202"/>
      <c r="H1710" s="205">
        <v>675.90099999999995</v>
      </c>
      <c r="I1710" s="206"/>
      <c r="J1710" s="202"/>
      <c r="K1710" s="202"/>
      <c r="L1710" s="207"/>
      <c r="M1710" s="208"/>
      <c r="N1710" s="209"/>
      <c r="O1710" s="209"/>
      <c r="P1710" s="209"/>
      <c r="Q1710" s="209"/>
      <c r="R1710" s="209"/>
      <c r="S1710" s="209"/>
      <c r="T1710" s="210"/>
      <c r="AT1710" s="211" t="s">
        <v>208</v>
      </c>
      <c r="AU1710" s="211" t="s">
        <v>82</v>
      </c>
      <c r="AV1710" s="13" t="s">
        <v>82</v>
      </c>
      <c r="AW1710" s="13" t="s">
        <v>4</v>
      </c>
      <c r="AX1710" s="13" t="s">
        <v>80</v>
      </c>
      <c r="AY1710" s="211" t="s">
        <v>191</v>
      </c>
    </row>
    <row r="1711" spans="1:65" s="2" customFormat="1" ht="21.75" customHeight="1">
      <c r="A1711" s="37"/>
      <c r="B1711" s="38"/>
      <c r="C1711" s="181" t="s">
        <v>2402</v>
      </c>
      <c r="D1711" s="181" t="s">
        <v>193</v>
      </c>
      <c r="E1711" s="182" t="s">
        <v>2403</v>
      </c>
      <c r="F1711" s="183" t="s">
        <v>2404</v>
      </c>
      <c r="G1711" s="184" t="s">
        <v>301</v>
      </c>
      <c r="H1711" s="185">
        <v>51.38</v>
      </c>
      <c r="I1711" s="186"/>
      <c r="J1711" s="187">
        <f>ROUND(I1711*H1711,2)</f>
        <v>0</v>
      </c>
      <c r="K1711" s="183" t="s">
        <v>203</v>
      </c>
      <c r="L1711" s="42"/>
      <c r="M1711" s="188" t="s">
        <v>19</v>
      </c>
      <c r="N1711" s="189" t="s">
        <v>44</v>
      </c>
      <c r="O1711" s="67"/>
      <c r="P1711" s="190">
        <f>O1711*H1711</f>
        <v>0</v>
      </c>
      <c r="Q1711" s="190">
        <v>2.0200000000000001E-3</v>
      </c>
      <c r="R1711" s="190">
        <f>Q1711*H1711</f>
        <v>0.10378760000000001</v>
      </c>
      <c r="S1711" s="190">
        <v>0</v>
      </c>
      <c r="T1711" s="191">
        <f>S1711*H1711</f>
        <v>0</v>
      </c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R1711" s="192" t="s">
        <v>292</v>
      </c>
      <c r="AT1711" s="192" t="s">
        <v>193</v>
      </c>
      <c r="AU1711" s="192" t="s">
        <v>82</v>
      </c>
      <c r="AY1711" s="20" t="s">
        <v>191</v>
      </c>
      <c r="BE1711" s="193">
        <f>IF(N1711="základní",J1711,0)</f>
        <v>0</v>
      </c>
      <c r="BF1711" s="193">
        <f>IF(N1711="snížená",J1711,0)</f>
        <v>0</v>
      </c>
      <c r="BG1711" s="193">
        <f>IF(N1711="zákl. přenesená",J1711,0)</f>
        <v>0</v>
      </c>
      <c r="BH1711" s="193">
        <f>IF(N1711="sníž. přenesená",J1711,0)</f>
        <v>0</v>
      </c>
      <c r="BI1711" s="193">
        <f>IF(N1711="nulová",J1711,0)</f>
        <v>0</v>
      </c>
      <c r="BJ1711" s="20" t="s">
        <v>80</v>
      </c>
      <c r="BK1711" s="193">
        <f>ROUND(I1711*H1711,2)</f>
        <v>0</v>
      </c>
      <c r="BL1711" s="20" t="s">
        <v>292</v>
      </c>
      <c r="BM1711" s="192" t="s">
        <v>2405</v>
      </c>
    </row>
    <row r="1712" spans="1:65" s="2" customFormat="1" ht="11.25">
      <c r="A1712" s="37"/>
      <c r="B1712" s="38"/>
      <c r="C1712" s="39"/>
      <c r="D1712" s="194" t="s">
        <v>199</v>
      </c>
      <c r="E1712" s="39"/>
      <c r="F1712" s="195" t="s">
        <v>2406</v>
      </c>
      <c r="G1712" s="39"/>
      <c r="H1712" s="39"/>
      <c r="I1712" s="196"/>
      <c r="J1712" s="39"/>
      <c r="K1712" s="39"/>
      <c r="L1712" s="42"/>
      <c r="M1712" s="197"/>
      <c r="N1712" s="198"/>
      <c r="O1712" s="67"/>
      <c r="P1712" s="67"/>
      <c r="Q1712" s="67"/>
      <c r="R1712" s="67"/>
      <c r="S1712" s="67"/>
      <c r="T1712" s="68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T1712" s="20" t="s">
        <v>199</v>
      </c>
      <c r="AU1712" s="20" t="s">
        <v>82</v>
      </c>
    </row>
    <row r="1713" spans="1:65" s="2" customFormat="1" ht="11.25">
      <c r="A1713" s="37"/>
      <c r="B1713" s="38"/>
      <c r="C1713" s="39"/>
      <c r="D1713" s="199" t="s">
        <v>206</v>
      </c>
      <c r="E1713" s="39"/>
      <c r="F1713" s="200" t="s">
        <v>2407</v>
      </c>
      <c r="G1713" s="39"/>
      <c r="H1713" s="39"/>
      <c r="I1713" s="196"/>
      <c r="J1713" s="39"/>
      <c r="K1713" s="39"/>
      <c r="L1713" s="42"/>
      <c r="M1713" s="197"/>
      <c r="N1713" s="198"/>
      <c r="O1713" s="67"/>
      <c r="P1713" s="67"/>
      <c r="Q1713" s="67"/>
      <c r="R1713" s="67"/>
      <c r="S1713" s="67"/>
      <c r="T1713" s="68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T1713" s="20" t="s">
        <v>206</v>
      </c>
      <c r="AU1713" s="20" t="s">
        <v>82</v>
      </c>
    </row>
    <row r="1714" spans="1:65" s="13" customFormat="1" ht="11.25">
      <c r="B1714" s="201"/>
      <c r="C1714" s="202"/>
      <c r="D1714" s="194" t="s">
        <v>208</v>
      </c>
      <c r="E1714" s="203" t="s">
        <v>19</v>
      </c>
      <c r="F1714" s="204" t="s">
        <v>2336</v>
      </c>
      <c r="G1714" s="202"/>
      <c r="H1714" s="205">
        <v>51.38</v>
      </c>
      <c r="I1714" s="206"/>
      <c r="J1714" s="202"/>
      <c r="K1714" s="202"/>
      <c r="L1714" s="207"/>
      <c r="M1714" s="208"/>
      <c r="N1714" s="209"/>
      <c r="O1714" s="209"/>
      <c r="P1714" s="209"/>
      <c r="Q1714" s="209"/>
      <c r="R1714" s="209"/>
      <c r="S1714" s="209"/>
      <c r="T1714" s="210"/>
      <c r="AT1714" s="211" t="s">
        <v>208</v>
      </c>
      <c r="AU1714" s="211" t="s">
        <v>82</v>
      </c>
      <c r="AV1714" s="13" t="s">
        <v>82</v>
      </c>
      <c r="AW1714" s="13" t="s">
        <v>34</v>
      </c>
      <c r="AX1714" s="13" t="s">
        <v>80</v>
      </c>
      <c r="AY1714" s="211" t="s">
        <v>191</v>
      </c>
    </row>
    <row r="1715" spans="1:65" s="2" customFormat="1" ht="16.5" customHeight="1">
      <c r="A1715" s="37"/>
      <c r="B1715" s="38"/>
      <c r="C1715" s="223" t="s">
        <v>2408</v>
      </c>
      <c r="D1715" s="223" t="s">
        <v>273</v>
      </c>
      <c r="E1715" s="224" t="s">
        <v>2409</v>
      </c>
      <c r="F1715" s="225" t="s">
        <v>2410</v>
      </c>
      <c r="G1715" s="226" t="s">
        <v>301</v>
      </c>
      <c r="H1715" s="227">
        <v>52.228000000000002</v>
      </c>
      <c r="I1715" s="228"/>
      <c r="J1715" s="229">
        <f>ROUND(I1715*H1715,2)</f>
        <v>0</v>
      </c>
      <c r="K1715" s="225" t="s">
        <v>203</v>
      </c>
      <c r="L1715" s="230"/>
      <c r="M1715" s="231" t="s">
        <v>19</v>
      </c>
      <c r="N1715" s="232" t="s">
        <v>44</v>
      </c>
      <c r="O1715" s="67"/>
      <c r="P1715" s="190">
        <f>O1715*H1715</f>
        <v>0</v>
      </c>
      <c r="Q1715" s="190">
        <v>4.5999999999999999E-2</v>
      </c>
      <c r="R1715" s="190">
        <f>Q1715*H1715</f>
        <v>2.402488</v>
      </c>
      <c r="S1715" s="190">
        <v>0</v>
      </c>
      <c r="T1715" s="191">
        <f>S1715*H1715</f>
        <v>0</v>
      </c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R1715" s="192" t="s">
        <v>405</v>
      </c>
      <c r="AT1715" s="192" t="s">
        <v>273</v>
      </c>
      <c r="AU1715" s="192" t="s">
        <v>82</v>
      </c>
      <c r="AY1715" s="20" t="s">
        <v>191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20" t="s">
        <v>80</v>
      </c>
      <c r="BK1715" s="193">
        <f>ROUND(I1715*H1715,2)</f>
        <v>0</v>
      </c>
      <c r="BL1715" s="20" t="s">
        <v>292</v>
      </c>
      <c r="BM1715" s="192" t="s">
        <v>2411</v>
      </c>
    </row>
    <row r="1716" spans="1:65" s="2" customFormat="1" ht="11.25">
      <c r="A1716" s="37"/>
      <c r="B1716" s="38"/>
      <c r="C1716" s="39"/>
      <c r="D1716" s="194" t="s">
        <v>199</v>
      </c>
      <c r="E1716" s="39"/>
      <c r="F1716" s="195" t="s">
        <v>2410</v>
      </c>
      <c r="G1716" s="39"/>
      <c r="H1716" s="39"/>
      <c r="I1716" s="196"/>
      <c r="J1716" s="39"/>
      <c r="K1716" s="39"/>
      <c r="L1716" s="42"/>
      <c r="M1716" s="197"/>
      <c r="N1716" s="198"/>
      <c r="O1716" s="67"/>
      <c r="P1716" s="67"/>
      <c r="Q1716" s="67"/>
      <c r="R1716" s="67"/>
      <c r="S1716" s="67"/>
      <c r="T1716" s="68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T1716" s="20" t="s">
        <v>199</v>
      </c>
      <c r="AU1716" s="20" t="s">
        <v>82</v>
      </c>
    </row>
    <row r="1717" spans="1:65" s="13" customFormat="1" ht="11.25">
      <c r="B1717" s="201"/>
      <c r="C1717" s="202"/>
      <c r="D1717" s="194" t="s">
        <v>208</v>
      </c>
      <c r="E1717" s="202"/>
      <c r="F1717" s="204" t="s">
        <v>2412</v>
      </c>
      <c r="G1717" s="202"/>
      <c r="H1717" s="205">
        <v>52.228000000000002</v>
      </c>
      <c r="I1717" s="206"/>
      <c r="J1717" s="202"/>
      <c r="K1717" s="202"/>
      <c r="L1717" s="207"/>
      <c r="M1717" s="208"/>
      <c r="N1717" s="209"/>
      <c r="O1717" s="209"/>
      <c r="P1717" s="209"/>
      <c r="Q1717" s="209"/>
      <c r="R1717" s="209"/>
      <c r="S1717" s="209"/>
      <c r="T1717" s="210"/>
      <c r="AT1717" s="211" t="s">
        <v>208</v>
      </c>
      <c r="AU1717" s="211" t="s">
        <v>82</v>
      </c>
      <c r="AV1717" s="13" t="s">
        <v>82</v>
      </c>
      <c r="AW1717" s="13" t="s">
        <v>4</v>
      </c>
      <c r="AX1717" s="13" t="s">
        <v>80</v>
      </c>
      <c r="AY1717" s="211" t="s">
        <v>191</v>
      </c>
    </row>
    <row r="1718" spans="1:65" s="2" customFormat="1" ht="16.5" customHeight="1">
      <c r="A1718" s="37"/>
      <c r="B1718" s="38"/>
      <c r="C1718" s="223" t="s">
        <v>2413</v>
      </c>
      <c r="D1718" s="223" t="s">
        <v>273</v>
      </c>
      <c r="E1718" s="224" t="s">
        <v>2414</v>
      </c>
      <c r="F1718" s="225" t="s">
        <v>2415</v>
      </c>
      <c r="G1718" s="226" t="s">
        <v>196</v>
      </c>
      <c r="H1718" s="227">
        <v>20</v>
      </c>
      <c r="I1718" s="228"/>
      <c r="J1718" s="229">
        <f>ROUND(I1718*H1718,2)</f>
        <v>0</v>
      </c>
      <c r="K1718" s="225" t="s">
        <v>19</v>
      </c>
      <c r="L1718" s="230"/>
      <c r="M1718" s="231" t="s">
        <v>19</v>
      </c>
      <c r="N1718" s="232" t="s">
        <v>44</v>
      </c>
      <c r="O1718" s="67"/>
      <c r="P1718" s="190">
        <f>O1718*H1718</f>
        <v>0</v>
      </c>
      <c r="Q1718" s="190">
        <v>6.4999999999999997E-3</v>
      </c>
      <c r="R1718" s="190">
        <f>Q1718*H1718</f>
        <v>0.13</v>
      </c>
      <c r="S1718" s="190">
        <v>0</v>
      </c>
      <c r="T1718" s="191">
        <f>S1718*H1718</f>
        <v>0</v>
      </c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R1718" s="192" t="s">
        <v>405</v>
      </c>
      <c r="AT1718" s="192" t="s">
        <v>273</v>
      </c>
      <c r="AU1718" s="192" t="s">
        <v>82</v>
      </c>
      <c r="AY1718" s="20" t="s">
        <v>191</v>
      </c>
      <c r="BE1718" s="193">
        <f>IF(N1718="základní",J1718,0)</f>
        <v>0</v>
      </c>
      <c r="BF1718" s="193">
        <f>IF(N1718="snížená",J1718,0)</f>
        <v>0</v>
      </c>
      <c r="BG1718" s="193">
        <f>IF(N1718="zákl. přenesená",J1718,0)</f>
        <v>0</v>
      </c>
      <c r="BH1718" s="193">
        <f>IF(N1718="sníž. přenesená",J1718,0)</f>
        <v>0</v>
      </c>
      <c r="BI1718" s="193">
        <f>IF(N1718="nulová",J1718,0)</f>
        <v>0</v>
      </c>
      <c r="BJ1718" s="20" t="s">
        <v>80</v>
      </c>
      <c r="BK1718" s="193">
        <f>ROUND(I1718*H1718,2)</f>
        <v>0</v>
      </c>
      <c r="BL1718" s="20" t="s">
        <v>292</v>
      </c>
      <c r="BM1718" s="192" t="s">
        <v>2416</v>
      </c>
    </row>
    <row r="1719" spans="1:65" s="2" customFormat="1" ht="11.25">
      <c r="A1719" s="37"/>
      <c r="B1719" s="38"/>
      <c r="C1719" s="39"/>
      <c r="D1719" s="194" t="s">
        <v>199</v>
      </c>
      <c r="E1719" s="39"/>
      <c r="F1719" s="195" t="s">
        <v>2415</v>
      </c>
      <c r="G1719" s="39"/>
      <c r="H1719" s="39"/>
      <c r="I1719" s="196"/>
      <c r="J1719" s="39"/>
      <c r="K1719" s="39"/>
      <c r="L1719" s="42"/>
      <c r="M1719" s="197"/>
      <c r="N1719" s="198"/>
      <c r="O1719" s="67"/>
      <c r="P1719" s="67"/>
      <c r="Q1719" s="67"/>
      <c r="R1719" s="67"/>
      <c r="S1719" s="67"/>
      <c r="T1719" s="68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T1719" s="20" t="s">
        <v>199</v>
      </c>
      <c r="AU1719" s="20" t="s">
        <v>82</v>
      </c>
    </row>
    <row r="1720" spans="1:65" s="2" customFormat="1" ht="16.5" customHeight="1">
      <c r="A1720" s="37"/>
      <c r="B1720" s="38"/>
      <c r="C1720" s="181" t="s">
        <v>2417</v>
      </c>
      <c r="D1720" s="181" t="s">
        <v>193</v>
      </c>
      <c r="E1720" s="182" t="s">
        <v>2418</v>
      </c>
      <c r="F1720" s="183" t="s">
        <v>2419</v>
      </c>
      <c r="G1720" s="184" t="s">
        <v>282</v>
      </c>
      <c r="H1720" s="185">
        <v>520.9</v>
      </c>
      <c r="I1720" s="186"/>
      <c r="J1720" s="187">
        <f>ROUND(I1720*H1720,2)</f>
        <v>0</v>
      </c>
      <c r="K1720" s="183" t="s">
        <v>203</v>
      </c>
      <c r="L1720" s="42"/>
      <c r="M1720" s="188" t="s">
        <v>19</v>
      </c>
      <c r="N1720" s="189" t="s">
        <v>44</v>
      </c>
      <c r="O1720" s="67"/>
      <c r="P1720" s="190">
        <f>O1720*H1720</f>
        <v>0</v>
      </c>
      <c r="Q1720" s="190">
        <v>1.5E-3</v>
      </c>
      <c r="R1720" s="190">
        <f>Q1720*H1720</f>
        <v>0.78134999999999999</v>
      </c>
      <c r="S1720" s="190">
        <v>0</v>
      </c>
      <c r="T1720" s="191">
        <f>S1720*H1720</f>
        <v>0</v>
      </c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R1720" s="192" t="s">
        <v>292</v>
      </c>
      <c r="AT1720" s="192" t="s">
        <v>193</v>
      </c>
      <c r="AU1720" s="192" t="s">
        <v>82</v>
      </c>
      <c r="AY1720" s="20" t="s">
        <v>191</v>
      </c>
      <c r="BE1720" s="193">
        <f>IF(N1720="základní",J1720,0)</f>
        <v>0</v>
      </c>
      <c r="BF1720" s="193">
        <f>IF(N1720="snížená",J1720,0)</f>
        <v>0</v>
      </c>
      <c r="BG1720" s="193">
        <f>IF(N1720="zákl. přenesená",J1720,0)</f>
        <v>0</v>
      </c>
      <c r="BH1720" s="193">
        <f>IF(N1720="sníž. přenesená",J1720,0)</f>
        <v>0</v>
      </c>
      <c r="BI1720" s="193">
        <f>IF(N1720="nulová",J1720,0)</f>
        <v>0</v>
      </c>
      <c r="BJ1720" s="20" t="s">
        <v>80</v>
      </c>
      <c r="BK1720" s="193">
        <f>ROUND(I1720*H1720,2)</f>
        <v>0</v>
      </c>
      <c r="BL1720" s="20" t="s">
        <v>292</v>
      </c>
      <c r="BM1720" s="192" t="s">
        <v>2420</v>
      </c>
    </row>
    <row r="1721" spans="1:65" s="2" customFormat="1" ht="11.25">
      <c r="A1721" s="37"/>
      <c r="B1721" s="38"/>
      <c r="C1721" s="39"/>
      <c r="D1721" s="194" t="s">
        <v>199</v>
      </c>
      <c r="E1721" s="39"/>
      <c r="F1721" s="195" t="s">
        <v>2421</v>
      </c>
      <c r="G1721" s="39"/>
      <c r="H1721" s="39"/>
      <c r="I1721" s="196"/>
      <c r="J1721" s="39"/>
      <c r="K1721" s="39"/>
      <c r="L1721" s="42"/>
      <c r="M1721" s="197"/>
      <c r="N1721" s="198"/>
      <c r="O1721" s="67"/>
      <c r="P1721" s="67"/>
      <c r="Q1721" s="67"/>
      <c r="R1721" s="67"/>
      <c r="S1721" s="67"/>
      <c r="T1721" s="68"/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T1721" s="20" t="s">
        <v>199</v>
      </c>
      <c r="AU1721" s="20" t="s">
        <v>82</v>
      </c>
    </row>
    <row r="1722" spans="1:65" s="2" customFormat="1" ht="11.25">
      <c r="A1722" s="37"/>
      <c r="B1722" s="38"/>
      <c r="C1722" s="39"/>
      <c r="D1722" s="199" t="s">
        <v>206</v>
      </c>
      <c r="E1722" s="39"/>
      <c r="F1722" s="200" t="s">
        <v>2422</v>
      </c>
      <c r="G1722" s="39"/>
      <c r="H1722" s="39"/>
      <c r="I1722" s="196"/>
      <c r="J1722" s="39"/>
      <c r="K1722" s="39"/>
      <c r="L1722" s="42"/>
      <c r="M1722" s="197"/>
      <c r="N1722" s="198"/>
      <c r="O1722" s="67"/>
      <c r="P1722" s="67"/>
      <c r="Q1722" s="67"/>
      <c r="R1722" s="67"/>
      <c r="S1722" s="67"/>
      <c r="T1722" s="68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T1722" s="20" t="s">
        <v>206</v>
      </c>
      <c r="AU1722" s="20" t="s">
        <v>82</v>
      </c>
    </row>
    <row r="1723" spans="1:65" s="13" customFormat="1" ht="11.25">
      <c r="B1723" s="201"/>
      <c r="C1723" s="202"/>
      <c r="D1723" s="194" t="s">
        <v>208</v>
      </c>
      <c r="E1723" s="203" t="s">
        <v>19</v>
      </c>
      <c r="F1723" s="204" t="s">
        <v>863</v>
      </c>
      <c r="G1723" s="202"/>
      <c r="H1723" s="205">
        <v>287.7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208</v>
      </c>
      <c r="AU1723" s="211" t="s">
        <v>82</v>
      </c>
      <c r="AV1723" s="13" t="s">
        <v>82</v>
      </c>
      <c r="AW1723" s="13" t="s">
        <v>34</v>
      </c>
      <c r="AX1723" s="13" t="s">
        <v>73</v>
      </c>
      <c r="AY1723" s="211" t="s">
        <v>191</v>
      </c>
    </row>
    <row r="1724" spans="1:65" s="13" customFormat="1" ht="11.25">
      <c r="B1724" s="201"/>
      <c r="C1724" s="202"/>
      <c r="D1724" s="194" t="s">
        <v>208</v>
      </c>
      <c r="E1724" s="203" t="s">
        <v>19</v>
      </c>
      <c r="F1724" s="204" t="s">
        <v>785</v>
      </c>
      <c r="G1724" s="202"/>
      <c r="H1724" s="205">
        <v>89.4</v>
      </c>
      <c r="I1724" s="206"/>
      <c r="J1724" s="202"/>
      <c r="K1724" s="202"/>
      <c r="L1724" s="207"/>
      <c r="M1724" s="208"/>
      <c r="N1724" s="209"/>
      <c r="O1724" s="209"/>
      <c r="P1724" s="209"/>
      <c r="Q1724" s="209"/>
      <c r="R1724" s="209"/>
      <c r="S1724" s="209"/>
      <c r="T1724" s="210"/>
      <c r="AT1724" s="211" t="s">
        <v>208</v>
      </c>
      <c r="AU1724" s="211" t="s">
        <v>82</v>
      </c>
      <c r="AV1724" s="13" t="s">
        <v>82</v>
      </c>
      <c r="AW1724" s="13" t="s">
        <v>34</v>
      </c>
      <c r="AX1724" s="13" t="s">
        <v>73</v>
      </c>
      <c r="AY1724" s="211" t="s">
        <v>191</v>
      </c>
    </row>
    <row r="1725" spans="1:65" s="13" customFormat="1" ht="11.25">
      <c r="B1725" s="201"/>
      <c r="C1725" s="202"/>
      <c r="D1725" s="194" t="s">
        <v>208</v>
      </c>
      <c r="E1725" s="203" t="s">
        <v>19</v>
      </c>
      <c r="F1725" s="204" t="s">
        <v>846</v>
      </c>
      <c r="G1725" s="202"/>
      <c r="H1725" s="205">
        <v>102.99</v>
      </c>
      <c r="I1725" s="206"/>
      <c r="J1725" s="202"/>
      <c r="K1725" s="202"/>
      <c r="L1725" s="207"/>
      <c r="M1725" s="208"/>
      <c r="N1725" s="209"/>
      <c r="O1725" s="209"/>
      <c r="P1725" s="209"/>
      <c r="Q1725" s="209"/>
      <c r="R1725" s="209"/>
      <c r="S1725" s="209"/>
      <c r="T1725" s="210"/>
      <c r="AT1725" s="211" t="s">
        <v>208</v>
      </c>
      <c r="AU1725" s="211" t="s">
        <v>82</v>
      </c>
      <c r="AV1725" s="13" t="s">
        <v>82</v>
      </c>
      <c r="AW1725" s="13" t="s">
        <v>34</v>
      </c>
      <c r="AX1725" s="13" t="s">
        <v>73</v>
      </c>
      <c r="AY1725" s="211" t="s">
        <v>191</v>
      </c>
    </row>
    <row r="1726" spans="1:65" s="13" customFormat="1" ht="11.25">
      <c r="B1726" s="201"/>
      <c r="C1726" s="202"/>
      <c r="D1726" s="194" t="s">
        <v>208</v>
      </c>
      <c r="E1726" s="203" t="s">
        <v>19</v>
      </c>
      <c r="F1726" s="204" t="s">
        <v>847</v>
      </c>
      <c r="G1726" s="202"/>
      <c r="H1726" s="205">
        <v>40.81</v>
      </c>
      <c r="I1726" s="206"/>
      <c r="J1726" s="202"/>
      <c r="K1726" s="202"/>
      <c r="L1726" s="207"/>
      <c r="M1726" s="208"/>
      <c r="N1726" s="209"/>
      <c r="O1726" s="209"/>
      <c r="P1726" s="209"/>
      <c r="Q1726" s="209"/>
      <c r="R1726" s="209"/>
      <c r="S1726" s="209"/>
      <c r="T1726" s="210"/>
      <c r="AT1726" s="211" t="s">
        <v>208</v>
      </c>
      <c r="AU1726" s="211" t="s">
        <v>82</v>
      </c>
      <c r="AV1726" s="13" t="s">
        <v>82</v>
      </c>
      <c r="AW1726" s="13" t="s">
        <v>34</v>
      </c>
      <c r="AX1726" s="13" t="s">
        <v>73</v>
      </c>
      <c r="AY1726" s="211" t="s">
        <v>191</v>
      </c>
    </row>
    <row r="1727" spans="1:65" s="14" customFormat="1" ht="11.25">
      <c r="B1727" s="212"/>
      <c r="C1727" s="213"/>
      <c r="D1727" s="194" t="s">
        <v>208</v>
      </c>
      <c r="E1727" s="214" t="s">
        <v>19</v>
      </c>
      <c r="F1727" s="215" t="s">
        <v>238</v>
      </c>
      <c r="G1727" s="213"/>
      <c r="H1727" s="216">
        <v>520.9</v>
      </c>
      <c r="I1727" s="217"/>
      <c r="J1727" s="213"/>
      <c r="K1727" s="213"/>
      <c r="L1727" s="218"/>
      <c r="M1727" s="219"/>
      <c r="N1727" s="220"/>
      <c r="O1727" s="220"/>
      <c r="P1727" s="220"/>
      <c r="Q1727" s="220"/>
      <c r="R1727" s="220"/>
      <c r="S1727" s="220"/>
      <c r="T1727" s="221"/>
      <c r="AT1727" s="222" t="s">
        <v>208</v>
      </c>
      <c r="AU1727" s="222" t="s">
        <v>82</v>
      </c>
      <c r="AV1727" s="14" t="s">
        <v>197</v>
      </c>
      <c r="AW1727" s="14" t="s">
        <v>34</v>
      </c>
      <c r="AX1727" s="14" t="s">
        <v>80</v>
      </c>
      <c r="AY1727" s="222" t="s">
        <v>191</v>
      </c>
    </row>
    <row r="1728" spans="1:65" s="2" customFormat="1" ht="16.5" customHeight="1">
      <c r="A1728" s="37"/>
      <c r="B1728" s="38"/>
      <c r="C1728" s="181" t="s">
        <v>2423</v>
      </c>
      <c r="D1728" s="181" t="s">
        <v>193</v>
      </c>
      <c r="E1728" s="182" t="s">
        <v>2424</v>
      </c>
      <c r="F1728" s="183" t="s">
        <v>2425</v>
      </c>
      <c r="G1728" s="184" t="s">
        <v>301</v>
      </c>
      <c r="H1728" s="185">
        <v>646.83000000000004</v>
      </c>
      <c r="I1728" s="186"/>
      <c r="J1728" s="187">
        <f>ROUND(I1728*H1728,2)</f>
        <v>0</v>
      </c>
      <c r="K1728" s="183" t="s">
        <v>203</v>
      </c>
      <c r="L1728" s="42"/>
      <c r="M1728" s="188" t="s">
        <v>19</v>
      </c>
      <c r="N1728" s="189" t="s">
        <v>44</v>
      </c>
      <c r="O1728" s="67"/>
      <c r="P1728" s="190">
        <f>O1728*H1728</f>
        <v>0</v>
      </c>
      <c r="Q1728" s="190">
        <v>3.0000000000000001E-5</v>
      </c>
      <c r="R1728" s="190">
        <f>Q1728*H1728</f>
        <v>1.9404900000000003E-2</v>
      </c>
      <c r="S1728" s="190">
        <v>0</v>
      </c>
      <c r="T1728" s="191">
        <f>S1728*H1728</f>
        <v>0</v>
      </c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R1728" s="192" t="s">
        <v>292</v>
      </c>
      <c r="AT1728" s="192" t="s">
        <v>193</v>
      </c>
      <c r="AU1728" s="192" t="s">
        <v>82</v>
      </c>
      <c r="AY1728" s="20" t="s">
        <v>191</v>
      </c>
      <c r="BE1728" s="193">
        <f>IF(N1728="základní",J1728,0)</f>
        <v>0</v>
      </c>
      <c r="BF1728" s="193">
        <f>IF(N1728="snížená",J1728,0)</f>
        <v>0</v>
      </c>
      <c r="BG1728" s="193">
        <f>IF(N1728="zákl. přenesená",J1728,0)</f>
        <v>0</v>
      </c>
      <c r="BH1728" s="193">
        <f>IF(N1728="sníž. přenesená",J1728,0)</f>
        <v>0</v>
      </c>
      <c r="BI1728" s="193">
        <f>IF(N1728="nulová",J1728,0)</f>
        <v>0</v>
      </c>
      <c r="BJ1728" s="20" t="s">
        <v>80</v>
      </c>
      <c r="BK1728" s="193">
        <f>ROUND(I1728*H1728,2)</f>
        <v>0</v>
      </c>
      <c r="BL1728" s="20" t="s">
        <v>292</v>
      </c>
      <c r="BM1728" s="192" t="s">
        <v>2426</v>
      </c>
    </row>
    <row r="1729" spans="1:51" s="2" customFormat="1" ht="11.25">
      <c r="A1729" s="37"/>
      <c r="B1729" s="38"/>
      <c r="C1729" s="39"/>
      <c r="D1729" s="194" t="s">
        <v>199</v>
      </c>
      <c r="E1729" s="39"/>
      <c r="F1729" s="195" t="s">
        <v>2427</v>
      </c>
      <c r="G1729" s="39"/>
      <c r="H1729" s="39"/>
      <c r="I1729" s="196"/>
      <c r="J1729" s="39"/>
      <c r="K1729" s="39"/>
      <c r="L1729" s="42"/>
      <c r="M1729" s="197"/>
      <c r="N1729" s="198"/>
      <c r="O1729" s="67"/>
      <c r="P1729" s="67"/>
      <c r="Q1729" s="67"/>
      <c r="R1729" s="67"/>
      <c r="S1729" s="67"/>
      <c r="T1729" s="68"/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T1729" s="20" t="s">
        <v>199</v>
      </c>
      <c r="AU1729" s="20" t="s">
        <v>82</v>
      </c>
    </row>
    <row r="1730" spans="1:51" s="2" customFormat="1" ht="11.25">
      <c r="A1730" s="37"/>
      <c r="B1730" s="38"/>
      <c r="C1730" s="39"/>
      <c r="D1730" s="199" t="s">
        <v>206</v>
      </c>
      <c r="E1730" s="39"/>
      <c r="F1730" s="200" t="s">
        <v>2428</v>
      </c>
      <c r="G1730" s="39"/>
      <c r="H1730" s="39"/>
      <c r="I1730" s="196"/>
      <c r="J1730" s="39"/>
      <c r="K1730" s="39"/>
      <c r="L1730" s="42"/>
      <c r="M1730" s="197"/>
      <c r="N1730" s="198"/>
      <c r="O1730" s="67"/>
      <c r="P1730" s="67"/>
      <c r="Q1730" s="67"/>
      <c r="R1730" s="67"/>
      <c r="S1730" s="67"/>
      <c r="T1730" s="68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T1730" s="20" t="s">
        <v>206</v>
      </c>
      <c r="AU1730" s="20" t="s">
        <v>82</v>
      </c>
    </row>
    <row r="1731" spans="1:51" s="15" customFormat="1" ht="11.25">
      <c r="B1731" s="233"/>
      <c r="C1731" s="234"/>
      <c r="D1731" s="194" t="s">
        <v>208</v>
      </c>
      <c r="E1731" s="235" t="s">
        <v>19</v>
      </c>
      <c r="F1731" s="236" t="s">
        <v>556</v>
      </c>
      <c r="G1731" s="234"/>
      <c r="H1731" s="235" t="s">
        <v>19</v>
      </c>
      <c r="I1731" s="237"/>
      <c r="J1731" s="234"/>
      <c r="K1731" s="234"/>
      <c r="L1731" s="238"/>
      <c r="M1731" s="239"/>
      <c r="N1731" s="240"/>
      <c r="O1731" s="240"/>
      <c r="P1731" s="240"/>
      <c r="Q1731" s="240"/>
      <c r="R1731" s="240"/>
      <c r="S1731" s="240"/>
      <c r="T1731" s="241"/>
      <c r="AT1731" s="242" t="s">
        <v>208</v>
      </c>
      <c r="AU1731" s="242" t="s">
        <v>82</v>
      </c>
      <c r="AV1731" s="15" t="s">
        <v>80</v>
      </c>
      <c r="AW1731" s="15" t="s">
        <v>34</v>
      </c>
      <c r="AX1731" s="15" t="s">
        <v>73</v>
      </c>
      <c r="AY1731" s="242" t="s">
        <v>191</v>
      </c>
    </row>
    <row r="1732" spans="1:51" s="13" customFormat="1" ht="11.25">
      <c r="B1732" s="201"/>
      <c r="C1732" s="202"/>
      <c r="D1732" s="194" t="s">
        <v>208</v>
      </c>
      <c r="E1732" s="203" t="s">
        <v>19</v>
      </c>
      <c r="F1732" s="204" t="s">
        <v>889</v>
      </c>
      <c r="G1732" s="202"/>
      <c r="H1732" s="205">
        <v>12.05</v>
      </c>
      <c r="I1732" s="206"/>
      <c r="J1732" s="202"/>
      <c r="K1732" s="202"/>
      <c r="L1732" s="207"/>
      <c r="M1732" s="208"/>
      <c r="N1732" s="209"/>
      <c r="O1732" s="209"/>
      <c r="P1732" s="209"/>
      <c r="Q1732" s="209"/>
      <c r="R1732" s="209"/>
      <c r="S1732" s="209"/>
      <c r="T1732" s="210"/>
      <c r="AT1732" s="211" t="s">
        <v>208</v>
      </c>
      <c r="AU1732" s="211" t="s">
        <v>82</v>
      </c>
      <c r="AV1732" s="13" t="s">
        <v>82</v>
      </c>
      <c r="AW1732" s="13" t="s">
        <v>34</v>
      </c>
      <c r="AX1732" s="13" t="s">
        <v>73</v>
      </c>
      <c r="AY1732" s="211" t="s">
        <v>191</v>
      </c>
    </row>
    <row r="1733" spans="1:51" s="13" customFormat="1" ht="11.25">
      <c r="B1733" s="201"/>
      <c r="C1733" s="202"/>
      <c r="D1733" s="194" t="s">
        <v>208</v>
      </c>
      <c r="E1733" s="203" t="s">
        <v>19</v>
      </c>
      <c r="F1733" s="204" t="s">
        <v>890</v>
      </c>
      <c r="G1733" s="202"/>
      <c r="H1733" s="205">
        <v>13.4</v>
      </c>
      <c r="I1733" s="206"/>
      <c r="J1733" s="202"/>
      <c r="K1733" s="202"/>
      <c r="L1733" s="207"/>
      <c r="M1733" s="208"/>
      <c r="N1733" s="209"/>
      <c r="O1733" s="209"/>
      <c r="P1733" s="209"/>
      <c r="Q1733" s="209"/>
      <c r="R1733" s="209"/>
      <c r="S1733" s="209"/>
      <c r="T1733" s="210"/>
      <c r="AT1733" s="211" t="s">
        <v>208</v>
      </c>
      <c r="AU1733" s="211" t="s">
        <v>82</v>
      </c>
      <c r="AV1733" s="13" t="s">
        <v>82</v>
      </c>
      <c r="AW1733" s="13" t="s">
        <v>34</v>
      </c>
      <c r="AX1733" s="13" t="s">
        <v>73</v>
      </c>
      <c r="AY1733" s="211" t="s">
        <v>191</v>
      </c>
    </row>
    <row r="1734" spans="1:51" s="13" customFormat="1" ht="11.25">
      <c r="B1734" s="201"/>
      <c r="C1734" s="202"/>
      <c r="D1734" s="194" t="s">
        <v>208</v>
      </c>
      <c r="E1734" s="203" t="s">
        <v>19</v>
      </c>
      <c r="F1734" s="204" t="s">
        <v>2429</v>
      </c>
      <c r="G1734" s="202"/>
      <c r="H1734" s="205">
        <v>5.84</v>
      </c>
      <c r="I1734" s="206"/>
      <c r="J1734" s="202"/>
      <c r="K1734" s="202"/>
      <c r="L1734" s="207"/>
      <c r="M1734" s="208"/>
      <c r="N1734" s="209"/>
      <c r="O1734" s="209"/>
      <c r="P1734" s="209"/>
      <c r="Q1734" s="209"/>
      <c r="R1734" s="209"/>
      <c r="S1734" s="209"/>
      <c r="T1734" s="210"/>
      <c r="AT1734" s="211" t="s">
        <v>208</v>
      </c>
      <c r="AU1734" s="211" t="s">
        <v>82</v>
      </c>
      <c r="AV1734" s="13" t="s">
        <v>82</v>
      </c>
      <c r="AW1734" s="13" t="s">
        <v>34</v>
      </c>
      <c r="AX1734" s="13" t="s">
        <v>73</v>
      </c>
      <c r="AY1734" s="211" t="s">
        <v>191</v>
      </c>
    </row>
    <row r="1735" spans="1:51" s="13" customFormat="1" ht="11.25">
      <c r="B1735" s="201"/>
      <c r="C1735" s="202"/>
      <c r="D1735" s="194" t="s">
        <v>208</v>
      </c>
      <c r="E1735" s="203" t="s">
        <v>19</v>
      </c>
      <c r="F1735" s="204" t="s">
        <v>892</v>
      </c>
      <c r="G1735" s="202"/>
      <c r="H1735" s="205">
        <v>5.94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208</v>
      </c>
      <c r="AU1735" s="211" t="s">
        <v>82</v>
      </c>
      <c r="AV1735" s="13" t="s">
        <v>82</v>
      </c>
      <c r="AW1735" s="13" t="s">
        <v>34</v>
      </c>
      <c r="AX1735" s="13" t="s">
        <v>73</v>
      </c>
      <c r="AY1735" s="211" t="s">
        <v>191</v>
      </c>
    </row>
    <row r="1736" spans="1:51" s="15" customFormat="1" ht="11.25">
      <c r="B1736" s="233"/>
      <c r="C1736" s="234"/>
      <c r="D1736" s="194" t="s">
        <v>208</v>
      </c>
      <c r="E1736" s="235" t="s">
        <v>19</v>
      </c>
      <c r="F1736" s="236" t="s">
        <v>571</v>
      </c>
      <c r="G1736" s="234"/>
      <c r="H1736" s="235" t="s">
        <v>19</v>
      </c>
      <c r="I1736" s="237"/>
      <c r="J1736" s="234"/>
      <c r="K1736" s="234"/>
      <c r="L1736" s="238"/>
      <c r="M1736" s="239"/>
      <c r="N1736" s="240"/>
      <c r="O1736" s="240"/>
      <c r="P1736" s="240"/>
      <c r="Q1736" s="240"/>
      <c r="R1736" s="240"/>
      <c r="S1736" s="240"/>
      <c r="T1736" s="241"/>
      <c r="AT1736" s="242" t="s">
        <v>208</v>
      </c>
      <c r="AU1736" s="242" t="s">
        <v>82</v>
      </c>
      <c r="AV1736" s="15" t="s">
        <v>80</v>
      </c>
      <c r="AW1736" s="15" t="s">
        <v>34</v>
      </c>
      <c r="AX1736" s="15" t="s">
        <v>73</v>
      </c>
      <c r="AY1736" s="242" t="s">
        <v>191</v>
      </c>
    </row>
    <row r="1737" spans="1:51" s="13" customFormat="1" ht="11.25">
      <c r="B1737" s="201"/>
      <c r="C1737" s="202"/>
      <c r="D1737" s="194" t="s">
        <v>208</v>
      </c>
      <c r="E1737" s="203" t="s">
        <v>19</v>
      </c>
      <c r="F1737" s="204" t="s">
        <v>2430</v>
      </c>
      <c r="G1737" s="202"/>
      <c r="H1737" s="205">
        <v>129.28</v>
      </c>
      <c r="I1737" s="206"/>
      <c r="J1737" s="202"/>
      <c r="K1737" s="202"/>
      <c r="L1737" s="207"/>
      <c r="M1737" s="208"/>
      <c r="N1737" s="209"/>
      <c r="O1737" s="209"/>
      <c r="P1737" s="209"/>
      <c r="Q1737" s="209"/>
      <c r="R1737" s="209"/>
      <c r="S1737" s="209"/>
      <c r="T1737" s="210"/>
      <c r="AT1737" s="211" t="s">
        <v>208</v>
      </c>
      <c r="AU1737" s="211" t="s">
        <v>82</v>
      </c>
      <c r="AV1737" s="13" t="s">
        <v>82</v>
      </c>
      <c r="AW1737" s="13" t="s">
        <v>34</v>
      </c>
      <c r="AX1737" s="13" t="s">
        <v>73</v>
      </c>
      <c r="AY1737" s="211" t="s">
        <v>191</v>
      </c>
    </row>
    <row r="1738" spans="1:51" s="15" customFormat="1" ht="11.25">
      <c r="B1738" s="233"/>
      <c r="C1738" s="234"/>
      <c r="D1738" s="194" t="s">
        <v>208</v>
      </c>
      <c r="E1738" s="235" t="s">
        <v>19</v>
      </c>
      <c r="F1738" s="236" t="s">
        <v>571</v>
      </c>
      <c r="G1738" s="234"/>
      <c r="H1738" s="235" t="s">
        <v>19</v>
      </c>
      <c r="I1738" s="237"/>
      <c r="J1738" s="234"/>
      <c r="K1738" s="234"/>
      <c r="L1738" s="238"/>
      <c r="M1738" s="239"/>
      <c r="N1738" s="240"/>
      <c r="O1738" s="240"/>
      <c r="P1738" s="240"/>
      <c r="Q1738" s="240"/>
      <c r="R1738" s="240"/>
      <c r="S1738" s="240"/>
      <c r="T1738" s="241"/>
      <c r="AT1738" s="242" t="s">
        <v>208</v>
      </c>
      <c r="AU1738" s="242" t="s">
        <v>82</v>
      </c>
      <c r="AV1738" s="15" t="s">
        <v>80</v>
      </c>
      <c r="AW1738" s="15" t="s">
        <v>34</v>
      </c>
      <c r="AX1738" s="15" t="s">
        <v>73</v>
      </c>
      <c r="AY1738" s="242" t="s">
        <v>191</v>
      </c>
    </row>
    <row r="1739" spans="1:51" s="13" customFormat="1" ht="11.25">
      <c r="B1739" s="201"/>
      <c r="C1739" s="202"/>
      <c r="D1739" s="194" t="s">
        <v>208</v>
      </c>
      <c r="E1739" s="203" t="s">
        <v>19</v>
      </c>
      <c r="F1739" s="204" t="s">
        <v>898</v>
      </c>
      <c r="G1739" s="202"/>
      <c r="H1739" s="205">
        <v>7.4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208</v>
      </c>
      <c r="AU1739" s="211" t="s">
        <v>82</v>
      </c>
      <c r="AV1739" s="13" t="s">
        <v>82</v>
      </c>
      <c r="AW1739" s="13" t="s">
        <v>34</v>
      </c>
      <c r="AX1739" s="13" t="s">
        <v>73</v>
      </c>
      <c r="AY1739" s="211" t="s">
        <v>191</v>
      </c>
    </row>
    <row r="1740" spans="1:51" s="13" customFormat="1" ht="11.25">
      <c r="B1740" s="201"/>
      <c r="C1740" s="202"/>
      <c r="D1740" s="194" t="s">
        <v>208</v>
      </c>
      <c r="E1740" s="203" t="s">
        <v>19</v>
      </c>
      <c r="F1740" s="204" t="s">
        <v>899</v>
      </c>
      <c r="G1740" s="202"/>
      <c r="H1740" s="205">
        <v>9.15</v>
      </c>
      <c r="I1740" s="206"/>
      <c r="J1740" s="202"/>
      <c r="K1740" s="202"/>
      <c r="L1740" s="207"/>
      <c r="M1740" s="208"/>
      <c r="N1740" s="209"/>
      <c r="O1740" s="209"/>
      <c r="P1740" s="209"/>
      <c r="Q1740" s="209"/>
      <c r="R1740" s="209"/>
      <c r="S1740" s="209"/>
      <c r="T1740" s="210"/>
      <c r="AT1740" s="211" t="s">
        <v>208</v>
      </c>
      <c r="AU1740" s="211" t="s">
        <v>82</v>
      </c>
      <c r="AV1740" s="13" t="s">
        <v>82</v>
      </c>
      <c r="AW1740" s="13" t="s">
        <v>34</v>
      </c>
      <c r="AX1740" s="13" t="s">
        <v>73</v>
      </c>
      <c r="AY1740" s="211" t="s">
        <v>191</v>
      </c>
    </row>
    <row r="1741" spans="1:51" s="13" customFormat="1" ht="11.25">
      <c r="B1741" s="201"/>
      <c r="C1741" s="202"/>
      <c r="D1741" s="194" t="s">
        <v>208</v>
      </c>
      <c r="E1741" s="203" t="s">
        <v>19</v>
      </c>
      <c r="F1741" s="204" t="s">
        <v>900</v>
      </c>
      <c r="G1741" s="202"/>
      <c r="H1741" s="205">
        <v>9.15</v>
      </c>
      <c r="I1741" s="206"/>
      <c r="J1741" s="202"/>
      <c r="K1741" s="202"/>
      <c r="L1741" s="207"/>
      <c r="M1741" s="208"/>
      <c r="N1741" s="209"/>
      <c r="O1741" s="209"/>
      <c r="P1741" s="209"/>
      <c r="Q1741" s="209"/>
      <c r="R1741" s="209"/>
      <c r="S1741" s="209"/>
      <c r="T1741" s="210"/>
      <c r="AT1741" s="211" t="s">
        <v>208</v>
      </c>
      <c r="AU1741" s="211" t="s">
        <v>82</v>
      </c>
      <c r="AV1741" s="13" t="s">
        <v>82</v>
      </c>
      <c r="AW1741" s="13" t="s">
        <v>34</v>
      </c>
      <c r="AX1741" s="13" t="s">
        <v>73</v>
      </c>
      <c r="AY1741" s="211" t="s">
        <v>191</v>
      </c>
    </row>
    <row r="1742" spans="1:51" s="13" customFormat="1" ht="11.25">
      <c r="B1742" s="201"/>
      <c r="C1742" s="202"/>
      <c r="D1742" s="194" t="s">
        <v>208</v>
      </c>
      <c r="E1742" s="203" t="s">
        <v>19</v>
      </c>
      <c r="F1742" s="204" t="s">
        <v>901</v>
      </c>
      <c r="G1742" s="202"/>
      <c r="H1742" s="205">
        <v>15.4</v>
      </c>
      <c r="I1742" s="206"/>
      <c r="J1742" s="202"/>
      <c r="K1742" s="202"/>
      <c r="L1742" s="207"/>
      <c r="M1742" s="208"/>
      <c r="N1742" s="209"/>
      <c r="O1742" s="209"/>
      <c r="P1742" s="209"/>
      <c r="Q1742" s="209"/>
      <c r="R1742" s="209"/>
      <c r="S1742" s="209"/>
      <c r="T1742" s="210"/>
      <c r="AT1742" s="211" t="s">
        <v>208</v>
      </c>
      <c r="AU1742" s="211" t="s">
        <v>82</v>
      </c>
      <c r="AV1742" s="13" t="s">
        <v>82</v>
      </c>
      <c r="AW1742" s="13" t="s">
        <v>34</v>
      </c>
      <c r="AX1742" s="13" t="s">
        <v>73</v>
      </c>
      <c r="AY1742" s="211" t="s">
        <v>191</v>
      </c>
    </row>
    <row r="1743" spans="1:51" s="13" customFormat="1" ht="11.25">
      <c r="B1743" s="201"/>
      <c r="C1743" s="202"/>
      <c r="D1743" s="194" t="s">
        <v>208</v>
      </c>
      <c r="E1743" s="203" t="s">
        <v>19</v>
      </c>
      <c r="F1743" s="204" t="s">
        <v>902</v>
      </c>
      <c r="G1743" s="202"/>
      <c r="H1743" s="205">
        <v>10.4</v>
      </c>
      <c r="I1743" s="206"/>
      <c r="J1743" s="202"/>
      <c r="K1743" s="202"/>
      <c r="L1743" s="207"/>
      <c r="M1743" s="208"/>
      <c r="N1743" s="209"/>
      <c r="O1743" s="209"/>
      <c r="P1743" s="209"/>
      <c r="Q1743" s="209"/>
      <c r="R1743" s="209"/>
      <c r="S1743" s="209"/>
      <c r="T1743" s="210"/>
      <c r="AT1743" s="211" t="s">
        <v>208</v>
      </c>
      <c r="AU1743" s="211" t="s">
        <v>82</v>
      </c>
      <c r="AV1743" s="13" t="s">
        <v>82</v>
      </c>
      <c r="AW1743" s="13" t="s">
        <v>34</v>
      </c>
      <c r="AX1743" s="13" t="s">
        <v>73</v>
      </c>
      <c r="AY1743" s="211" t="s">
        <v>191</v>
      </c>
    </row>
    <row r="1744" spans="1:51" s="13" customFormat="1" ht="11.25">
      <c r="B1744" s="201"/>
      <c r="C1744" s="202"/>
      <c r="D1744" s="194" t="s">
        <v>208</v>
      </c>
      <c r="E1744" s="203" t="s">
        <v>19</v>
      </c>
      <c r="F1744" s="204" t="s">
        <v>903</v>
      </c>
      <c r="G1744" s="202"/>
      <c r="H1744" s="205">
        <v>18.8</v>
      </c>
      <c r="I1744" s="206"/>
      <c r="J1744" s="202"/>
      <c r="K1744" s="202"/>
      <c r="L1744" s="207"/>
      <c r="M1744" s="208"/>
      <c r="N1744" s="209"/>
      <c r="O1744" s="209"/>
      <c r="P1744" s="209"/>
      <c r="Q1744" s="209"/>
      <c r="R1744" s="209"/>
      <c r="S1744" s="209"/>
      <c r="T1744" s="210"/>
      <c r="AT1744" s="211" t="s">
        <v>208</v>
      </c>
      <c r="AU1744" s="211" t="s">
        <v>82</v>
      </c>
      <c r="AV1744" s="13" t="s">
        <v>82</v>
      </c>
      <c r="AW1744" s="13" t="s">
        <v>34</v>
      </c>
      <c r="AX1744" s="13" t="s">
        <v>73</v>
      </c>
      <c r="AY1744" s="211" t="s">
        <v>191</v>
      </c>
    </row>
    <row r="1745" spans="2:51" s="13" customFormat="1" ht="11.25">
      <c r="B1745" s="201"/>
      <c r="C1745" s="202"/>
      <c r="D1745" s="194" t="s">
        <v>208</v>
      </c>
      <c r="E1745" s="203" t="s">
        <v>19</v>
      </c>
      <c r="F1745" s="204" t="s">
        <v>904</v>
      </c>
      <c r="G1745" s="202"/>
      <c r="H1745" s="205">
        <v>12.5</v>
      </c>
      <c r="I1745" s="206"/>
      <c r="J1745" s="202"/>
      <c r="K1745" s="202"/>
      <c r="L1745" s="207"/>
      <c r="M1745" s="208"/>
      <c r="N1745" s="209"/>
      <c r="O1745" s="209"/>
      <c r="P1745" s="209"/>
      <c r="Q1745" s="209"/>
      <c r="R1745" s="209"/>
      <c r="S1745" s="209"/>
      <c r="T1745" s="210"/>
      <c r="AT1745" s="211" t="s">
        <v>208</v>
      </c>
      <c r="AU1745" s="211" t="s">
        <v>82</v>
      </c>
      <c r="AV1745" s="13" t="s">
        <v>82</v>
      </c>
      <c r="AW1745" s="13" t="s">
        <v>34</v>
      </c>
      <c r="AX1745" s="13" t="s">
        <v>73</v>
      </c>
      <c r="AY1745" s="211" t="s">
        <v>191</v>
      </c>
    </row>
    <row r="1746" spans="2:51" s="13" customFormat="1" ht="11.25">
      <c r="B1746" s="201"/>
      <c r="C1746" s="202"/>
      <c r="D1746" s="194" t="s">
        <v>208</v>
      </c>
      <c r="E1746" s="203" t="s">
        <v>19</v>
      </c>
      <c r="F1746" s="204" t="s">
        <v>905</v>
      </c>
      <c r="G1746" s="202"/>
      <c r="H1746" s="205">
        <v>8.6</v>
      </c>
      <c r="I1746" s="206"/>
      <c r="J1746" s="202"/>
      <c r="K1746" s="202"/>
      <c r="L1746" s="207"/>
      <c r="M1746" s="208"/>
      <c r="N1746" s="209"/>
      <c r="O1746" s="209"/>
      <c r="P1746" s="209"/>
      <c r="Q1746" s="209"/>
      <c r="R1746" s="209"/>
      <c r="S1746" s="209"/>
      <c r="T1746" s="210"/>
      <c r="AT1746" s="211" t="s">
        <v>208</v>
      </c>
      <c r="AU1746" s="211" t="s">
        <v>82</v>
      </c>
      <c r="AV1746" s="13" t="s">
        <v>82</v>
      </c>
      <c r="AW1746" s="13" t="s">
        <v>34</v>
      </c>
      <c r="AX1746" s="13" t="s">
        <v>73</v>
      </c>
      <c r="AY1746" s="211" t="s">
        <v>191</v>
      </c>
    </row>
    <row r="1747" spans="2:51" s="13" customFormat="1" ht="11.25">
      <c r="B1747" s="201"/>
      <c r="C1747" s="202"/>
      <c r="D1747" s="194" t="s">
        <v>208</v>
      </c>
      <c r="E1747" s="203" t="s">
        <v>19</v>
      </c>
      <c r="F1747" s="204" t="s">
        <v>906</v>
      </c>
      <c r="G1747" s="202"/>
      <c r="H1747" s="205">
        <v>16.75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208</v>
      </c>
      <c r="AU1747" s="211" t="s">
        <v>82</v>
      </c>
      <c r="AV1747" s="13" t="s">
        <v>82</v>
      </c>
      <c r="AW1747" s="13" t="s">
        <v>34</v>
      </c>
      <c r="AX1747" s="13" t="s">
        <v>73</v>
      </c>
      <c r="AY1747" s="211" t="s">
        <v>191</v>
      </c>
    </row>
    <row r="1748" spans="2:51" s="13" customFormat="1" ht="11.25">
      <c r="B1748" s="201"/>
      <c r="C1748" s="202"/>
      <c r="D1748" s="194" t="s">
        <v>208</v>
      </c>
      <c r="E1748" s="203" t="s">
        <v>19</v>
      </c>
      <c r="F1748" s="204" t="s">
        <v>907</v>
      </c>
      <c r="G1748" s="202"/>
      <c r="H1748" s="205">
        <v>13.15</v>
      </c>
      <c r="I1748" s="206"/>
      <c r="J1748" s="202"/>
      <c r="K1748" s="202"/>
      <c r="L1748" s="207"/>
      <c r="M1748" s="208"/>
      <c r="N1748" s="209"/>
      <c r="O1748" s="209"/>
      <c r="P1748" s="209"/>
      <c r="Q1748" s="209"/>
      <c r="R1748" s="209"/>
      <c r="S1748" s="209"/>
      <c r="T1748" s="210"/>
      <c r="AT1748" s="211" t="s">
        <v>208</v>
      </c>
      <c r="AU1748" s="211" t="s">
        <v>82</v>
      </c>
      <c r="AV1748" s="13" t="s">
        <v>82</v>
      </c>
      <c r="AW1748" s="13" t="s">
        <v>34</v>
      </c>
      <c r="AX1748" s="13" t="s">
        <v>73</v>
      </c>
      <c r="AY1748" s="211" t="s">
        <v>191</v>
      </c>
    </row>
    <row r="1749" spans="2:51" s="13" customFormat="1" ht="11.25">
      <c r="B1749" s="201"/>
      <c r="C1749" s="202"/>
      <c r="D1749" s="194" t="s">
        <v>208</v>
      </c>
      <c r="E1749" s="203" t="s">
        <v>19</v>
      </c>
      <c r="F1749" s="204" t="s">
        <v>908</v>
      </c>
      <c r="G1749" s="202"/>
      <c r="H1749" s="205">
        <v>10.6</v>
      </c>
      <c r="I1749" s="206"/>
      <c r="J1749" s="202"/>
      <c r="K1749" s="202"/>
      <c r="L1749" s="207"/>
      <c r="M1749" s="208"/>
      <c r="N1749" s="209"/>
      <c r="O1749" s="209"/>
      <c r="P1749" s="209"/>
      <c r="Q1749" s="209"/>
      <c r="R1749" s="209"/>
      <c r="S1749" s="209"/>
      <c r="T1749" s="210"/>
      <c r="AT1749" s="211" t="s">
        <v>208</v>
      </c>
      <c r="AU1749" s="211" t="s">
        <v>82</v>
      </c>
      <c r="AV1749" s="13" t="s">
        <v>82</v>
      </c>
      <c r="AW1749" s="13" t="s">
        <v>34</v>
      </c>
      <c r="AX1749" s="13" t="s">
        <v>73</v>
      </c>
      <c r="AY1749" s="211" t="s">
        <v>191</v>
      </c>
    </row>
    <row r="1750" spans="2:51" s="13" customFormat="1" ht="11.25">
      <c r="B1750" s="201"/>
      <c r="C1750" s="202"/>
      <c r="D1750" s="194" t="s">
        <v>208</v>
      </c>
      <c r="E1750" s="203" t="s">
        <v>19</v>
      </c>
      <c r="F1750" s="204" t="s">
        <v>909</v>
      </c>
      <c r="G1750" s="202"/>
      <c r="H1750" s="205">
        <v>18.899999999999999</v>
      </c>
      <c r="I1750" s="206"/>
      <c r="J1750" s="202"/>
      <c r="K1750" s="202"/>
      <c r="L1750" s="207"/>
      <c r="M1750" s="208"/>
      <c r="N1750" s="209"/>
      <c r="O1750" s="209"/>
      <c r="P1750" s="209"/>
      <c r="Q1750" s="209"/>
      <c r="R1750" s="209"/>
      <c r="S1750" s="209"/>
      <c r="T1750" s="210"/>
      <c r="AT1750" s="211" t="s">
        <v>208</v>
      </c>
      <c r="AU1750" s="211" t="s">
        <v>82</v>
      </c>
      <c r="AV1750" s="13" t="s">
        <v>82</v>
      </c>
      <c r="AW1750" s="13" t="s">
        <v>34</v>
      </c>
      <c r="AX1750" s="13" t="s">
        <v>73</v>
      </c>
      <c r="AY1750" s="211" t="s">
        <v>191</v>
      </c>
    </row>
    <row r="1751" spans="2:51" s="13" customFormat="1" ht="11.25">
      <c r="B1751" s="201"/>
      <c r="C1751" s="202"/>
      <c r="D1751" s="194" t="s">
        <v>208</v>
      </c>
      <c r="E1751" s="203" t="s">
        <v>19</v>
      </c>
      <c r="F1751" s="204" t="s">
        <v>910</v>
      </c>
      <c r="G1751" s="202"/>
      <c r="H1751" s="205">
        <v>12.5</v>
      </c>
      <c r="I1751" s="206"/>
      <c r="J1751" s="202"/>
      <c r="K1751" s="202"/>
      <c r="L1751" s="207"/>
      <c r="M1751" s="208"/>
      <c r="N1751" s="209"/>
      <c r="O1751" s="209"/>
      <c r="P1751" s="209"/>
      <c r="Q1751" s="209"/>
      <c r="R1751" s="209"/>
      <c r="S1751" s="209"/>
      <c r="T1751" s="210"/>
      <c r="AT1751" s="211" t="s">
        <v>208</v>
      </c>
      <c r="AU1751" s="211" t="s">
        <v>82</v>
      </c>
      <c r="AV1751" s="13" t="s">
        <v>82</v>
      </c>
      <c r="AW1751" s="13" t="s">
        <v>34</v>
      </c>
      <c r="AX1751" s="13" t="s">
        <v>73</v>
      </c>
      <c r="AY1751" s="211" t="s">
        <v>191</v>
      </c>
    </row>
    <row r="1752" spans="2:51" s="13" customFormat="1" ht="11.25">
      <c r="B1752" s="201"/>
      <c r="C1752" s="202"/>
      <c r="D1752" s="194" t="s">
        <v>208</v>
      </c>
      <c r="E1752" s="203" t="s">
        <v>19</v>
      </c>
      <c r="F1752" s="204" t="s">
        <v>911</v>
      </c>
      <c r="G1752" s="202"/>
      <c r="H1752" s="205">
        <v>9.1999999999999993</v>
      </c>
      <c r="I1752" s="206"/>
      <c r="J1752" s="202"/>
      <c r="K1752" s="202"/>
      <c r="L1752" s="207"/>
      <c r="M1752" s="208"/>
      <c r="N1752" s="209"/>
      <c r="O1752" s="209"/>
      <c r="P1752" s="209"/>
      <c r="Q1752" s="209"/>
      <c r="R1752" s="209"/>
      <c r="S1752" s="209"/>
      <c r="T1752" s="210"/>
      <c r="AT1752" s="211" t="s">
        <v>208</v>
      </c>
      <c r="AU1752" s="211" t="s">
        <v>82</v>
      </c>
      <c r="AV1752" s="13" t="s">
        <v>82</v>
      </c>
      <c r="AW1752" s="13" t="s">
        <v>34</v>
      </c>
      <c r="AX1752" s="13" t="s">
        <v>73</v>
      </c>
      <c r="AY1752" s="211" t="s">
        <v>191</v>
      </c>
    </row>
    <row r="1753" spans="2:51" s="13" customFormat="1" ht="11.25">
      <c r="B1753" s="201"/>
      <c r="C1753" s="202"/>
      <c r="D1753" s="194" t="s">
        <v>208</v>
      </c>
      <c r="E1753" s="203" t="s">
        <v>19</v>
      </c>
      <c r="F1753" s="204" t="s">
        <v>912</v>
      </c>
      <c r="G1753" s="202"/>
      <c r="H1753" s="205">
        <v>22.3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208</v>
      </c>
      <c r="AU1753" s="211" t="s">
        <v>82</v>
      </c>
      <c r="AV1753" s="13" t="s">
        <v>82</v>
      </c>
      <c r="AW1753" s="13" t="s">
        <v>34</v>
      </c>
      <c r="AX1753" s="13" t="s">
        <v>73</v>
      </c>
      <c r="AY1753" s="211" t="s">
        <v>191</v>
      </c>
    </row>
    <row r="1754" spans="2:51" s="13" customFormat="1" ht="11.25">
      <c r="B1754" s="201"/>
      <c r="C1754" s="202"/>
      <c r="D1754" s="194" t="s">
        <v>208</v>
      </c>
      <c r="E1754" s="203" t="s">
        <v>19</v>
      </c>
      <c r="F1754" s="204" t="s">
        <v>913</v>
      </c>
      <c r="G1754" s="202"/>
      <c r="H1754" s="205">
        <v>12.45</v>
      </c>
      <c r="I1754" s="206"/>
      <c r="J1754" s="202"/>
      <c r="K1754" s="202"/>
      <c r="L1754" s="207"/>
      <c r="M1754" s="208"/>
      <c r="N1754" s="209"/>
      <c r="O1754" s="209"/>
      <c r="P1754" s="209"/>
      <c r="Q1754" s="209"/>
      <c r="R1754" s="209"/>
      <c r="S1754" s="209"/>
      <c r="T1754" s="210"/>
      <c r="AT1754" s="211" t="s">
        <v>208</v>
      </c>
      <c r="AU1754" s="211" t="s">
        <v>82</v>
      </c>
      <c r="AV1754" s="13" t="s">
        <v>82</v>
      </c>
      <c r="AW1754" s="13" t="s">
        <v>34</v>
      </c>
      <c r="AX1754" s="13" t="s">
        <v>73</v>
      </c>
      <c r="AY1754" s="211" t="s">
        <v>191</v>
      </c>
    </row>
    <row r="1755" spans="2:51" s="13" customFormat="1" ht="11.25">
      <c r="B1755" s="201"/>
      <c r="C1755" s="202"/>
      <c r="D1755" s="194" t="s">
        <v>208</v>
      </c>
      <c r="E1755" s="203" t="s">
        <v>19</v>
      </c>
      <c r="F1755" s="204" t="s">
        <v>914</v>
      </c>
      <c r="G1755" s="202"/>
      <c r="H1755" s="205">
        <v>6.85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208</v>
      </c>
      <c r="AU1755" s="211" t="s">
        <v>82</v>
      </c>
      <c r="AV1755" s="13" t="s">
        <v>82</v>
      </c>
      <c r="AW1755" s="13" t="s">
        <v>34</v>
      </c>
      <c r="AX1755" s="13" t="s">
        <v>73</v>
      </c>
      <c r="AY1755" s="211" t="s">
        <v>191</v>
      </c>
    </row>
    <row r="1756" spans="2:51" s="13" customFormat="1" ht="11.25">
      <c r="B1756" s="201"/>
      <c r="C1756" s="202"/>
      <c r="D1756" s="194" t="s">
        <v>208</v>
      </c>
      <c r="E1756" s="203" t="s">
        <v>19</v>
      </c>
      <c r="F1756" s="204" t="s">
        <v>915</v>
      </c>
      <c r="G1756" s="202"/>
      <c r="H1756" s="205">
        <v>21.5</v>
      </c>
      <c r="I1756" s="206"/>
      <c r="J1756" s="202"/>
      <c r="K1756" s="202"/>
      <c r="L1756" s="207"/>
      <c r="M1756" s="208"/>
      <c r="N1756" s="209"/>
      <c r="O1756" s="209"/>
      <c r="P1756" s="209"/>
      <c r="Q1756" s="209"/>
      <c r="R1756" s="209"/>
      <c r="S1756" s="209"/>
      <c r="T1756" s="210"/>
      <c r="AT1756" s="211" t="s">
        <v>208</v>
      </c>
      <c r="AU1756" s="211" t="s">
        <v>82</v>
      </c>
      <c r="AV1756" s="13" t="s">
        <v>82</v>
      </c>
      <c r="AW1756" s="13" t="s">
        <v>34</v>
      </c>
      <c r="AX1756" s="13" t="s">
        <v>73</v>
      </c>
      <c r="AY1756" s="211" t="s">
        <v>191</v>
      </c>
    </row>
    <row r="1757" spans="2:51" s="13" customFormat="1" ht="11.25">
      <c r="B1757" s="201"/>
      <c r="C1757" s="202"/>
      <c r="D1757" s="194" t="s">
        <v>208</v>
      </c>
      <c r="E1757" s="203" t="s">
        <v>19</v>
      </c>
      <c r="F1757" s="204" t="s">
        <v>916</v>
      </c>
      <c r="G1757" s="202"/>
      <c r="H1757" s="205">
        <v>14.4</v>
      </c>
      <c r="I1757" s="206"/>
      <c r="J1757" s="202"/>
      <c r="K1757" s="202"/>
      <c r="L1757" s="207"/>
      <c r="M1757" s="208"/>
      <c r="N1757" s="209"/>
      <c r="O1757" s="209"/>
      <c r="P1757" s="209"/>
      <c r="Q1757" s="209"/>
      <c r="R1757" s="209"/>
      <c r="S1757" s="209"/>
      <c r="T1757" s="210"/>
      <c r="AT1757" s="211" t="s">
        <v>208</v>
      </c>
      <c r="AU1757" s="211" t="s">
        <v>82</v>
      </c>
      <c r="AV1757" s="13" t="s">
        <v>82</v>
      </c>
      <c r="AW1757" s="13" t="s">
        <v>34</v>
      </c>
      <c r="AX1757" s="13" t="s">
        <v>73</v>
      </c>
      <c r="AY1757" s="211" t="s">
        <v>191</v>
      </c>
    </row>
    <row r="1758" spans="2:51" s="13" customFormat="1" ht="11.25">
      <c r="B1758" s="201"/>
      <c r="C1758" s="202"/>
      <c r="D1758" s="194" t="s">
        <v>208</v>
      </c>
      <c r="E1758" s="203" t="s">
        <v>19</v>
      </c>
      <c r="F1758" s="204" t="s">
        <v>917</v>
      </c>
      <c r="G1758" s="202"/>
      <c r="H1758" s="205">
        <v>27.65</v>
      </c>
      <c r="I1758" s="206"/>
      <c r="J1758" s="202"/>
      <c r="K1758" s="202"/>
      <c r="L1758" s="207"/>
      <c r="M1758" s="208"/>
      <c r="N1758" s="209"/>
      <c r="O1758" s="209"/>
      <c r="P1758" s="209"/>
      <c r="Q1758" s="209"/>
      <c r="R1758" s="209"/>
      <c r="S1758" s="209"/>
      <c r="T1758" s="210"/>
      <c r="AT1758" s="211" t="s">
        <v>208</v>
      </c>
      <c r="AU1758" s="211" t="s">
        <v>82</v>
      </c>
      <c r="AV1758" s="13" t="s">
        <v>82</v>
      </c>
      <c r="AW1758" s="13" t="s">
        <v>34</v>
      </c>
      <c r="AX1758" s="13" t="s">
        <v>73</v>
      </c>
      <c r="AY1758" s="211" t="s">
        <v>191</v>
      </c>
    </row>
    <row r="1759" spans="2:51" s="13" customFormat="1" ht="11.25">
      <c r="B1759" s="201"/>
      <c r="C1759" s="202"/>
      <c r="D1759" s="194" t="s">
        <v>208</v>
      </c>
      <c r="E1759" s="203" t="s">
        <v>19</v>
      </c>
      <c r="F1759" s="204" t="s">
        <v>918</v>
      </c>
      <c r="G1759" s="202"/>
      <c r="H1759" s="205">
        <v>8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208</v>
      </c>
      <c r="AU1759" s="211" t="s">
        <v>82</v>
      </c>
      <c r="AV1759" s="13" t="s">
        <v>82</v>
      </c>
      <c r="AW1759" s="13" t="s">
        <v>34</v>
      </c>
      <c r="AX1759" s="13" t="s">
        <v>73</v>
      </c>
      <c r="AY1759" s="211" t="s">
        <v>191</v>
      </c>
    </row>
    <row r="1760" spans="2:51" s="13" customFormat="1" ht="11.25">
      <c r="B1760" s="201"/>
      <c r="C1760" s="202"/>
      <c r="D1760" s="194" t="s">
        <v>208</v>
      </c>
      <c r="E1760" s="203" t="s">
        <v>19</v>
      </c>
      <c r="F1760" s="204" t="s">
        <v>919</v>
      </c>
      <c r="G1760" s="202"/>
      <c r="H1760" s="205">
        <v>9.75</v>
      </c>
      <c r="I1760" s="206"/>
      <c r="J1760" s="202"/>
      <c r="K1760" s="202"/>
      <c r="L1760" s="207"/>
      <c r="M1760" s="208"/>
      <c r="N1760" s="209"/>
      <c r="O1760" s="209"/>
      <c r="P1760" s="209"/>
      <c r="Q1760" s="209"/>
      <c r="R1760" s="209"/>
      <c r="S1760" s="209"/>
      <c r="T1760" s="210"/>
      <c r="AT1760" s="211" t="s">
        <v>208</v>
      </c>
      <c r="AU1760" s="211" t="s">
        <v>82</v>
      </c>
      <c r="AV1760" s="13" t="s">
        <v>82</v>
      </c>
      <c r="AW1760" s="13" t="s">
        <v>34</v>
      </c>
      <c r="AX1760" s="13" t="s">
        <v>73</v>
      </c>
      <c r="AY1760" s="211" t="s">
        <v>191</v>
      </c>
    </row>
    <row r="1761" spans="1:65" s="13" customFormat="1" ht="11.25">
      <c r="B1761" s="201"/>
      <c r="C1761" s="202"/>
      <c r="D1761" s="194" t="s">
        <v>208</v>
      </c>
      <c r="E1761" s="203" t="s">
        <v>19</v>
      </c>
      <c r="F1761" s="204" t="s">
        <v>920</v>
      </c>
      <c r="G1761" s="202"/>
      <c r="H1761" s="205">
        <v>11.45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208</v>
      </c>
      <c r="AU1761" s="211" t="s">
        <v>82</v>
      </c>
      <c r="AV1761" s="13" t="s">
        <v>82</v>
      </c>
      <c r="AW1761" s="13" t="s">
        <v>34</v>
      </c>
      <c r="AX1761" s="13" t="s">
        <v>73</v>
      </c>
      <c r="AY1761" s="211" t="s">
        <v>191</v>
      </c>
    </row>
    <row r="1762" spans="1:65" s="13" customFormat="1" ht="11.25">
      <c r="B1762" s="201"/>
      <c r="C1762" s="202"/>
      <c r="D1762" s="194" t="s">
        <v>208</v>
      </c>
      <c r="E1762" s="203" t="s">
        <v>19</v>
      </c>
      <c r="F1762" s="204" t="s">
        <v>921</v>
      </c>
      <c r="G1762" s="202"/>
      <c r="H1762" s="205">
        <v>11.75</v>
      </c>
      <c r="I1762" s="206"/>
      <c r="J1762" s="202"/>
      <c r="K1762" s="202"/>
      <c r="L1762" s="207"/>
      <c r="M1762" s="208"/>
      <c r="N1762" s="209"/>
      <c r="O1762" s="209"/>
      <c r="P1762" s="209"/>
      <c r="Q1762" s="209"/>
      <c r="R1762" s="209"/>
      <c r="S1762" s="209"/>
      <c r="T1762" s="210"/>
      <c r="AT1762" s="211" t="s">
        <v>208</v>
      </c>
      <c r="AU1762" s="211" t="s">
        <v>82</v>
      </c>
      <c r="AV1762" s="13" t="s">
        <v>82</v>
      </c>
      <c r="AW1762" s="13" t="s">
        <v>34</v>
      </c>
      <c r="AX1762" s="13" t="s">
        <v>73</v>
      </c>
      <c r="AY1762" s="211" t="s">
        <v>191</v>
      </c>
    </row>
    <row r="1763" spans="1:65" s="13" customFormat="1" ht="11.25">
      <c r="B1763" s="201"/>
      <c r="C1763" s="202"/>
      <c r="D1763" s="194" t="s">
        <v>208</v>
      </c>
      <c r="E1763" s="203" t="s">
        <v>19</v>
      </c>
      <c r="F1763" s="204" t="s">
        <v>922</v>
      </c>
      <c r="G1763" s="202"/>
      <c r="H1763" s="205">
        <v>112.46</v>
      </c>
      <c r="I1763" s="206"/>
      <c r="J1763" s="202"/>
      <c r="K1763" s="202"/>
      <c r="L1763" s="207"/>
      <c r="M1763" s="208"/>
      <c r="N1763" s="209"/>
      <c r="O1763" s="209"/>
      <c r="P1763" s="209"/>
      <c r="Q1763" s="209"/>
      <c r="R1763" s="209"/>
      <c r="S1763" s="209"/>
      <c r="T1763" s="210"/>
      <c r="AT1763" s="211" t="s">
        <v>208</v>
      </c>
      <c r="AU1763" s="211" t="s">
        <v>82</v>
      </c>
      <c r="AV1763" s="13" t="s">
        <v>82</v>
      </c>
      <c r="AW1763" s="13" t="s">
        <v>34</v>
      </c>
      <c r="AX1763" s="13" t="s">
        <v>73</v>
      </c>
      <c r="AY1763" s="211" t="s">
        <v>191</v>
      </c>
    </row>
    <row r="1764" spans="1:65" s="13" customFormat="1" ht="11.25">
      <c r="B1764" s="201"/>
      <c r="C1764" s="202"/>
      <c r="D1764" s="194" t="s">
        <v>208</v>
      </c>
      <c r="E1764" s="203" t="s">
        <v>19</v>
      </c>
      <c r="F1764" s="204" t="s">
        <v>923</v>
      </c>
      <c r="G1764" s="202"/>
      <c r="H1764" s="205">
        <v>40.26</v>
      </c>
      <c r="I1764" s="206"/>
      <c r="J1764" s="202"/>
      <c r="K1764" s="202"/>
      <c r="L1764" s="207"/>
      <c r="M1764" s="208"/>
      <c r="N1764" s="209"/>
      <c r="O1764" s="209"/>
      <c r="P1764" s="209"/>
      <c r="Q1764" s="209"/>
      <c r="R1764" s="209"/>
      <c r="S1764" s="209"/>
      <c r="T1764" s="210"/>
      <c r="AT1764" s="211" t="s">
        <v>208</v>
      </c>
      <c r="AU1764" s="211" t="s">
        <v>82</v>
      </c>
      <c r="AV1764" s="13" t="s">
        <v>82</v>
      </c>
      <c r="AW1764" s="13" t="s">
        <v>34</v>
      </c>
      <c r="AX1764" s="13" t="s">
        <v>73</v>
      </c>
      <c r="AY1764" s="211" t="s">
        <v>191</v>
      </c>
    </row>
    <row r="1765" spans="1:65" s="13" customFormat="1" ht="11.25">
      <c r="B1765" s="201"/>
      <c r="C1765" s="202"/>
      <c r="D1765" s="194" t="s">
        <v>208</v>
      </c>
      <c r="E1765" s="203" t="s">
        <v>19</v>
      </c>
      <c r="F1765" s="204" t="s">
        <v>924</v>
      </c>
      <c r="G1765" s="202"/>
      <c r="H1765" s="205">
        <v>9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208</v>
      </c>
      <c r="AU1765" s="211" t="s">
        <v>82</v>
      </c>
      <c r="AV1765" s="13" t="s">
        <v>82</v>
      </c>
      <c r="AW1765" s="13" t="s">
        <v>34</v>
      </c>
      <c r="AX1765" s="13" t="s">
        <v>73</v>
      </c>
      <c r="AY1765" s="211" t="s">
        <v>191</v>
      </c>
    </row>
    <row r="1766" spans="1:65" s="14" customFormat="1" ht="11.25">
      <c r="B1766" s="212"/>
      <c r="C1766" s="213"/>
      <c r="D1766" s="194" t="s">
        <v>208</v>
      </c>
      <c r="E1766" s="214" t="s">
        <v>19</v>
      </c>
      <c r="F1766" s="215" t="s">
        <v>238</v>
      </c>
      <c r="G1766" s="213"/>
      <c r="H1766" s="216">
        <v>646.83000000000004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208</v>
      </c>
      <c r="AU1766" s="222" t="s">
        <v>82</v>
      </c>
      <c r="AV1766" s="14" t="s">
        <v>197</v>
      </c>
      <c r="AW1766" s="14" t="s">
        <v>34</v>
      </c>
      <c r="AX1766" s="14" t="s">
        <v>80</v>
      </c>
      <c r="AY1766" s="222" t="s">
        <v>191</v>
      </c>
    </row>
    <row r="1767" spans="1:65" s="2" customFormat="1" ht="16.5" customHeight="1">
      <c r="A1767" s="37"/>
      <c r="B1767" s="38"/>
      <c r="C1767" s="181" t="s">
        <v>2431</v>
      </c>
      <c r="D1767" s="181" t="s">
        <v>193</v>
      </c>
      <c r="E1767" s="182" t="s">
        <v>2432</v>
      </c>
      <c r="F1767" s="183" t="s">
        <v>2433</v>
      </c>
      <c r="G1767" s="184" t="s">
        <v>301</v>
      </c>
      <c r="H1767" s="185">
        <v>51.38</v>
      </c>
      <c r="I1767" s="186"/>
      <c r="J1767" s="187">
        <f>ROUND(I1767*H1767,2)</f>
        <v>0</v>
      </c>
      <c r="K1767" s="183" t="s">
        <v>203</v>
      </c>
      <c r="L1767" s="42"/>
      <c r="M1767" s="188" t="s">
        <v>19</v>
      </c>
      <c r="N1767" s="189" t="s">
        <v>44</v>
      </c>
      <c r="O1767" s="67"/>
      <c r="P1767" s="190">
        <f>O1767*H1767</f>
        <v>0</v>
      </c>
      <c r="Q1767" s="190">
        <v>2.7999999999999998E-4</v>
      </c>
      <c r="R1767" s="190">
        <f>Q1767*H1767</f>
        <v>1.4386399999999999E-2</v>
      </c>
      <c r="S1767" s="190">
        <v>0</v>
      </c>
      <c r="T1767" s="191">
        <f>S1767*H1767</f>
        <v>0</v>
      </c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R1767" s="192" t="s">
        <v>292</v>
      </c>
      <c r="AT1767" s="192" t="s">
        <v>193</v>
      </c>
      <c r="AU1767" s="192" t="s">
        <v>82</v>
      </c>
      <c r="AY1767" s="20" t="s">
        <v>191</v>
      </c>
      <c r="BE1767" s="193">
        <f>IF(N1767="základní",J1767,0)</f>
        <v>0</v>
      </c>
      <c r="BF1767" s="193">
        <f>IF(N1767="snížená",J1767,0)</f>
        <v>0</v>
      </c>
      <c r="BG1767" s="193">
        <f>IF(N1767="zákl. přenesená",J1767,0)</f>
        <v>0</v>
      </c>
      <c r="BH1767" s="193">
        <f>IF(N1767="sníž. přenesená",J1767,0)</f>
        <v>0</v>
      </c>
      <c r="BI1767" s="193">
        <f>IF(N1767="nulová",J1767,0)</f>
        <v>0</v>
      </c>
      <c r="BJ1767" s="20" t="s">
        <v>80</v>
      </c>
      <c r="BK1767" s="193">
        <f>ROUND(I1767*H1767,2)</f>
        <v>0</v>
      </c>
      <c r="BL1767" s="20" t="s">
        <v>292</v>
      </c>
      <c r="BM1767" s="192" t="s">
        <v>2434</v>
      </c>
    </row>
    <row r="1768" spans="1:65" s="2" customFormat="1" ht="11.25">
      <c r="A1768" s="37"/>
      <c r="B1768" s="38"/>
      <c r="C1768" s="39"/>
      <c r="D1768" s="194" t="s">
        <v>199</v>
      </c>
      <c r="E1768" s="39"/>
      <c r="F1768" s="195" t="s">
        <v>2435</v>
      </c>
      <c r="G1768" s="39"/>
      <c r="H1768" s="39"/>
      <c r="I1768" s="196"/>
      <c r="J1768" s="39"/>
      <c r="K1768" s="39"/>
      <c r="L1768" s="42"/>
      <c r="M1768" s="197"/>
      <c r="N1768" s="198"/>
      <c r="O1768" s="67"/>
      <c r="P1768" s="67"/>
      <c r="Q1768" s="67"/>
      <c r="R1768" s="67"/>
      <c r="S1768" s="67"/>
      <c r="T1768" s="68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T1768" s="20" t="s">
        <v>199</v>
      </c>
      <c r="AU1768" s="20" t="s">
        <v>82</v>
      </c>
    </row>
    <row r="1769" spans="1:65" s="2" customFormat="1" ht="11.25">
      <c r="A1769" s="37"/>
      <c r="B1769" s="38"/>
      <c r="C1769" s="39"/>
      <c r="D1769" s="199" t="s">
        <v>206</v>
      </c>
      <c r="E1769" s="39"/>
      <c r="F1769" s="200" t="s">
        <v>2436</v>
      </c>
      <c r="G1769" s="39"/>
      <c r="H1769" s="39"/>
      <c r="I1769" s="196"/>
      <c r="J1769" s="39"/>
      <c r="K1769" s="39"/>
      <c r="L1769" s="42"/>
      <c r="M1769" s="197"/>
      <c r="N1769" s="198"/>
      <c r="O1769" s="67"/>
      <c r="P1769" s="67"/>
      <c r="Q1769" s="67"/>
      <c r="R1769" s="67"/>
      <c r="S1769" s="67"/>
      <c r="T1769" s="68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T1769" s="20" t="s">
        <v>206</v>
      </c>
      <c r="AU1769" s="20" t="s">
        <v>82</v>
      </c>
    </row>
    <row r="1770" spans="1:65" s="13" customFormat="1" ht="11.25">
      <c r="B1770" s="201"/>
      <c r="C1770" s="202"/>
      <c r="D1770" s="194" t="s">
        <v>208</v>
      </c>
      <c r="E1770" s="203" t="s">
        <v>19</v>
      </c>
      <c r="F1770" s="204" t="s">
        <v>2336</v>
      </c>
      <c r="G1770" s="202"/>
      <c r="H1770" s="205">
        <v>51.38</v>
      </c>
      <c r="I1770" s="206"/>
      <c r="J1770" s="202"/>
      <c r="K1770" s="202"/>
      <c r="L1770" s="207"/>
      <c r="M1770" s="208"/>
      <c r="N1770" s="209"/>
      <c r="O1770" s="209"/>
      <c r="P1770" s="209"/>
      <c r="Q1770" s="209"/>
      <c r="R1770" s="209"/>
      <c r="S1770" s="209"/>
      <c r="T1770" s="210"/>
      <c r="AT1770" s="211" t="s">
        <v>208</v>
      </c>
      <c r="AU1770" s="211" t="s">
        <v>82</v>
      </c>
      <c r="AV1770" s="13" t="s">
        <v>82</v>
      </c>
      <c r="AW1770" s="13" t="s">
        <v>34</v>
      </c>
      <c r="AX1770" s="13" t="s">
        <v>80</v>
      </c>
      <c r="AY1770" s="211" t="s">
        <v>191</v>
      </c>
    </row>
    <row r="1771" spans="1:65" s="2" customFormat="1" ht="16.5" customHeight="1">
      <c r="A1771" s="37"/>
      <c r="B1771" s="38"/>
      <c r="C1771" s="181" t="s">
        <v>2437</v>
      </c>
      <c r="D1771" s="181" t="s">
        <v>193</v>
      </c>
      <c r="E1771" s="182" t="s">
        <v>2438</v>
      </c>
      <c r="F1771" s="183" t="s">
        <v>2439</v>
      </c>
      <c r="G1771" s="184" t="s">
        <v>301</v>
      </c>
      <c r="H1771" s="185">
        <v>7.2</v>
      </c>
      <c r="I1771" s="186"/>
      <c r="J1771" s="187">
        <f>ROUND(I1771*H1771,2)</f>
        <v>0</v>
      </c>
      <c r="K1771" s="183" t="s">
        <v>19</v>
      </c>
      <c r="L1771" s="42"/>
      <c r="M1771" s="188" t="s">
        <v>19</v>
      </c>
      <c r="N1771" s="189" t="s">
        <v>44</v>
      </c>
      <c r="O1771" s="67"/>
      <c r="P1771" s="190">
        <f>O1771*H1771</f>
        <v>0</v>
      </c>
      <c r="Q1771" s="190">
        <v>2.1000000000000001E-4</v>
      </c>
      <c r="R1771" s="190">
        <f>Q1771*H1771</f>
        <v>1.5120000000000001E-3</v>
      </c>
      <c r="S1771" s="190">
        <v>0</v>
      </c>
      <c r="T1771" s="191">
        <f>S1771*H1771</f>
        <v>0</v>
      </c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R1771" s="192" t="s">
        <v>292</v>
      </c>
      <c r="AT1771" s="192" t="s">
        <v>193</v>
      </c>
      <c r="AU1771" s="192" t="s">
        <v>82</v>
      </c>
      <c r="AY1771" s="20" t="s">
        <v>191</v>
      </c>
      <c r="BE1771" s="193">
        <f>IF(N1771="základní",J1771,0)</f>
        <v>0</v>
      </c>
      <c r="BF1771" s="193">
        <f>IF(N1771="snížená",J1771,0)</f>
        <v>0</v>
      </c>
      <c r="BG1771" s="193">
        <f>IF(N1771="zákl. přenesená",J1771,0)</f>
        <v>0</v>
      </c>
      <c r="BH1771" s="193">
        <f>IF(N1771="sníž. přenesená",J1771,0)</f>
        <v>0</v>
      </c>
      <c r="BI1771" s="193">
        <f>IF(N1771="nulová",J1771,0)</f>
        <v>0</v>
      </c>
      <c r="BJ1771" s="20" t="s">
        <v>80</v>
      </c>
      <c r="BK1771" s="193">
        <f>ROUND(I1771*H1771,2)</f>
        <v>0</v>
      </c>
      <c r="BL1771" s="20" t="s">
        <v>292</v>
      </c>
      <c r="BM1771" s="192" t="s">
        <v>2440</v>
      </c>
    </row>
    <row r="1772" spans="1:65" s="2" customFormat="1" ht="11.25">
      <c r="A1772" s="37"/>
      <c r="B1772" s="38"/>
      <c r="C1772" s="39"/>
      <c r="D1772" s="194" t="s">
        <v>199</v>
      </c>
      <c r="E1772" s="39"/>
      <c r="F1772" s="195" t="s">
        <v>2441</v>
      </c>
      <c r="G1772" s="39"/>
      <c r="H1772" s="39"/>
      <c r="I1772" s="196"/>
      <c r="J1772" s="39"/>
      <c r="K1772" s="39"/>
      <c r="L1772" s="42"/>
      <c r="M1772" s="197"/>
      <c r="N1772" s="198"/>
      <c r="O1772" s="67"/>
      <c r="P1772" s="67"/>
      <c r="Q1772" s="67"/>
      <c r="R1772" s="67"/>
      <c r="S1772" s="67"/>
      <c r="T1772" s="68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T1772" s="20" t="s">
        <v>199</v>
      </c>
      <c r="AU1772" s="20" t="s">
        <v>82</v>
      </c>
    </row>
    <row r="1773" spans="1:65" s="13" customFormat="1" ht="11.25">
      <c r="B1773" s="201"/>
      <c r="C1773" s="202"/>
      <c r="D1773" s="194" t="s">
        <v>208</v>
      </c>
      <c r="E1773" s="203" t="s">
        <v>19</v>
      </c>
      <c r="F1773" s="204" t="s">
        <v>2442</v>
      </c>
      <c r="G1773" s="202"/>
      <c r="H1773" s="205">
        <v>7.2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208</v>
      </c>
      <c r="AU1773" s="211" t="s">
        <v>82</v>
      </c>
      <c r="AV1773" s="13" t="s">
        <v>82</v>
      </c>
      <c r="AW1773" s="13" t="s">
        <v>34</v>
      </c>
      <c r="AX1773" s="13" t="s">
        <v>80</v>
      </c>
      <c r="AY1773" s="211" t="s">
        <v>191</v>
      </c>
    </row>
    <row r="1774" spans="1:65" s="2" customFormat="1" ht="16.5" customHeight="1">
      <c r="A1774" s="37"/>
      <c r="B1774" s="38"/>
      <c r="C1774" s="181" t="s">
        <v>2443</v>
      </c>
      <c r="D1774" s="181" t="s">
        <v>193</v>
      </c>
      <c r="E1774" s="182" t="s">
        <v>2444</v>
      </c>
      <c r="F1774" s="183" t="s">
        <v>2445</v>
      </c>
      <c r="G1774" s="184" t="s">
        <v>301</v>
      </c>
      <c r="H1774" s="185">
        <v>70.84</v>
      </c>
      <c r="I1774" s="186"/>
      <c r="J1774" s="187">
        <f>ROUND(I1774*H1774,2)</f>
        <v>0</v>
      </c>
      <c r="K1774" s="183" t="s">
        <v>203</v>
      </c>
      <c r="L1774" s="42"/>
      <c r="M1774" s="188" t="s">
        <v>19</v>
      </c>
      <c r="N1774" s="189" t="s">
        <v>44</v>
      </c>
      <c r="O1774" s="67"/>
      <c r="P1774" s="190">
        <f>O1774*H1774</f>
        <v>0</v>
      </c>
      <c r="Q1774" s="190">
        <v>3.2000000000000003E-4</v>
      </c>
      <c r="R1774" s="190">
        <f>Q1774*H1774</f>
        <v>2.2668800000000003E-2</v>
      </c>
      <c r="S1774" s="190">
        <v>0</v>
      </c>
      <c r="T1774" s="191">
        <f>S1774*H1774</f>
        <v>0</v>
      </c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R1774" s="192" t="s">
        <v>292</v>
      </c>
      <c r="AT1774" s="192" t="s">
        <v>193</v>
      </c>
      <c r="AU1774" s="192" t="s">
        <v>82</v>
      </c>
      <c r="AY1774" s="20" t="s">
        <v>191</v>
      </c>
      <c r="BE1774" s="193">
        <f>IF(N1774="základní",J1774,0)</f>
        <v>0</v>
      </c>
      <c r="BF1774" s="193">
        <f>IF(N1774="snížená",J1774,0)</f>
        <v>0</v>
      </c>
      <c r="BG1774" s="193">
        <f>IF(N1774="zákl. přenesená",J1774,0)</f>
        <v>0</v>
      </c>
      <c r="BH1774" s="193">
        <f>IF(N1774="sníž. přenesená",J1774,0)</f>
        <v>0</v>
      </c>
      <c r="BI1774" s="193">
        <f>IF(N1774="nulová",J1774,0)</f>
        <v>0</v>
      </c>
      <c r="BJ1774" s="20" t="s">
        <v>80</v>
      </c>
      <c r="BK1774" s="193">
        <f>ROUND(I1774*H1774,2)</f>
        <v>0</v>
      </c>
      <c r="BL1774" s="20" t="s">
        <v>292</v>
      </c>
      <c r="BM1774" s="192" t="s">
        <v>2446</v>
      </c>
    </row>
    <row r="1775" spans="1:65" s="2" customFormat="1" ht="11.25">
      <c r="A1775" s="37"/>
      <c r="B1775" s="38"/>
      <c r="C1775" s="39"/>
      <c r="D1775" s="194" t="s">
        <v>199</v>
      </c>
      <c r="E1775" s="39"/>
      <c r="F1775" s="195" t="s">
        <v>2447</v>
      </c>
      <c r="G1775" s="39"/>
      <c r="H1775" s="39"/>
      <c r="I1775" s="196"/>
      <c r="J1775" s="39"/>
      <c r="K1775" s="39"/>
      <c r="L1775" s="42"/>
      <c r="M1775" s="197"/>
      <c r="N1775" s="198"/>
      <c r="O1775" s="67"/>
      <c r="P1775" s="67"/>
      <c r="Q1775" s="67"/>
      <c r="R1775" s="67"/>
      <c r="S1775" s="67"/>
      <c r="T1775" s="68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T1775" s="20" t="s">
        <v>199</v>
      </c>
      <c r="AU1775" s="20" t="s">
        <v>82</v>
      </c>
    </row>
    <row r="1776" spans="1:65" s="2" customFormat="1" ht="11.25">
      <c r="A1776" s="37"/>
      <c r="B1776" s="38"/>
      <c r="C1776" s="39"/>
      <c r="D1776" s="199" t="s">
        <v>206</v>
      </c>
      <c r="E1776" s="39"/>
      <c r="F1776" s="200" t="s">
        <v>2448</v>
      </c>
      <c r="G1776" s="39"/>
      <c r="H1776" s="39"/>
      <c r="I1776" s="196"/>
      <c r="J1776" s="39"/>
      <c r="K1776" s="39"/>
      <c r="L1776" s="42"/>
      <c r="M1776" s="197"/>
      <c r="N1776" s="198"/>
      <c r="O1776" s="67"/>
      <c r="P1776" s="67"/>
      <c r="Q1776" s="67"/>
      <c r="R1776" s="67"/>
      <c r="S1776" s="67"/>
      <c r="T1776" s="68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T1776" s="20" t="s">
        <v>206</v>
      </c>
      <c r="AU1776" s="20" t="s">
        <v>82</v>
      </c>
    </row>
    <row r="1777" spans="1:65" s="13" customFormat="1" ht="11.25">
      <c r="B1777" s="201"/>
      <c r="C1777" s="202"/>
      <c r="D1777" s="194" t="s">
        <v>208</v>
      </c>
      <c r="E1777" s="203" t="s">
        <v>19</v>
      </c>
      <c r="F1777" s="204" t="s">
        <v>2449</v>
      </c>
      <c r="G1777" s="202"/>
      <c r="H1777" s="205">
        <v>70.84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208</v>
      </c>
      <c r="AU1777" s="211" t="s">
        <v>82</v>
      </c>
      <c r="AV1777" s="13" t="s">
        <v>82</v>
      </c>
      <c r="AW1777" s="13" t="s">
        <v>34</v>
      </c>
      <c r="AX1777" s="13" t="s">
        <v>80</v>
      </c>
      <c r="AY1777" s="211" t="s">
        <v>191</v>
      </c>
    </row>
    <row r="1778" spans="1:65" s="2" customFormat="1" ht="16.5" customHeight="1">
      <c r="A1778" s="37"/>
      <c r="B1778" s="38"/>
      <c r="C1778" s="181" t="s">
        <v>2450</v>
      </c>
      <c r="D1778" s="181" t="s">
        <v>193</v>
      </c>
      <c r="E1778" s="182" t="s">
        <v>2451</v>
      </c>
      <c r="F1778" s="183" t="s">
        <v>2452</v>
      </c>
      <c r="G1778" s="184" t="s">
        <v>282</v>
      </c>
      <c r="H1778" s="185">
        <v>1118.55</v>
      </c>
      <c r="I1778" s="186"/>
      <c r="J1778" s="187">
        <f>ROUND(I1778*H1778,2)</f>
        <v>0</v>
      </c>
      <c r="K1778" s="183" t="s">
        <v>19</v>
      </c>
      <c r="L1778" s="42"/>
      <c r="M1778" s="188" t="s">
        <v>19</v>
      </c>
      <c r="N1778" s="189" t="s">
        <v>44</v>
      </c>
      <c r="O1778" s="67"/>
      <c r="P1778" s="190">
        <f>O1778*H1778</f>
        <v>0</v>
      </c>
      <c r="Q1778" s="190">
        <v>0</v>
      </c>
      <c r="R1778" s="190">
        <f>Q1778*H1778</f>
        <v>0</v>
      </c>
      <c r="S1778" s="190">
        <v>0</v>
      </c>
      <c r="T1778" s="191">
        <f>S1778*H1778</f>
        <v>0</v>
      </c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R1778" s="192" t="s">
        <v>292</v>
      </c>
      <c r="AT1778" s="192" t="s">
        <v>193</v>
      </c>
      <c r="AU1778" s="192" t="s">
        <v>82</v>
      </c>
      <c r="AY1778" s="20" t="s">
        <v>191</v>
      </c>
      <c r="BE1778" s="193">
        <f>IF(N1778="základní",J1778,0)</f>
        <v>0</v>
      </c>
      <c r="BF1778" s="193">
        <f>IF(N1778="snížená",J1778,0)</f>
        <v>0</v>
      </c>
      <c r="BG1778" s="193">
        <f>IF(N1778="zákl. přenesená",J1778,0)</f>
        <v>0</v>
      </c>
      <c r="BH1778" s="193">
        <f>IF(N1778="sníž. přenesená",J1778,0)</f>
        <v>0</v>
      </c>
      <c r="BI1778" s="193">
        <f>IF(N1778="nulová",J1778,0)</f>
        <v>0</v>
      </c>
      <c r="BJ1778" s="20" t="s">
        <v>80</v>
      </c>
      <c r="BK1778" s="193">
        <f>ROUND(I1778*H1778,2)</f>
        <v>0</v>
      </c>
      <c r="BL1778" s="20" t="s">
        <v>292</v>
      </c>
      <c r="BM1778" s="192" t="s">
        <v>2453</v>
      </c>
    </row>
    <row r="1779" spans="1:65" s="2" customFormat="1" ht="11.25">
      <c r="A1779" s="37"/>
      <c r="B1779" s="38"/>
      <c r="C1779" s="39"/>
      <c r="D1779" s="194" t="s">
        <v>199</v>
      </c>
      <c r="E1779" s="39"/>
      <c r="F1779" s="195" t="s">
        <v>2452</v>
      </c>
      <c r="G1779" s="39"/>
      <c r="H1779" s="39"/>
      <c r="I1779" s="196"/>
      <c r="J1779" s="39"/>
      <c r="K1779" s="39"/>
      <c r="L1779" s="42"/>
      <c r="M1779" s="197"/>
      <c r="N1779" s="198"/>
      <c r="O1779" s="67"/>
      <c r="P1779" s="67"/>
      <c r="Q1779" s="67"/>
      <c r="R1779" s="67"/>
      <c r="S1779" s="67"/>
      <c r="T1779" s="68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T1779" s="20" t="s">
        <v>199</v>
      </c>
      <c r="AU1779" s="20" t="s">
        <v>82</v>
      </c>
    </row>
    <row r="1780" spans="1:65" s="13" customFormat="1" ht="11.25">
      <c r="B1780" s="201"/>
      <c r="C1780" s="202"/>
      <c r="D1780" s="194" t="s">
        <v>208</v>
      </c>
      <c r="E1780" s="203" t="s">
        <v>19</v>
      </c>
      <c r="F1780" s="204" t="s">
        <v>781</v>
      </c>
      <c r="G1780" s="202"/>
      <c r="H1780" s="205">
        <v>9.91</v>
      </c>
      <c r="I1780" s="206"/>
      <c r="J1780" s="202"/>
      <c r="K1780" s="202"/>
      <c r="L1780" s="207"/>
      <c r="M1780" s="208"/>
      <c r="N1780" s="209"/>
      <c r="O1780" s="209"/>
      <c r="P1780" s="209"/>
      <c r="Q1780" s="209"/>
      <c r="R1780" s="209"/>
      <c r="S1780" s="209"/>
      <c r="T1780" s="210"/>
      <c r="AT1780" s="211" t="s">
        <v>208</v>
      </c>
      <c r="AU1780" s="211" t="s">
        <v>82</v>
      </c>
      <c r="AV1780" s="13" t="s">
        <v>82</v>
      </c>
      <c r="AW1780" s="13" t="s">
        <v>34</v>
      </c>
      <c r="AX1780" s="13" t="s">
        <v>73</v>
      </c>
      <c r="AY1780" s="211" t="s">
        <v>191</v>
      </c>
    </row>
    <row r="1781" spans="1:65" s="13" customFormat="1" ht="11.25">
      <c r="B1781" s="201"/>
      <c r="C1781" s="202"/>
      <c r="D1781" s="194" t="s">
        <v>208</v>
      </c>
      <c r="E1781" s="203" t="s">
        <v>19</v>
      </c>
      <c r="F1781" s="204" t="s">
        <v>863</v>
      </c>
      <c r="G1781" s="202"/>
      <c r="H1781" s="205">
        <v>287.7</v>
      </c>
      <c r="I1781" s="206"/>
      <c r="J1781" s="202"/>
      <c r="K1781" s="202"/>
      <c r="L1781" s="207"/>
      <c r="M1781" s="208"/>
      <c r="N1781" s="209"/>
      <c r="O1781" s="209"/>
      <c r="P1781" s="209"/>
      <c r="Q1781" s="209"/>
      <c r="R1781" s="209"/>
      <c r="S1781" s="209"/>
      <c r="T1781" s="210"/>
      <c r="AT1781" s="211" t="s">
        <v>208</v>
      </c>
      <c r="AU1781" s="211" t="s">
        <v>82</v>
      </c>
      <c r="AV1781" s="13" t="s">
        <v>82</v>
      </c>
      <c r="AW1781" s="13" t="s">
        <v>34</v>
      </c>
      <c r="AX1781" s="13" t="s">
        <v>73</v>
      </c>
      <c r="AY1781" s="211" t="s">
        <v>191</v>
      </c>
    </row>
    <row r="1782" spans="1:65" s="13" customFormat="1" ht="11.25">
      <c r="B1782" s="201"/>
      <c r="C1782" s="202"/>
      <c r="D1782" s="194" t="s">
        <v>208</v>
      </c>
      <c r="E1782" s="203" t="s">
        <v>19</v>
      </c>
      <c r="F1782" s="204" t="s">
        <v>785</v>
      </c>
      <c r="G1782" s="202"/>
      <c r="H1782" s="205">
        <v>89.4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208</v>
      </c>
      <c r="AU1782" s="211" t="s">
        <v>82</v>
      </c>
      <c r="AV1782" s="13" t="s">
        <v>82</v>
      </c>
      <c r="AW1782" s="13" t="s">
        <v>34</v>
      </c>
      <c r="AX1782" s="13" t="s">
        <v>73</v>
      </c>
      <c r="AY1782" s="211" t="s">
        <v>191</v>
      </c>
    </row>
    <row r="1783" spans="1:65" s="13" customFormat="1" ht="11.25">
      <c r="B1783" s="201"/>
      <c r="C1783" s="202"/>
      <c r="D1783" s="194" t="s">
        <v>208</v>
      </c>
      <c r="E1783" s="203" t="s">
        <v>19</v>
      </c>
      <c r="F1783" s="204" t="s">
        <v>846</v>
      </c>
      <c r="G1783" s="202"/>
      <c r="H1783" s="205">
        <v>102.99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208</v>
      </c>
      <c r="AU1783" s="211" t="s">
        <v>82</v>
      </c>
      <c r="AV1783" s="13" t="s">
        <v>82</v>
      </c>
      <c r="AW1783" s="13" t="s">
        <v>34</v>
      </c>
      <c r="AX1783" s="13" t="s">
        <v>73</v>
      </c>
      <c r="AY1783" s="211" t="s">
        <v>191</v>
      </c>
    </row>
    <row r="1784" spans="1:65" s="13" customFormat="1" ht="11.25">
      <c r="B1784" s="201"/>
      <c r="C1784" s="202"/>
      <c r="D1784" s="194" t="s">
        <v>208</v>
      </c>
      <c r="E1784" s="203" t="s">
        <v>19</v>
      </c>
      <c r="F1784" s="204" t="s">
        <v>847</v>
      </c>
      <c r="G1784" s="202"/>
      <c r="H1784" s="205">
        <v>40.81</v>
      </c>
      <c r="I1784" s="206"/>
      <c r="J1784" s="202"/>
      <c r="K1784" s="202"/>
      <c r="L1784" s="207"/>
      <c r="M1784" s="208"/>
      <c r="N1784" s="209"/>
      <c r="O1784" s="209"/>
      <c r="P1784" s="209"/>
      <c r="Q1784" s="209"/>
      <c r="R1784" s="209"/>
      <c r="S1784" s="209"/>
      <c r="T1784" s="210"/>
      <c r="AT1784" s="211" t="s">
        <v>208</v>
      </c>
      <c r="AU1784" s="211" t="s">
        <v>82</v>
      </c>
      <c r="AV1784" s="13" t="s">
        <v>82</v>
      </c>
      <c r="AW1784" s="13" t="s">
        <v>34</v>
      </c>
      <c r="AX1784" s="13" t="s">
        <v>73</v>
      </c>
      <c r="AY1784" s="211" t="s">
        <v>191</v>
      </c>
    </row>
    <row r="1785" spans="1:65" s="13" customFormat="1" ht="11.25">
      <c r="B1785" s="201"/>
      <c r="C1785" s="202"/>
      <c r="D1785" s="194" t="s">
        <v>208</v>
      </c>
      <c r="E1785" s="203" t="s">
        <v>19</v>
      </c>
      <c r="F1785" s="204" t="s">
        <v>1402</v>
      </c>
      <c r="G1785" s="202"/>
      <c r="H1785" s="205">
        <v>587.74</v>
      </c>
      <c r="I1785" s="206"/>
      <c r="J1785" s="202"/>
      <c r="K1785" s="202"/>
      <c r="L1785" s="207"/>
      <c r="M1785" s="208"/>
      <c r="N1785" s="209"/>
      <c r="O1785" s="209"/>
      <c r="P1785" s="209"/>
      <c r="Q1785" s="209"/>
      <c r="R1785" s="209"/>
      <c r="S1785" s="209"/>
      <c r="T1785" s="210"/>
      <c r="AT1785" s="211" t="s">
        <v>208</v>
      </c>
      <c r="AU1785" s="211" t="s">
        <v>82</v>
      </c>
      <c r="AV1785" s="13" t="s">
        <v>82</v>
      </c>
      <c r="AW1785" s="13" t="s">
        <v>34</v>
      </c>
      <c r="AX1785" s="13" t="s">
        <v>73</v>
      </c>
      <c r="AY1785" s="211" t="s">
        <v>191</v>
      </c>
    </row>
    <row r="1786" spans="1:65" s="14" customFormat="1" ht="11.25">
      <c r="B1786" s="212"/>
      <c r="C1786" s="213"/>
      <c r="D1786" s="194" t="s">
        <v>208</v>
      </c>
      <c r="E1786" s="214" t="s">
        <v>19</v>
      </c>
      <c r="F1786" s="215" t="s">
        <v>238</v>
      </c>
      <c r="G1786" s="213"/>
      <c r="H1786" s="216">
        <v>1118.55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208</v>
      </c>
      <c r="AU1786" s="222" t="s">
        <v>82</v>
      </c>
      <c r="AV1786" s="14" t="s">
        <v>197</v>
      </c>
      <c r="AW1786" s="14" t="s">
        <v>34</v>
      </c>
      <c r="AX1786" s="14" t="s">
        <v>80</v>
      </c>
      <c r="AY1786" s="222" t="s">
        <v>191</v>
      </c>
    </row>
    <row r="1787" spans="1:65" s="2" customFormat="1" ht="16.5" customHeight="1">
      <c r="A1787" s="37"/>
      <c r="B1787" s="38"/>
      <c r="C1787" s="181" t="s">
        <v>2454</v>
      </c>
      <c r="D1787" s="181" t="s">
        <v>193</v>
      </c>
      <c r="E1787" s="182" t="s">
        <v>2455</v>
      </c>
      <c r="F1787" s="183" t="s">
        <v>2456</v>
      </c>
      <c r="G1787" s="184" t="s">
        <v>255</v>
      </c>
      <c r="H1787" s="185">
        <v>45.146999999999998</v>
      </c>
      <c r="I1787" s="186"/>
      <c r="J1787" s="187">
        <f>ROUND(I1787*H1787,2)</f>
        <v>0</v>
      </c>
      <c r="K1787" s="183" t="s">
        <v>203</v>
      </c>
      <c r="L1787" s="42"/>
      <c r="M1787" s="188" t="s">
        <v>19</v>
      </c>
      <c r="N1787" s="189" t="s">
        <v>44</v>
      </c>
      <c r="O1787" s="67"/>
      <c r="P1787" s="190">
        <f>O1787*H1787</f>
        <v>0</v>
      </c>
      <c r="Q1787" s="190">
        <v>0</v>
      </c>
      <c r="R1787" s="190">
        <f>Q1787*H1787</f>
        <v>0</v>
      </c>
      <c r="S1787" s="190">
        <v>0</v>
      </c>
      <c r="T1787" s="191">
        <f>S1787*H1787</f>
        <v>0</v>
      </c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R1787" s="192" t="s">
        <v>292</v>
      </c>
      <c r="AT1787" s="192" t="s">
        <v>193</v>
      </c>
      <c r="AU1787" s="192" t="s">
        <v>82</v>
      </c>
      <c r="AY1787" s="20" t="s">
        <v>191</v>
      </c>
      <c r="BE1787" s="193">
        <f>IF(N1787="základní",J1787,0)</f>
        <v>0</v>
      </c>
      <c r="BF1787" s="193">
        <f>IF(N1787="snížená",J1787,0)</f>
        <v>0</v>
      </c>
      <c r="BG1787" s="193">
        <f>IF(N1787="zákl. přenesená",J1787,0)</f>
        <v>0</v>
      </c>
      <c r="BH1787" s="193">
        <f>IF(N1787="sníž. přenesená",J1787,0)</f>
        <v>0</v>
      </c>
      <c r="BI1787" s="193">
        <f>IF(N1787="nulová",J1787,0)</f>
        <v>0</v>
      </c>
      <c r="BJ1787" s="20" t="s">
        <v>80</v>
      </c>
      <c r="BK1787" s="193">
        <f>ROUND(I1787*H1787,2)</f>
        <v>0</v>
      </c>
      <c r="BL1787" s="20" t="s">
        <v>292</v>
      </c>
      <c r="BM1787" s="192" t="s">
        <v>2457</v>
      </c>
    </row>
    <row r="1788" spans="1:65" s="2" customFormat="1" ht="19.5">
      <c r="A1788" s="37"/>
      <c r="B1788" s="38"/>
      <c r="C1788" s="39"/>
      <c r="D1788" s="194" t="s">
        <v>199</v>
      </c>
      <c r="E1788" s="39"/>
      <c r="F1788" s="195" t="s">
        <v>2458</v>
      </c>
      <c r="G1788" s="39"/>
      <c r="H1788" s="39"/>
      <c r="I1788" s="196"/>
      <c r="J1788" s="39"/>
      <c r="K1788" s="39"/>
      <c r="L1788" s="42"/>
      <c r="M1788" s="197"/>
      <c r="N1788" s="198"/>
      <c r="O1788" s="67"/>
      <c r="P1788" s="67"/>
      <c r="Q1788" s="67"/>
      <c r="R1788" s="67"/>
      <c r="S1788" s="67"/>
      <c r="T1788" s="68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T1788" s="20" t="s">
        <v>199</v>
      </c>
      <c r="AU1788" s="20" t="s">
        <v>82</v>
      </c>
    </row>
    <row r="1789" spans="1:65" s="2" customFormat="1" ht="11.25">
      <c r="A1789" s="37"/>
      <c r="B1789" s="38"/>
      <c r="C1789" s="39"/>
      <c r="D1789" s="199" t="s">
        <v>206</v>
      </c>
      <c r="E1789" s="39"/>
      <c r="F1789" s="200" t="s">
        <v>2459</v>
      </c>
      <c r="G1789" s="39"/>
      <c r="H1789" s="39"/>
      <c r="I1789" s="196"/>
      <c r="J1789" s="39"/>
      <c r="K1789" s="39"/>
      <c r="L1789" s="42"/>
      <c r="M1789" s="197"/>
      <c r="N1789" s="198"/>
      <c r="O1789" s="67"/>
      <c r="P1789" s="67"/>
      <c r="Q1789" s="67"/>
      <c r="R1789" s="67"/>
      <c r="S1789" s="67"/>
      <c r="T1789" s="68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T1789" s="20" t="s">
        <v>206</v>
      </c>
      <c r="AU1789" s="20" t="s">
        <v>82</v>
      </c>
    </row>
    <row r="1790" spans="1:65" s="12" customFormat="1" ht="22.9" customHeight="1">
      <c r="B1790" s="165"/>
      <c r="C1790" s="166"/>
      <c r="D1790" s="167" t="s">
        <v>72</v>
      </c>
      <c r="E1790" s="179" t="s">
        <v>2460</v>
      </c>
      <c r="F1790" s="179" t="s">
        <v>2461</v>
      </c>
      <c r="G1790" s="166"/>
      <c r="H1790" s="166"/>
      <c r="I1790" s="169"/>
      <c r="J1790" s="180">
        <f>BK1790</f>
        <v>0</v>
      </c>
      <c r="K1790" s="166"/>
      <c r="L1790" s="171"/>
      <c r="M1790" s="172"/>
      <c r="N1790" s="173"/>
      <c r="O1790" s="173"/>
      <c r="P1790" s="174">
        <f>SUM(P1791:P1849)</f>
        <v>0</v>
      </c>
      <c r="Q1790" s="173"/>
      <c r="R1790" s="174">
        <f>SUM(R1791:R1849)</f>
        <v>1.9833367900000001</v>
      </c>
      <c r="S1790" s="173"/>
      <c r="T1790" s="175">
        <f>SUM(T1791:T1849)</f>
        <v>0</v>
      </c>
      <c r="AR1790" s="176" t="s">
        <v>82</v>
      </c>
      <c r="AT1790" s="177" t="s">
        <v>72</v>
      </c>
      <c r="AU1790" s="177" t="s">
        <v>80</v>
      </c>
      <c r="AY1790" s="176" t="s">
        <v>191</v>
      </c>
      <c r="BK1790" s="178">
        <f>SUM(BK1791:BK1849)</f>
        <v>0</v>
      </c>
    </row>
    <row r="1791" spans="1:65" s="2" customFormat="1" ht="16.5" customHeight="1">
      <c r="A1791" s="37"/>
      <c r="B1791" s="38"/>
      <c r="C1791" s="181" t="s">
        <v>2462</v>
      </c>
      <c r="D1791" s="181" t="s">
        <v>193</v>
      </c>
      <c r="E1791" s="182" t="s">
        <v>2463</v>
      </c>
      <c r="F1791" s="183" t="s">
        <v>2464</v>
      </c>
      <c r="G1791" s="184" t="s">
        <v>282</v>
      </c>
      <c r="H1791" s="185">
        <v>364.30500000000001</v>
      </c>
      <c r="I1791" s="186"/>
      <c r="J1791" s="187">
        <f>ROUND(I1791*H1791,2)</f>
        <v>0</v>
      </c>
      <c r="K1791" s="183" t="s">
        <v>203</v>
      </c>
      <c r="L1791" s="42"/>
      <c r="M1791" s="188" t="s">
        <v>19</v>
      </c>
      <c r="N1791" s="189" t="s">
        <v>44</v>
      </c>
      <c r="O1791" s="67"/>
      <c r="P1791" s="190">
        <f>O1791*H1791</f>
        <v>0</v>
      </c>
      <c r="Q1791" s="190">
        <v>2.9999999999999997E-4</v>
      </c>
      <c r="R1791" s="190">
        <f>Q1791*H1791</f>
        <v>0.10929149999999999</v>
      </c>
      <c r="S1791" s="190">
        <v>0</v>
      </c>
      <c r="T1791" s="191">
        <f>S1791*H1791</f>
        <v>0</v>
      </c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R1791" s="192" t="s">
        <v>292</v>
      </c>
      <c r="AT1791" s="192" t="s">
        <v>193</v>
      </c>
      <c r="AU1791" s="192" t="s">
        <v>82</v>
      </c>
      <c r="AY1791" s="20" t="s">
        <v>191</v>
      </c>
      <c r="BE1791" s="193">
        <f>IF(N1791="základní",J1791,0)</f>
        <v>0</v>
      </c>
      <c r="BF1791" s="193">
        <f>IF(N1791="snížená",J1791,0)</f>
        <v>0</v>
      </c>
      <c r="BG1791" s="193">
        <f>IF(N1791="zákl. přenesená",J1791,0)</f>
        <v>0</v>
      </c>
      <c r="BH1791" s="193">
        <f>IF(N1791="sníž. přenesená",J1791,0)</f>
        <v>0</v>
      </c>
      <c r="BI1791" s="193">
        <f>IF(N1791="nulová",J1791,0)</f>
        <v>0</v>
      </c>
      <c r="BJ1791" s="20" t="s">
        <v>80</v>
      </c>
      <c r="BK1791" s="193">
        <f>ROUND(I1791*H1791,2)</f>
        <v>0</v>
      </c>
      <c r="BL1791" s="20" t="s">
        <v>292</v>
      </c>
      <c r="BM1791" s="192" t="s">
        <v>2465</v>
      </c>
    </row>
    <row r="1792" spans="1:65" s="2" customFormat="1" ht="11.25">
      <c r="A1792" s="37"/>
      <c r="B1792" s="38"/>
      <c r="C1792" s="39"/>
      <c r="D1792" s="194" t="s">
        <v>199</v>
      </c>
      <c r="E1792" s="39"/>
      <c r="F1792" s="195" t="s">
        <v>2466</v>
      </c>
      <c r="G1792" s="39"/>
      <c r="H1792" s="39"/>
      <c r="I1792" s="196"/>
      <c r="J1792" s="39"/>
      <c r="K1792" s="39"/>
      <c r="L1792" s="42"/>
      <c r="M1792" s="197"/>
      <c r="N1792" s="198"/>
      <c r="O1792" s="67"/>
      <c r="P1792" s="67"/>
      <c r="Q1792" s="67"/>
      <c r="R1792" s="67"/>
      <c r="S1792" s="67"/>
      <c r="T1792" s="68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T1792" s="20" t="s">
        <v>199</v>
      </c>
      <c r="AU1792" s="20" t="s">
        <v>82</v>
      </c>
    </row>
    <row r="1793" spans="1:65" s="2" customFormat="1" ht="11.25">
      <c r="A1793" s="37"/>
      <c r="B1793" s="38"/>
      <c r="C1793" s="39"/>
      <c r="D1793" s="199" t="s">
        <v>206</v>
      </c>
      <c r="E1793" s="39"/>
      <c r="F1793" s="200" t="s">
        <v>2467</v>
      </c>
      <c r="G1793" s="39"/>
      <c r="H1793" s="39"/>
      <c r="I1793" s="196"/>
      <c r="J1793" s="39"/>
      <c r="K1793" s="39"/>
      <c r="L1793" s="42"/>
      <c r="M1793" s="197"/>
      <c r="N1793" s="198"/>
      <c r="O1793" s="67"/>
      <c r="P1793" s="67"/>
      <c r="Q1793" s="67"/>
      <c r="R1793" s="67"/>
      <c r="S1793" s="67"/>
      <c r="T1793" s="68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T1793" s="20" t="s">
        <v>206</v>
      </c>
      <c r="AU1793" s="20" t="s">
        <v>82</v>
      </c>
    </row>
    <row r="1794" spans="1:65" s="13" customFormat="1" ht="11.25">
      <c r="B1794" s="201"/>
      <c r="C1794" s="202"/>
      <c r="D1794" s="194" t="s">
        <v>208</v>
      </c>
      <c r="E1794" s="203" t="s">
        <v>19</v>
      </c>
      <c r="F1794" s="204" t="s">
        <v>807</v>
      </c>
      <c r="G1794" s="202"/>
      <c r="H1794" s="205">
        <v>181.6</v>
      </c>
      <c r="I1794" s="206"/>
      <c r="J1794" s="202"/>
      <c r="K1794" s="202"/>
      <c r="L1794" s="207"/>
      <c r="M1794" s="208"/>
      <c r="N1794" s="209"/>
      <c r="O1794" s="209"/>
      <c r="P1794" s="209"/>
      <c r="Q1794" s="209"/>
      <c r="R1794" s="209"/>
      <c r="S1794" s="209"/>
      <c r="T1794" s="210"/>
      <c r="AT1794" s="211" t="s">
        <v>208</v>
      </c>
      <c r="AU1794" s="211" t="s">
        <v>82</v>
      </c>
      <c r="AV1794" s="13" t="s">
        <v>82</v>
      </c>
      <c r="AW1794" s="13" t="s">
        <v>34</v>
      </c>
      <c r="AX1794" s="13" t="s">
        <v>73</v>
      </c>
      <c r="AY1794" s="211" t="s">
        <v>191</v>
      </c>
    </row>
    <row r="1795" spans="1:65" s="13" customFormat="1" ht="11.25">
      <c r="B1795" s="201"/>
      <c r="C1795" s="202"/>
      <c r="D1795" s="194" t="s">
        <v>208</v>
      </c>
      <c r="E1795" s="203" t="s">
        <v>19</v>
      </c>
      <c r="F1795" s="204" t="s">
        <v>1414</v>
      </c>
      <c r="G1795" s="202"/>
      <c r="H1795" s="205">
        <v>32.594000000000001</v>
      </c>
      <c r="I1795" s="206"/>
      <c r="J1795" s="202"/>
      <c r="K1795" s="202"/>
      <c r="L1795" s="207"/>
      <c r="M1795" s="208"/>
      <c r="N1795" s="209"/>
      <c r="O1795" s="209"/>
      <c r="P1795" s="209"/>
      <c r="Q1795" s="209"/>
      <c r="R1795" s="209"/>
      <c r="S1795" s="209"/>
      <c r="T1795" s="210"/>
      <c r="AT1795" s="211" t="s">
        <v>208</v>
      </c>
      <c r="AU1795" s="211" t="s">
        <v>82</v>
      </c>
      <c r="AV1795" s="13" t="s">
        <v>82</v>
      </c>
      <c r="AW1795" s="13" t="s">
        <v>34</v>
      </c>
      <c r="AX1795" s="13" t="s">
        <v>73</v>
      </c>
      <c r="AY1795" s="211" t="s">
        <v>191</v>
      </c>
    </row>
    <row r="1796" spans="1:65" s="13" customFormat="1" ht="11.25">
      <c r="B1796" s="201"/>
      <c r="C1796" s="202"/>
      <c r="D1796" s="194" t="s">
        <v>208</v>
      </c>
      <c r="E1796" s="203" t="s">
        <v>19</v>
      </c>
      <c r="F1796" s="204" t="s">
        <v>831</v>
      </c>
      <c r="G1796" s="202"/>
      <c r="H1796" s="205">
        <v>56.88</v>
      </c>
      <c r="I1796" s="206"/>
      <c r="J1796" s="202"/>
      <c r="K1796" s="202"/>
      <c r="L1796" s="207"/>
      <c r="M1796" s="208"/>
      <c r="N1796" s="209"/>
      <c r="O1796" s="209"/>
      <c r="P1796" s="209"/>
      <c r="Q1796" s="209"/>
      <c r="R1796" s="209"/>
      <c r="S1796" s="209"/>
      <c r="T1796" s="210"/>
      <c r="AT1796" s="211" t="s">
        <v>208</v>
      </c>
      <c r="AU1796" s="211" t="s">
        <v>82</v>
      </c>
      <c r="AV1796" s="13" t="s">
        <v>82</v>
      </c>
      <c r="AW1796" s="13" t="s">
        <v>34</v>
      </c>
      <c r="AX1796" s="13" t="s">
        <v>73</v>
      </c>
      <c r="AY1796" s="211" t="s">
        <v>191</v>
      </c>
    </row>
    <row r="1797" spans="1:65" s="13" customFormat="1" ht="11.25">
      <c r="B1797" s="201"/>
      <c r="C1797" s="202"/>
      <c r="D1797" s="194" t="s">
        <v>208</v>
      </c>
      <c r="E1797" s="203" t="s">
        <v>19</v>
      </c>
      <c r="F1797" s="204" t="s">
        <v>1415</v>
      </c>
      <c r="G1797" s="202"/>
      <c r="H1797" s="205">
        <v>6.6319999999999997</v>
      </c>
      <c r="I1797" s="206"/>
      <c r="J1797" s="202"/>
      <c r="K1797" s="202"/>
      <c r="L1797" s="207"/>
      <c r="M1797" s="208"/>
      <c r="N1797" s="209"/>
      <c r="O1797" s="209"/>
      <c r="P1797" s="209"/>
      <c r="Q1797" s="209"/>
      <c r="R1797" s="209"/>
      <c r="S1797" s="209"/>
      <c r="T1797" s="210"/>
      <c r="AT1797" s="211" t="s">
        <v>208</v>
      </c>
      <c r="AU1797" s="211" t="s">
        <v>82</v>
      </c>
      <c r="AV1797" s="13" t="s">
        <v>82</v>
      </c>
      <c r="AW1797" s="13" t="s">
        <v>34</v>
      </c>
      <c r="AX1797" s="13" t="s">
        <v>73</v>
      </c>
      <c r="AY1797" s="211" t="s">
        <v>191</v>
      </c>
    </row>
    <row r="1798" spans="1:65" s="13" customFormat="1" ht="11.25">
      <c r="B1798" s="201"/>
      <c r="C1798" s="202"/>
      <c r="D1798" s="194" t="s">
        <v>208</v>
      </c>
      <c r="E1798" s="203" t="s">
        <v>19</v>
      </c>
      <c r="F1798" s="204" t="s">
        <v>2468</v>
      </c>
      <c r="G1798" s="202"/>
      <c r="H1798" s="205">
        <v>86.599000000000004</v>
      </c>
      <c r="I1798" s="206"/>
      <c r="J1798" s="202"/>
      <c r="K1798" s="202"/>
      <c r="L1798" s="207"/>
      <c r="M1798" s="208"/>
      <c r="N1798" s="209"/>
      <c r="O1798" s="209"/>
      <c r="P1798" s="209"/>
      <c r="Q1798" s="209"/>
      <c r="R1798" s="209"/>
      <c r="S1798" s="209"/>
      <c r="T1798" s="210"/>
      <c r="AT1798" s="211" t="s">
        <v>208</v>
      </c>
      <c r="AU1798" s="211" t="s">
        <v>82</v>
      </c>
      <c r="AV1798" s="13" t="s">
        <v>82</v>
      </c>
      <c r="AW1798" s="13" t="s">
        <v>34</v>
      </c>
      <c r="AX1798" s="13" t="s">
        <v>73</v>
      </c>
      <c r="AY1798" s="211" t="s">
        <v>191</v>
      </c>
    </row>
    <row r="1799" spans="1:65" s="14" customFormat="1" ht="11.25">
      <c r="B1799" s="212"/>
      <c r="C1799" s="213"/>
      <c r="D1799" s="194" t="s">
        <v>208</v>
      </c>
      <c r="E1799" s="214" t="s">
        <v>19</v>
      </c>
      <c r="F1799" s="215" t="s">
        <v>238</v>
      </c>
      <c r="G1799" s="213"/>
      <c r="H1799" s="216">
        <v>364.30500000000001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208</v>
      </c>
      <c r="AU1799" s="222" t="s">
        <v>82</v>
      </c>
      <c r="AV1799" s="14" t="s">
        <v>197</v>
      </c>
      <c r="AW1799" s="14" t="s">
        <v>34</v>
      </c>
      <c r="AX1799" s="14" t="s">
        <v>80</v>
      </c>
      <c r="AY1799" s="222" t="s">
        <v>191</v>
      </c>
    </row>
    <row r="1800" spans="1:65" s="2" customFormat="1" ht="16.5" customHeight="1">
      <c r="A1800" s="37"/>
      <c r="B1800" s="38"/>
      <c r="C1800" s="181" t="s">
        <v>2469</v>
      </c>
      <c r="D1800" s="181" t="s">
        <v>193</v>
      </c>
      <c r="E1800" s="182" t="s">
        <v>2470</v>
      </c>
      <c r="F1800" s="183" t="s">
        <v>2471</v>
      </c>
      <c r="G1800" s="184" t="s">
        <v>282</v>
      </c>
      <c r="H1800" s="185">
        <v>92.975999999999999</v>
      </c>
      <c r="I1800" s="186"/>
      <c r="J1800" s="187">
        <f>ROUND(I1800*H1800,2)</f>
        <v>0</v>
      </c>
      <c r="K1800" s="183" t="s">
        <v>203</v>
      </c>
      <c r="L1800" s="42"/>
      <c r="M1800" s="188" t="s">
        <v>19</v>
      </c>
      <c r="N1800" s="189" t="s">
        <v>44</v>
      </c>
      <c r="O1800" s="67"/>
      <c r="P1800" s="190">
        <f>O1800*H1800</f>
        <v>0</v>
      </c>
      <c r="Q1800" s="190">
        <v>7.1000000000000002E-4</v>
      </c>
      <c r="R1800" s="190">
        <f>Q1800*H1800</f>
        <v>6.6012959999999996E-2</v>
      </c>
      <c r="S1800" s="190">
        <v>0</v>
      </c>
      <c r="T1800" s="191">
        <f>S1800*H1800</f>
        <v>0</v>
      </c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R1800" s="192" t="s">
        <v>292</v>
      </c>
      <c r="AT1800" s="192" t="s">
        <v>193</v>
      </c>
      <c r="AU1800" s="192" t="s">
        <v>82</v>
      </c>
      <c r="AY1800" s="20" t="s">
        <v>191</v>
      </c>
      <c r="BE1800" s="193">
        <f>IF(N1800="základní",J1800,0)</f>
        <v>0</v>
      </c>
      <c r="BF1800" s="193">
        <f>IF(N1800="snížená",J1800,0)</f>
        <v>0</v>
      </c>
      <c r="BG1800" s="193">
        <f>IF(N1800="zákl. přenesená",J1800,0)</f>
        <v>0</v>
      </c>
      <c r="BH1800" s="193">
        <f>IF(N1800="sníž. přenesená",J1800,0)</f>
        <v>0</v>
      </c>
      <c r="BI1800" s="193">
        <f>IF(N1800="nulová",J1800,0)</f>
        <v>0</v>
      </c>
      <c r="BJ1800" s="20" t="s">
        <v>80</v>
      </c>
      <c r="BK1800" s="193">
        <f>ROUND(I1800*H1800,2)</f>
        <v>0</v>
      </c>
      <c r="BL1800" s="20" t="s">
        <v>292</v>
      </c>
      <c r="BM1800" s="192" t="s">
        <v>2472</v>
      </c>
    </row>
    <row r="1801" spans="1:65" s="2" customFormat="1" ht="11.25">
      <c r="A1801" s="37"/>
      <c r="B1801" s="38"/>
      <c r="C1801" s="39"/>
      <c r="D1801" s="194" t="s">
        <v>199</v>
      </c>
      <c r="E1801" s="39"/>
      <c r="F1801" s="195" t="s">
        <v>2473</v>
      </c>
      <c r="G1801" s="39"/>
      <c r="H1801" s="39"/>
      <c r="I1801" s="196"/>
      <c r="J1801" s="39"/>
      <c r="K1801" s="39"/>
      <c r="L1801" s="42"/>
      <c r="M1801" s="197"/>
      <c r="N1801" s="198"/>
      <c r="O1801" s="67"/>
      <c r="P1801" s="67"/>
      <c r="Q1801" s="67"/>
      <c r="R1801" s="67"/>
      <c r="S1801" s="67"/>
      <c r="T1801" s="68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T1801" s="20" t="s">
        <v>199</v>
      </c>
      <c r="AU1801" s="20" t="s">
        <v>82</v>
      </c>
    </row>
    <row r="1802" spans="1:65" s="2" customFormat="1" ht="11.25">
      <c r="A1802" s="37"/>
      <c r="B1802" s="38"/>
      <c r="C1802" s="39"/>
      <c r="D1802" s="199" t="s">
        <v>206</v>
      </c>
      <c r="E1802" s="39"/>
      <c r="F1802" s="200" t="s">
        <v>2474</v>
      </c>
      <c r="G1802" s="39"/>
      <c r="H1802" s="39"/>
      <c r="I1802" s="196"/>
      <c r="J1802" s="39"/>
      <c r="K1802" s="39"/>
      <c r="L1802" s="42"/>
      <c r="M1802" s="197"/>
      <c r="N1802" s="198"/>
      <c r="O1802" s="67"/>
      <c r="P1802" s="67"/>
      <c r="Q1802" s="67"/>
      <c r="R1802" s="67"/>
      <c r="S1802" s="67"/>
      <c r="T1802" s="68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T1802" s="20" t="s">
        <v>206</v>
      </c>
      <c r="AU1802" s="20" t="s">
        <v>82</v>
      </c>
    </row>
    <row r="1803" spans="1:65" s="13" customFormat="1" ht="11.25">
      <c r="B1803" s="201"/>
      <c r="C1803" s="202"/>
      <c r="D1803" s="194" t="s">
        <v>208</v>
      </c>
      <c r="E1803" s="203" t="s">
        <v>19</v>
      </c>
      <c r="F1803" s="204" t="s">
        <v>2475</v>
      </c>
      <c r="G1803" s="202"/>
      <c r="H1803" s="205">
        <v>28.85</v>
      </c>
      <c r="I1803" s="206"/>
      <c r="J1803" s="202"/>
      <c r="K1803" s="202"/>
      <c r="L1803" s="207"/>
      <c r="M1803" s="208"/>
      <c r="N1803" s="209"/>
      <c r="O1803" s="209"/>
      <c r="P1803" s="209"/>
      <c r="Q1803" s="209"/>
      <c r="R1803" s="209"/>
      <c r="S1803" s="209"/>
      <c r="T1803" s="210"/>
      <c r="AT1803" s="211" t="s">
        <v>208</v>
      </c>
      <c r="AU1803" s="211" t="s">
        <v>82</v>
      </c>
      <c r="AV1803" s="13" t="s">
        <v>82</v>
      </c>
      <c r="AW1803" s="13" t="s">
        <v>34</v>
      </c>
      <c r="AX1803" s="13" t="s">
        <v>73</v>
      </c>
      <c r="AY1803" s="211" t="s">
        <v>191</v>
      </c>
    </row>
    <row r="1804" spans="1:65" s="13" customFormat="1" ht="11.25">
      <c r="B1804" s="201"/>
      <c r="C1804" s="202"/>
      <c r="D1804" s="194" t="s">
        <v>208</v>
      </c>
      <c r="E1804" s="203" t="s">
        <v>19</v>
      </c>
      <c r="F1804" s="204" t="s">
        <v>2476</v>
      </c>
      <c r="G1804" s="202"/>
      <c r="H1804" s="205">
        <v>64.126000000000005</v>
      </c>
      <c r="I1804" s="206"/>
      <c r="J1804" s="202"/>
      <c r="K1804" s="202"/>
      <c r="L1804" s="207"/>
      <c r="M1804" s="208"/>
      <c r="N1804" s="209"/>
      <c r="O1804" s="209"/>
      <c r="P1804" s="209"/>
      <c r="Q1804" s="209"/>
      <c r="R1804" s="209"/>
      <c r="S1804" s="209"/>
      <c r="T1804" s="210"/>
      <c r="AT1804" s="211" t="s">
        <v>208</v>
      </c>
      <c r="AU1804" s="211" t="s">
        <v>82</v>
      </c>
      <c r="AV1804" s="13" t="s">
        <v>82</v>
      </c>
      <c r="AW1804" s="13" t="s">
        <v>34</v>
      </c>
      <c r="AX1804" s="13" t="s">
        <v>73</v>
      </c>
      <c r="AY1804" s="211" t="s">
        <v>191</v>
      </c>
    </row>
    <row r="1805" spans="1:65" s="14" customFormat="1" ht="11.25">
      <c r="B1805" s="212"/>
      <c r="C1805" s="213"/>
      <c r="D1805" s="194" t="s">
        <v>208</v>
      </c>
      <c r="E1805" s="214" t="s">
        <v>19</v>
      </c>
      <c r="F1805" s="215" t="s">
        <v>238</v>
      </c>
      <c r="G1805" s="213"/>
      <c r="H1805" s="216">
        <v>92.975999999999999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208</v>
      </c>
      <c r="AU1805" s="222" t="s">
        <v>82</v>
      </c>
      <c r="AV1805" s="14" t="s">
        <v>197</v>
      </c>
      <c r="AW1805" s="14" t="s">
        <v>34</v>
      </c>
      <c r="AX1805" s="14" t="s">
        <v>80</v>
      </c>
      <c r="AY1805" s="222" t="s">
        <v>191</v>
      </c>
    </row>
    <row r="1806" spans="1:65" s="2" customFormat="1" ht="16.5" customHeight="1">
      <c r="A1806" s="37"/>
      <c r="B1806" s="38"/>
      <c r="C1806" s="181" t="s">
        <v>2477</v>
      </c>
      <c r="D1806" s="181" t="s">
        <v>193</v>
      </c>
      <c r="E1806" s="182" t="s">
        <v>2478</v>
      </c>
      <c r="F1806" s="183" t="s">
        <v>2479</v>
      </c>
      <c r="G1806" s="184" t="s">
        <v>282</v>
      </c>
      <c r="H1806" s="185">
        <v>23.218</v>
      </c>
      <c r="I1806" s="186"/>
      <c r="J1806" s="187">
        <f>ROUND(I1806*H1806,2)</f>
        <v>0</v>
      </c>
      <c r="K1806" s="183" t="s">
        <v>19</v>
      </c>
      <c r="L1806" s="42"/>
      <c r="M1806" s="188" t="s">
        <v>19</v>
      </c>
      <c r="N1806" s="189" t="s">
        <v>44</v>
      </c>
      <c r="O1806" s="67"/>
      <c r="P1806" s="190">
        <f>O1806*H1806</f>
        <v>0</v>
      </c>
      <c r="Q1806" s="190">
        <v>7.1000000000000002E-4</v>
      </c>
      <c r="R1806" s="190">
        <f>Q1806*H1806</f>
        <v>1.6484780000000001E-2</v>
      </c>
      <c r="S1806" s="190">
        <v>0</v>
      </c>
      <c r="T1806" s="191">
        <f>S1806*H1806</f>
        <v>0</v>
      </c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R1806" s="192" t="s">
        <v>292</v>
      </c>
      <c r="AT1806" s="192" t="s">
        <v>193</v>
      </c>
      <c r="AU1806" s="192" t="s">
        <v>82</v>
      </c>
      <c r="AY1806" s="20" t="s">
        <v>191</v>
      </c>
      <c r="BE1806" s="193">
        <f>IF(N1806="základní",J1806,0)</f>
        <v>0</v>
      </c>
      <c r="BF1806" s="193">
        <f>IF(N1806="snížená",J1806,0)</f>
        <v>0</v>
      </c>
      <c r="BG1806" s="193">
        <f>IF(N1806="zákl. přenesená",J1806,0)</f>
        <v>0</v>
      </c>
      <c r="BH1806" s="193">
        <f>IF(N1806="sníž. přenesená",J1806,0)</f>
        <v>0</v>
      </c>
      <c r="BI1806" s="193">
        <f>IF(N1806="nulová",J1806,0)</f>
        <v>0</v>
      </c>
      <c r="BJ1806" s="20" t="s">
        <v>80</v>
      </c>
      <c r="BK1806" s="193">
        <f>ROUND(I1806*H1806,2)</f>
        <v>0</v>
      </c>
      <c r="BL1806" s="20" t="s">
        <v>292</v>
      </c>
      <c r="BM1806" s="192" t="s">
        <v>2480</v>
      </c>
    </row>
    <row r="1807" spans="1:65" s="2" customFormat="1" ht="11.25">
      <c r="A1807" s="37"/>
      <c r="B1807" s="38"/>
      <c r="C1807" s="39"/>
      <c r="D1807" s="194" t="s">
        <v>199</v>
      </c>
      <c r="E1807" s="39"/>
      <c r="F1807" s="195" t="s">
        <v>2479</v>
      </c>
      <c r="G1807" s="39"/>
      <c r="H1807" s="39"/>
      <c r="I1807" s="196"/>
      <c r="J1807" s="39"/>
      <c r="K1807" s="39"/>
      <c r="L1807" s="42"/>
      <c r="M1807" s="197"/>
      <c r="N1807" s="198"/>
      <c r="O1807" s="67"/>
      <c r="P1807" s="67"/>
      <c r="Q1807" s="67"/>
      <c r="R1807" s="67"/>
      <c r="S1807" s="67"/>
      <c r="T1807" s="68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T1807" s="20" t="s">
        <v>199</v>
      </c>
      <c r="AU1807" s="20" t="s">
        <v>82</v>
      </c>
    </row>
    <row r="1808" spans="1:65" s="13" customFormat="1" ht="11.25">
      <c r="B1808" s="201"/>
      <c r="C1808" s="202"/>
      <c r="D1808" s="194" t="s">
        <v>208</v>
      </c>
      <c r="E1808" s="203" t="s">
        <v>19</v>
      </c>
      <c r="F1808" s="204" t="s">
        <v>2481</v>
      </c>
      <c r="G1808" s="202"/>
      <c r="H1808" s="205">
        <v>23.218</v>
      </c>
      <c r="I1808" s="206"/>
      <c r="J1808" s="202"/>
      <c r="K1808" s="202"/>
      <c r="L1808" s="207"/>
      <c r="M1808" s="208"/>
      <c r="N1808" s="209"/>
      <c r="O1808" s="209"/>
      <c r="P1808" s="209"/>
      <c r="Q1808" s="209"/>
      <c r="R1808" s="209"/>
      <c r="S1808" s="209"/>
      <c r="T1808" s="210"/>
      <c r="AT1808" s="211" t="s">
        <v>208</v>
      </c>
      <c r="AU1808" s="211" t="s">
        <v>82</v>
      </c>
      <c r="AV1808" s="13" t="s">
        <v>82</v>
      </c>
      <c r="AW1808" s="13" t="s">
        <v>34</v>
      </c>
      <c r="AX1808" s="13" t="s">
        <v>80</v>
      </c>
      <c r="AY1808" s="211" t="s">
        <v>191</v>
      </c>
    </row>
    <row r="1809" spans="1:65" s="2" customFormat="1" ht="16.5" customHeight="1">
      <c r="A1809" s="37"/>
      <c r="B1809" s="38"/>
      <c r="C1809" s="181" t="s">
        <v>2482</v>
      </c>
      <c r="D1809" s="181" t="s">
        <v>193</v>
      </c>
      <c r="E1809" s="182" t="s">
        <v>2483</v>
      </c>
      <c r="F1809" s="183" t="s">
        <v>2484</v>
      </c>
      <c r="G1809" s="184" t="s">
        <v>282</v>
      </c>
      <c r="H1809" s="185">
        <v>364.30500000000001</v>
      </c>
      <c r="I1809" s="186"/>
      <c r="J1809" s="187">
        <f>ROUND(I1809*H1809,2)</f>
        <v>0</v>
      </c>
      <c r="K1809" s="183" t="s">
        <v>203</v>
      </c>
      <c r="L1809" s="42"/>
      <c r="M1809" s="188" t="s">
        <v>19</v>
      </c>
      <c r="N1809" s="189" t="s">
        <v>44</v>
      </c>
      <c r="O1809" s="67"/>
      <c r="P1809" s="190">
        <f>O1809*H1809</f>
        <v>0</v>
      </c>
      <c r="Q1809" s="190">
        <v>2.4000000000000001E-4</v>
      </c>
      <c r="R1809" s="190">
        <f>Q1809*H1809</f>
        <v>8.7433200000000003E-2</v>
      </c>
      <c r="S1809" s="190">
        <v>0</v>
      </c>
      <c r="T1809" s="191">
        <f>S1809*H1809</f>
        <v>0</v>
      </c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R1809" s="192" t="s">
        <v>292</v>
      </c>
      <c r="AT1809" s="192" t="s">
        <v>193</v>
      </c>
      <c r="AU1809" s="192" t="s">
        <v>82</v>
      </c>
      <c r="AY1809" s="20" t="s">
        <v>191</v>
      </c>
      <c r="BE1809" s="193">
        <f>IF(N1809="základní",J1809,0)</f>
        <v>0</v>
      </c>
      <c r="BF1809" s="193">
        <f>IF(N1809="snížená",J1809,0)</f>
        <v>0</v>
      </c>
      <c r="BG1809" s="193">
        <f>IF(N1809="zákl. přenesená",J1809,0)</f>
        <v>0</v>
      </c>
      <c r="BH1809" s="193">
        <f>IF(N1809="sníž. přenesená",J1809,0)</f>
        <v>0</v>
      </c>
      <c r="BI1809" s="193">
        <f>IF(N1809="nulová",J1809,0)</f>
        <v>0</v>
      </c>
      <c r="BJ1809" s="20" t="s">
        <v>80</v>
      </c>
      <c r="BK1809" s="193">
        <f>ROUND(I1809*H1809,2)</f>
        <v>0</v>
      </c>
      <c r="BL1809" s="20" t="s">
        <v>292</v>
      </c>
      <c r="BM1809" s="192" t="s">
        <v>2485</v>
      </c>
    </row>
    <row r="1810" spans="1:65" s="2" customFormat="1" ht="11.25">
      <c r="A1810" s="37"/>
      <c r="B1810" s="38"/>
      <c r="C1810" s="39"/>
      <c r="D1810" s="194" t="s">
        <v>199</v>
      </c>
      <c r="E1810" s="39"/>
      <c r="F1810" s="195" t="s">
        <v>2486</v>
      </c>
      <c r="G1810" s="39"/>
      <c r="H1810" s="39"/>
      <c r="I1810" s="196"/>
      <c r="J1810" s="39"/>
      <c r="K1810" s="39"/>
      <c r="L1810" s="42"/>
      <c r="M1810" s="197"/>
      <c r="N1810" s="198"/>
      <c r="O1810" s="67"/>
      <c r="P1810" s="67"/>
      <c r="Q1810" s="67"/>
      <c r="R1810" s="67"/>
      <c r="S1810" s="67"/>
      <c r="T1810" s="68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T1810" s="20" t="s">
        <v>199</v>
      </c>
      <c r="AU1810" s="20" t="s">
        <v>82</v>
      </c>
    </row>
    <row r="1811" spans="1:65" s="2" customFormat="1" ht="11.25">
      <c r="A1811" s="37"/>
      <c r="B1811" s="38"/>
      <c r="C1811" s="39"/>
      <c r="D1811" s="199" t="s">
        <v>206</v>
      </c>
      <c r="E1811" s="39"/>
      <c r="F1811" s="200" t="s">
        <v>2487</v>
      </c>
      <c r="G1811" s="39"/>
      <c r="H1811" s="39"/>
      <c r="I1811" s="196"/>
      <c r="J1811" s="39"/>
      <c r="K1811" s="39"/>
      <c r="L1811" s="42"/>
      <c r="M1811" s="197"/>
      <c r="N1811" s="198"/>
      <c r="O1811" s="67"/>
      <c r="P1811" s="67"/>
      <c r="Q1811" s="67"/>
      <c r="R1811" s="67"/>
      <c r="S1811" s="67"/>
      <c r="T1811" s="68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T1811" s="20" t="s">
        <v>206</v>
      </c>
      <c r="AU1811" s="20" t="s">
        <v>82</v>
      </c>
    </row>
    <row r="1812" spans="1:65" s="13" customFormat="1" ht="11.25">
      <c r="B1812" s="201"/>
      <c r="C1812" s="202"/>
      <c r="D1812" s="194" t="s">
        <v>208</v>
      </c>
      <c r="E1812" s="203" t="s">
        <v>19</v>
      </c>
      <c r="F1812" s="204" t="s">
        <v>807</v>
      </c>
      <c r="G1812" s="202"/>
      <c r="H1812" s="205">
        <v>181.6</v>
      </c>
      <c r="I1812" s="206"/>
      <c r="J1812" s="202"/>
      <c r="K1812" s="202"/>
      <c r="L1812" s="207"/>
      <c r="M1812" s="208"/>
      <c r="N1812" s="209"/>
      <c r="O1812" s="209"/>
      <c r="P1812" s="209"/>
      <c r="Q1812" s="209"/>
      <c r="R1812" s="209"/>
      <c r="S1812" s="209"/>
      <c r="T1812" s="210"/>
      <c r="AT1812" s="211" t="s">
        <v>208</v>
      </c>
      <c r="AU1812" s="211" t="s">
        <v>82</v>
      </c>
      <c r="AV1812" s="13" t="s">
        <v>82</v>
      </c>
      <c r="AW1812" s="13" t="s">
        <v>34</v>
      </c>
      <c r="AX1812" s="13" t="s">
        <v>73</v>
      </c>
      <c r="AY1812" s="211" t="s">
        <v>191</v>
      </c>
    </row>
    <row r="1813" spans="1:65" s="13" customFormat="1" ht="11.25">
      <c r="B1813" s="201"/>
      <c r="C1813" s="202"/>
      <c r="D1813" s="194" t="s">
        <v>208</v>
      </c>
      <c r="E1813" s="203" t="s">
        <v>19</v>
      </c>
      <c r="F1813" s="204" t="s">
        <v>1414</v>
      </c>
      <c r="G1813" s="202"/>
      <c r="H1813" s="205">
        <v>32.594000000000001</v>
      </c>
      <c r="I1813" s="206"/>
      <c r="J1813" s="202"/>
      <c r="K1813" s="202"/>
      <c r="L1813" s="207"/>
      <c r="M1813" s="208"/>
      <c r="N1813" s="209"/>
      <c r="O1813" s="209"/>
      <c r="P1813" s="209"/>
      <c r="Q1813" s="209"/>
      <c r="R1813" s="209"/>
      <c r="S1813" s="209"/>
      <c r="T1813" s="210"/>
      <c r="AT1813" s="211" t="s">
        <v>208</v>
      </c>
      <c r="AU1813" s="211" t="s">
        <v>82</v>
      </c>
      <c r="AV1813" s="13" t="s">
        <v>82</v>
      </c>
      <c r="AW1813" s="13" t="s">
        <v>34</v>
      </c>
      <c r="AX1813" s="13" t="s">
        <v>73</v>
      </c>
      <c r="AY1813" s="211" t="s">
        <v>191</v>
      </c>
    </row>
    <row r="1814" spans="1:65" s="13" customFormat="1" ht="11.25">
      <c r="B1814" s="201"/>
      <c r="C1814" s="202"/>
      <c r="D1814" s="194" t="s">
        <v>208</v>
      </c>
      <c r="E1814" s="203" t="s">
        <v>19</v>
      </c>
      <c r="F1814" s="204" t="s">
        <v>831</v>
      </c>
      <c r="G1814" s="202"/>
      <c r="H1814" s="205">
        <v>56.88</v>
      </c>
      <c r="I1814" s="206"/>
      <c r="J1814" s="202"/>
      <c r="K1814" s="202"/>
      <c r="L1814" s="207"/>
      <c r="M1814" s="208"/>
      <c r="N1814" s="209"/>
      <c r="O1814" s="209"/>
      <c r="P1814" s="209"/>
      <c r="Q1814" s="209"/>
      <c r="R1814" s="209"/>
      <c r="S1814" s="209"/>
      <c r="T1814" s="210"/>
      <c r="AT1814" s="211" t="s">
        <v>208</v>
      </c>
      <c r="AU1814" s="211" t="s">
        <v>82</v>
      </c>
      <c r="AV1814" s="13" t="s">
        <v>82</v>
      </c>
      <c r="AW1814" s="13" t="s">
        <v>34</v>
      </c>
      <c r="AX1814" s="13" t="s">
        <v>73</v>
      </c>
      <c r="AY1814" s="211" t="s">
        <v>191</v>
      </c>
    </row>
    <row r="1815" spans="1:65" s="13" customFormat="1" ht="11.25">
      <c r="B1815" s="201"/>
      <c r="C1815" s="202"/>
      <c r="D1815" s="194" t="s">
        <v>208</v>
      </c>
      <c r="E1815" s="203" t="s">
        <v>19</v>
      </c>
      <c r="F1815" s="204" t="s">
        <v>1415</v>
      </c>
      <c r="G1815" s="202"/>
      <c r="H1815" s="205">
        <v>6.6319999999999997</v>
      </c>
      <c r="I1815" s="206"/>
      <c r="J1815" s="202"/>
      <c r="K1815" s="202"/>
      <c r="L1815" s="207"/>
      <c r="M1815" s="208"/>
      <c r="N1815" s="209"/>
      <c r="O1815" s="209"/>
      <c r="P1815" s="209"/>
      <c r="Q1815" s="209"/>
      <c r="R1815" s="209"/>
      <c r="S1815" s="209"/>
      <c r="T1815" s="210"/>
      <c r="AT1815" s="211" t="s">
        <v>208</v>
      </c>
      <c r="AU1815" s="211" t="s">
        <v>82</v>
      </c>
      <c r="AV1815" s="13" t="s">
        <v>82</v>
      </c>
      <c r="AW1815" s="13" t="s">
        <v>34</v>
      </c>
      <c r="AX1815" s="13" t="s">
        <v>73</v>
      </c>
      <c r="AY1815" s="211" t="s">
        <v>191</v>
      </c>
    </row>
    <row r="1816" spans="1:65" s="13" customFormat="1" ht="11.25">
      <c r="B1816" s="201"/>
      <c r="C1816" s="202"/>
      <c r="D1816" s="194" t="s">
        <v>208</v>
      </c>
      <c r="E1816" s="203" t="s">
        <v>19</v>
      </c>
      <c r="F1816" s="204" t="s">
        <v>2468</v>
      </c>
      <c r="G1816" s="202"/>
      <c r="H1816" s="205">
        <v>86.599000000000004</v>
      </c>
      <c r="I1816" s="206"/>
      <c r="J1816" s="202"/>
      <c r="K1816" s="202"/>
      <c r="L1816" s="207"/>
      <c r="M1816" s="208"/>
      <c r="N1816" s="209"/>
      <c r="O1816" s="209"/>
      <c r="P1816" s="209"/>
      <c r="Q1816" s="209"/>
      <c r="R1816" s="209"/>
      <c r="S1816" s="209"/>
      <c r="T1816" s="210"/>
      <c r="AT1816" s="211" t="s">
        <v>208</v>
      </c>
      <c r="AU1816" s="211" t="s">
        <v>82</v>
      </c>
      <c r="AV1816" s="13" t="s">
        <v>82</v>
      </c>
      <c r="AW1816" s="13" t="s">
        <v>34</v>
      </c>
      <c r="AX1816" s="13" t="s">
        <v>73</v>
      </c>
      <c r="AY1816" s="211" t="s">
        <v>191</v>
      </c>
    </row>
    <row r="1817" spans="1:65" s="14" customFormat="1" ht="11.25">
      <c r="B1817" s="212"/>
      <c r="C1817" s="213"/>
      <c r="D1817" s="194" t="s">
        <v>208</v>
      </c>
      <c r="E1817" s="214" t="s">
        <v>19</v>
      </c>
      <c r="F1817" s="215" t="s">
        <v>238</v>
      </c>
      <c r="G1817" s="213"/>
      <c r="H1817" s="216">
        <v>364.30500000000001</v>
      </c>
      <c r="I1817" s="217"/>
      <c r="J1817" s="213"/>
      <c r="K1817" s="213"/>
      <c r="L1817" s="218"/>
      <c r="M1817" s="219"/>
      <c r="N1817" s="220"/>
      <c r="O1817" s="220"/>
      <c r="P1817" s="220"/>
      <c r="Q1817" s="220"/>
      <c r="R1817" s="220"/>
      <c r="S1817" s="220"/>
      <c r="T1817" s="221"/>
      <c r="AT1817" s="222" t="s">
        <v>208</v>
      </c>
      <c r="AU1817" s="222" t="s">
        <v>82</v>
      </c>
      <c r="AV1817" s="14" t="s">
        <v>197</v>
      </c>
      <c r="AW1817" s="14" t="s">
        <v>34</v>
      </c>
      <c r="AX1817" s="14" t="s">
        <v>80</v>
      </c>
      <c r="AY1817" s="222" t="s">
        <v>191</v>
      </c>
    </row>
    <row r="1818" spans="1:65" s="2" customFormat="1" ht="16.5" customHeight="1">
      <c r="A1818" s="37"/>
      <c r="B1818" s="38"/>
      <c r="C1818" s="181" t="s">
        <v>2488</v>
      </c>
      <c r="D1818" s="181" t="s">
        <v>193</v>
      </c>
      <c r="E1818" s="182" t="s">
        <v>2489</v>
      </c>
      <c r="F1818" s="183" t="s">
        <v>2490</v>
      </c>
      <c r="G1818" s="184" t="s">
        <v>282</v>
      </c>
      <c r="H1818" s="185">
        <v>116.194</v>
      </c>
      <c r="I1818" s="186"/>
      <c r="J1818" s="187">
        <f>ROUND(I1818*H1818,2)</f>
        <v>0</v>
      </c>
      <c r="K1818" s="183" t="s">
        <v>203</v>
      </c>
      <c r="L1818" s="42"/>
      <c r="M1818" s="188" t="s">
        <v>19</v>
      </c>
      <c r="N1818" s="189" t="s">
        <v>44</v>
      </c>
      <c r="O1818" s="67"/>
      <c r="P1818" s="190">
        <f>O1818*H1818</f>
        <v>0</v>
      </c>
      <c r="Q1818" s="190">
        <v>8.9999999999999998E-4</v>
      </c>
      <c r="R1818" s="190">
        <f>Q1818*H1818</f>
        <v>0.1045746</v>
      </c>
      <c r="S1818" s="190">
        <v>0</v>
      </c>
      <c r="T1818" s="191">
        <f>S1818*H1818</f>
        <v>0</v>
      </c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R1818" s="192" t="s">
        <v>292</v>
      </c>
      <c r="AT1818" s="192" t="s">
        <v>193</v>
      </c>
      <c r="AU1818" s="192" t="s">
        <v>82</v>
      </c>
      <c r="AY1818" s="20" t="s">
        <v>191</v>
      </c>
      <c r="BE1818" s="193">
        <f>IF(N1818="základní",J1818,0)</f>
        <v>0</v>
      </c>
      <c r="BF1818" s="193">
        <f>IF(N1818="snížená",J1818,0)</f>
        <v>0</v>
      </c>
      <c r="BG1818" s="193">
        <f>IF(N1818="zákl. přenesená",J1818,0)</f>
        <v>0</v>
      </c>
      <c r="BH1818" s="193">
        <f>IF(N1818="sníž. přenesená",J1818,0)</f>
        <v>0</v>
      </c>
      <c r="BI1818" s="193">
        <f>IF(N1818="nulová",J1818,0)</f>
        <v>0</v>
      </c>
      <c r="BJ1818" s="20" t="s">
        <v>80</v>
      </c>
      <c r="BK1818" s="193">
        <f>ROUND(I1818*H1818,2)</f>
        <v>0</v>
      </c>
      <c r="BL1818" s="20" t="s">
        <v>292</v>
      </c>
      <c r="BM1818" s="192" t="s">
        <v>2491</v>
      </c>
    </row>
    <row r="1819" spans="1:65" s="2" customFormat="1" ht="11.25">
      <c r="A1819" s="37"/>
      <c r="B1819" s="38"/>
      <c r="C1819" s="39"/>
      <c r="D1819" s="194" t="s">
        <v>199</v>
      </c>
      <c r="E1819" s="39"/>
      <c r="F1819" s="195" t="s">
        <v>2492</v>
      </c>
      <c r="G1819" s="39"/>
      <c r="H1819" s="39"/>
      <c r="I1819" s="196"/>
      <c r="J1819" s="39"/>
      <c r="K1819" s="39"/>
      <c r="L1819" s="42"/>
      <c r="M1819" s="197"/>
      <c r="N1819" s="198"/>
      <c r="O1819" s="67"/>
      <c r="P1819" s="67"/>
      <c r="Q1819" s="67"/>
      <c r="R1819" s="67"/>
      <c r="S1819" s="67"/>
      <c r="T1819" s="68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T1819" s="20" t="s">
        <v>199</v>
      </c>
      <c r="AU1819" s="20" t="s">
        <v>82</v>
      </c>
    </row>
    <row r="1820" spans="1:65" s="2" customFormat="1" ht="11.25">
      <c r="A1820" s="37"/>
      <c r="B1820" s="38"/>
      <c r="C1820" s="39"/>
      <c r="D1820" s="199" t="s">
        <v>206</v>
      </c>
      <c r="E1820" s="39"/>
      <c r="F1820" s="200" t="s">
        <v>2493</v>
      </c>
      <c r="G1820" s="39"/>
      <c r="H1820" s="39"/>
      <c r="I1820" s="196"/>
      <c r="J1820" s="39"/>
      <c r="K1820" s="39"/>
      <c r="L1820" s="42"/>
      <c r="M1820" s="197"/>
      <c r="N1820" s="198"/>
      <c r="O1820" s="67"/>
      <c r="P1820" s="67"/>
      <c r="Q1820" s="67"/>
      <c r="R1820" s="67"/>
      <c r="S1820" s="67"/>
      <c r="T1820" s="68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T1820" s="20" t="s">
        <v>206</v>
      </c>
      <c r="AU1820" s="20" t="s">
        <v>82</v>
      </c>
    </row>
    <row r="1821" spans="1:65" s="13" customFormat="1" ht="11.25">
      <c r="B1821" s="201"/>
      <c r="C1821" s="202"/>
      <c r="D1821" s="194" t="s">
        <v>208</v>
      </c>
      <c r="E1821" s="203" t="s">
        <v>19</v>
      </c>
      <c r="F1821" s="204" t="s">
        <v>2475</v>
      </c>
      <c r="G1821" s="202"/>
      <c r="H1821" s="205">
        <v>28.85</v>
      </c>
      <c r="I1821" s="206"/>
      <c r="J1821" s="202"/>
      <c r="K1821" s="202"/>
      <c r="L1821" s="207"/>
      <c r="M1821" s="208"/>
      <c r="N1821" s="209"/>
      <c r="O1821" s="209"/>
      <c r="P1821" s="209"/>
      <c r="Q1821" s="209"/>
      <c r="R1821" s="209"/>
      <c r="S1821" s="209"/>
      <c r="T1821" s="210"/>
      <c r="AT1821" s="211" t="s">
        <v>208</v>
      </c>
      <c r="AU1821" s="211" t="s">
        <v>82</v>
      </c>
      <c r="AV1821" s="13" t="s">
        <v>82</v>
      </c>
      <c r="AW1821" s="13" t="s">
        <v>34</v>
      </c>
      <c r="AX1821" s="13" t="s">
        <v>73</v>
      </c>
      <c r="AY1821" s="211" t="s">
        <v>191</v>
      </c>
    </row>
    <row r="1822" spans="1:65" s="13" customFormat="1" ht="11.25">
      <c r="B1822" s="201"/>
      <c r="C1822" s="202"/>
      <c r="D1822" s="194" t="s">
        <v>208</v>
      </c>
      <c r="E1822" s="203" t="s">
        <v>19</v>
      </c>
      <c r="F1822" s="204" t="s">
        <v>2481</v>
      </c>
      <c r="G1822" s="202"/>
      <c r="H1822" s="205">
        <v>23.218</v>
      </c>
      <c r="I1822" s="206"/>
      <c r="J1822" s="202"/>
      <c r="K1822" s="202"/>
      <c r="L1822" s="207"/>
      <c r="M1822" s="208"/>
      <c r="N1822" s="209"/>
      <c r="O1822" s="209"/>
      <c r="P1822" s="209"/>
      <c r="Q1822" s="209"/>
      <c r="R1822" s="209"/>
      <c r="S1822" s="209"/>
      <c r="T1822" s="210"/>
      <c r="AT1822" s="211" t="s">
        <v>208</v>
      </c>
      <c r="AU1822" s="211" t="s">
        <v>82</v>
      </c>
      <c r="AV1822" s="13" t="s">
        <v>82</v>
      </c>
      <c r="AW1822" s="13" t="s">
        <v>34</v>
      </c>
      <c r="AX1822" s="13" t="s">
        <v>73</v>
      </c>
      <c r="AY1822" s="211" t="s">
        <v>191</v>
      </c>
    </row>
    <row r="1823" spans="1:65" s="13" customFormat="1" ht="11.25">
      <c r="B1823" s="201"/>
      <c r="C1823" s="202"/>
      <c r="D1823" s="194" t="s">
        <v>208</v>
      </c>
      <c r="E1823" s="203" t="s">
        <v>19</v>
      </c>
      <c r="F1823" s="204" t="s">
        <v>2476</v>
      </c>
      <c r="G1823" s="202"/>
      <c r="H1823" s="205">
        <v>64.126000000000005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208</v>
      </c>
      <c r="AU1823" s="211" t="s">
        <v>82</v>
      </c>
      <c r="AV1823" s="13" t="s">
        <v>82</v>
      </c>
      <c r="AW1823" s="13" t="s">
        <v>34</v>
      </c>
      <c r="AX1823" s="13" t="s">
        <v>73</v>
      </c>
      <c r="AY1823" s="211" t="s">
        <v>191</v>
      </c>
    </row>
    <row r="1824" spans="1:65" s="14" customFormat="1" ht="11.25">
      <c r="B1824" s="212"/>
      <c r="C1824" s="213"/>
      <c r="D1824" s="194" t="s">
        <v>208</v>
      </c>
      <c r="E1824" s="214" t="s">
        <v>19</v>
      </c>
      <c r="F1824" s="215" t="s">
        <v>238</v>
      </c>
      <c r="G1824" s="213"/>
      <c r="H1824" s="216">
        <v>116.194</v>
      </c>
      <c r="I1824" s="217"/>
      <c r="J1824" s="213"/>
      <c r="K1824" s="213"/>
      <c r="L1824" s="218"/>
      <c r="M1824" s="219"/>
      <c r="N1824" s="220"/>
      <c r="O1824" s="220"/>
      <c r="P1824" s="220"/>
      <c r="Q1824" s="220"/>
      <c r="R1824" s="220"/>
      <c r="S1824" s="220"/>
      <c r="T1824" s="221"/>
      <c r="AT1824" s="222" t="s">
        <v>208</v>
      </c>
      <c r="AU1824" s="222" t="s">
        <v>82</v>
      </c>
      <c r="AV1824" s="14" t="s">
        <v>197</v>
      </c>
      <c r="AW1824" s="14" t="s">
        <v>34</v>
      </c>
      <c r="AX1824" s="14" t="s">
        <v>80</v>
      </c>
      <c r="AY1824" s="222" t="s">
        <v>191</v>
      </c>
    </row>
    <row r="1825" spans="1:65" s="2" customFormat="1" ht="16.5" customHeight="1">
      <c r="A1825" s="37"/>
      <c r="B1825" s="38"/>
      <c r="C1825" s="181" t="s">
        <v>2494</v>
      </c>
      <c r="D1825" s="181" t="s">
        <v>193</v>
      </c>
      <c r="E1825" s="182" t="s">
        <v>2495</v>
      </c>
      <c r="F1825" s="183" t="s">
        <v>2496</v>
      </c>
      <c r="G1825" s="184" t="s">
        <v>282</v>
      </c>
      <c r="H1825" s="185">
        <v>422.69</v>
      </c>
      <c r="I1825" s="186"/>
      <c r="J1825" s="187">
        <f>ROUND(I1825*H1825,2)</f>
        <v>0</v>
      </c>
      <c r="K1825" s="183" t="s">
        <v>203</v>
      </c>
      <c r="L1825" s="42"/>
      <c r="M1825" s="188" t="s">
        <v>19</v>
      </c>
      <c r="N1825" s="189" t="s">
        <v>44</v>
      </c>
      <c r="O1825" s="67"/>
      <c r="P1825" s="190">
        <f>O1825*H1825</f>
        <v>0</v>
      </c>
      <c r="Q1825" s="190">
        <v>3.5000000000000001E-3</v>
      </c>
      <c r="R1825" s="190">
        <f>Q1825*H1825</f>
        <v>1.4794149999999999</v>
      </c>
      <c r="S1825" s="190">
        <v>0</v>
      </c>
      <c r="T1825" s="191">
        <f>S1825*H1825</f>
        <v>0</v>
      </c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R1825" s="192" t="s">
        <v>292</v>
      </c>
      <c r="AT1825" s="192" t="s">
        <v>193</v>
      </c>
      <c r="AU1825" s="192" t="s">
        <v>82</v>
      </c>
      <c r="AY1825" s="20" t="s">
        <v>191</v>
      </c>
      <c r="BE1825" s="193">
        <f>IF(N1825="základní",J1825,0)</f>
        <v>0</v>
      </c>
      <c r="BF1825" s="193">
        <f>IF(N1825="snížená",J1825,0)</f>
        <v>0</v>
      </c>
      <c r="BG1825" s="193">
        <f>IF(N1825="zákl. přenesená",J1825,0)</f>
        <v>0</v>
      </c>
      <c r="BH1825" s="193">
        <f>IF(N1825="sníž. přenesená",J1825,0)</f>
        <v>0</v>
      </c>
      <c r="BI1825" s="193">
        <f>IF(N1825="nulová",J1825,0)</f>
        <v>0</v>
      </c>
      <c r="BJ1825" s="20" t="s">
        <v>80</v>
      </c>
      <c r="BK1825" s="193">
        <f>ROUND(I1825*H1825,2)</f>
        <v>0</v>
      </c>
      <c r="BL1825" s="20" t="s">
        <v>292</v>
      </c>
      <c r="BM1825" s="192" t="s">
        <v>2497</v>
      </c>
    </row>
    <row r="1826" spans="1:65" s="2" customFormat="1" ht="11.25">
      <c r="A1826" s="37"/>
      <c r="B1826" s="38"/>
      <c r="C1826" s="39"/>
      <c r="D1826" s="194" t="s">
        <v>199</v>
      </c>
      <c r="E1826" s="39"/>
      <c r="F1826" s="195" t="s">
        <v>2498</v>
      </c>
      <c r="G1826" s="39"/>
      <c r="H1826" s="39"/>
      <c r="I1826" s="196"/>
      <c r="J1826" s="39"/>
      <c r="K1826" s="39"/>
      <c r="L1826" s="42"/>
      <c r="M1826" s="197"/>
      <c r="N1826" s="198"/>
      <c r="O1826" s="67"/>
      <c r="P1826" s="67"/>
      <c r="Q1826" s="67"/>
      <c r="R1826" s="67"/>
      <c r="S1826" s="67"/>
      <c r="T1826" s="68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T1826" s="20" t="s">
        <v>199</v>
      </c>
      <c r="AU1826" s="20" t="s">
        <v>82</v>
      </c>
    </row>
    <row r="1827" spans="1:65" s="2" customFormat="1" ht="11.25">
      <c r="A1827" s="37"/>
      <c r="B1827" s="38"/>
      <c r="C1827" s="39"/>
      <c r="D1827" s="199" t="s">
        <v>206</v>
      </c>
      <c r="E1827" s="39"/>
      <c r="F1827" s="200" t="s">
        <v>2499</v>
      </c>
      <c r="G1827" s="39"/>
      <c r="H1827" s="39"/>
      <c r="I1827" s="196"/>
      <c r="J1827" s="39"/>
      <c r="K1827" s="39"/>
      <c r="L1827" s="42"/>
      <c r="M1827" s="197"/>
      <c r="N1827" s="198"/>
      <c r="O1827" s="67"/>
      <c r="P1827" s="67"/>
      <c r="Q1827" s="67"/>
      <c r="R1827" s="67"/>
      <c r="S1827" s="67"/>
      <c r="T1827" s="68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T1827" s="20" t="s">
        <v>206</v>
      </c>
      <c r="AU1827" s="20" t="s">
        <v>82</v>
      </c>
    </row>
    <row r="1828" spans="1:65" s="13" customFormat="1" ht="11.25">
      <c r="B1828" s="201"/>
      <c r="C1828" s="202"/>
      <c r="D1828" s="194" t="s">
        <v>208</v>
      </c>
      <c r="E1828" s="203" t="s">
        <v>19</v>
      </c>
      <c r="F1828" s="204" t="s">
        <v>807</v>
      </c>
      <c r="G1828" s="202"/>
      <c r="H1828" s="205">
        <v>181.6</v>
      </c>
      <c r="I1828" s="206"/>
      <c r="J1828" s="202"/>
      <c r="K1828" s="202"/>
      <c r="L1828" s="207"/>
      <c r="M1828" s="208"/>
      <c r="N1828" s="209"/>
      <c r="O1828" s="209"/>
      <c r="P1828" s="209"/>
      <c r="Q1828" s="209"/>
      <c r="R1828" s="209"/>
      <c r="S1828" s="209"/>
      <c r="T1828" s="210"/>
      <c r="AT1828" s="211" t="s">
        <v>208</v>
      </c>
      <c r="AU1828" s="211" t="s">
        <v>82</v>
      </c>
      <c r="AV1828" s="13" t="s">
        <v>82</v>
      </c>
      <c r="AW1828" s="13" t="s">
        <v>34</v>
      </c>
      <c r="AX1828" s="13" t="s">
        <v>73</v>
      </c>
      <c r="AY1828" s="211" t="s">
        <v>191</v>
      </c>
    </row>
    <row r="1829" spans="1:65" s="13" customFormat="1" ht="11.25">
      <c r="B1829" s="201"/>
      <c r="C1829" s="202"/>
      <c r="D1829" s="194" t="s">
        <v>208</v>
      </c>
      <c r="E1829" s="203" t="s">
        <v>19</v>
      </c>
      <c r="F1829" s="204" t="s">
        <v>831</v>
      </c>
      <c r="G1829" s="202"/>
      <c r="H1829" s="205">
        <v>56.88</v>
      </c>
      <c r="I1829" s="206"/>
      <c r="J1829" s="202"/>
      <c r="K1829" s="202"/>
      <c r="L1829" s="207"/>
      <c r="M1829" s="208"/>
      <c r="N1829" s="209"/>
      <c r="O1829" s="209"/>
      <c r="P1829" s="209"/>
      <c r="Q1829" s="209"/>
      <c r="R1829" s="209"/>
      <c r="S1829" s="209"/>
      <c r="T1829" s="210"/>
      <c r="AT1829" s="211" t="s">
        <v>208</v>
      </c>
      <c r="AU1829" s="211" t="s">
        <v>82</v>
      </c>
      <c r="AV1829" s="13" t="s">
        <v>82</v>
      </c>
      <c r="AW1829" s="13" t="s">
        <v>34</v>
      </c>
      <c r="AX1829" s="13" t="s">
        <v>73</v>
      </c>
      <c r="AY1829" s="211" t="s">
        <v>191</v>
      </c>
    </row>
    <row r="1830" spans="1:65" s="13" customFormat="1" ht="11.25">
      <c r="B1830" s="201"/>
      <c r="C1830" s="202"/>
      <c r="D1830" s="194" t="s">
        <v>208</v>
      </c>
      <c r="E1830" s="203" t="s">
        <v>19</v>
      </c>
      <c r="F1830" s="204" t="s">
        <v>832</v>
      </c>
      <c r="G1830" s="202"/>
      <c r="H1830" s="205">
        <v>26.24</v>
      </c>
      <c r="I1830" s="206"/>
      <c r="J1830" s="202"/>
      <c r="K1830" s="202"/>
      <c r="L1830" s="207"/>
      <c r="M1830" s="208"/>
      <c r="N1830" s="209"/>
      <c r="O1830" s="209"/>
      <c r="P1830" s="209"/>
      <c r="Q1830" s="209"/>
      <c r="R1830" s="209"/>
      <c r="S1830" s="209"/>
      <c r="T1830" s="210"/>
      <c r="AT1830" s="211" t="s">
        <v>208</v>
      </c>
      <c r="AU1830" s="211" t="s">
        <v>82</v>
      </c>
      <c r="AV1830" s="13" t="s">
        <v>82</v>
      </c>
      <c r="AW1830" s="13" t="s">
        <v>34</v>
      </c>
      <c r="AX1830" s="13" t="s">
        <v>73</v>
      </c>
      <c r="AY1830" s="211" t="s">
        <v>191</v>
      </c>
    </row>
    <row r="1831" spans="1:65" s="13" customFormat="1" ht="11.25">
      <c r="B1831" s="201"/>
      <c r="C1831" s="202"/>
      <c r="D1831" s="194" t="s">
        <v>208</v>
      </c>
      <c r="E1831" s="203" t="s">
        <v>19</v>
      </c>
      <c r="F1831" s="204" t="s">
        <v>833</v>
      </c>
      <c r="G1831" s="202"/>
      <c r="H1831" s="205">
        <v>19.399999999999999</v>
      </c>
      <c r="I1831" s="206"/>
      <c r="J1831" s="202"/>
      <c r="K1831" s="202"/>
      <c r="L1831" s="207"/>
      <c r="M1831" s="208"/>
      <c r="N1831" s="209"/>
      <c r="O1831" s="209"/>
      <c r="P1831" s="209"/>
      <c r="Q1831" s="209"/>
      <c r="R1831" s="209"/>
      <c r="S1831" s="209"/>
      <c r="T1831" s="210"/>
      <c r="AT1831" s="211" t="s">
        <v>208</v>
      </c>
      <c r="AU1831" s="211" t="s">
        <v>82</v>
      </c>
      <c r="AV1831" s="13" t="s">
        <v>82</v>
      </c>
      <c r="AW1831" s="13" t="s">
        <v>34</v>
      </c>
      <c r="AX1831" s="13" t="s">
        <v>73</v>
      </c>
      <c r="AY1831" s="211" t="s">
        <v>191</v>
      </c>
    </row>
    <row r="1832" spans="1:65" s="13" customFormat="1" ht="11.25">
      <c r="B1832" s="201"/>
      <c r="C1832" s="202"/>
      <c r="D1832" s="194" t="s">
        <v>208</v>
      </c>
      <c r="E1832" s="203" t="s">
        <v>19</v>
      </c>
      <c r="F1832" s="204" t="s">
        <v>834</v>
      </c>
      <c r="G1832" s="202"/>
      <c r="H1832" s="205">
        <v>59.36</v>
      </c>
      <c r="I1832" s="206"/>
      <c r="J1832" s="202"/>
      <c r="K1832" s="202"/>
      <c r="L1832" s="207"/>
      <c r="M1832" s="208"/>
      <c r="N1832" s="209"/>
      <c r="O1832" s="209"/>
      <c r="P1832" s="209"/>
      <c r="Q1832" s="209"/>
      <c r="R1832" s="209"/>
      <c r="S1832" s="209"/>
      <c r="T1832" s="210"/>
      <c r="AT1832" s="211" t="s">
        <v>208</v>
      </c>
      <c r="AU1832" s="211" t="s">
        <v>82</v>
      </c>
      <c r="AV1832" s="13" t="s">
        <v>82</v>
      </c>
      <c r="AW1832" s="13" t="s">
        <v>34</v>
      </c>
      <c r="AX1832" s="13" t="s">
        <v>73</v>
      </c>
      <c r="AY1832" s="211" t="s">
        <v>191</v>
      </c>
    </row>
    <row r="1833" spans="1:65" s="13" customFormat="1" ht="11.25">
      <c r="B1833" s="201"/>
      <c r="C1833" s="202"/>
      <c r="D1833" s="194" t="s">
        <v>208</v>
      </c>
      <c r="E1833" s="203" t="s">
        <v>19</v>
      </c>
      <c r="F1833" s="204" t="s">
        <v>809</v>
      </c>
      <c r="G1833" s="202"/>
      <c r="H1833" s="205">
        <v>79.209999999999994</v>
      </c>
      <c r="I1833" s="206"/>
      <c r="J1833" s="202"/>
      <c r="K1833" s="202"/>
      <c r="L1833" s="207"/>
      <c r="M1833" s="208"/>
      <c r="N1833" s="209"/>
      <c r="O1833" s="209"/>
      <c r="P1833" s="209"/>
      <c r="Q1833" s="209"/>
      <c r="R1833" s="209"/>
      <c r="S1833" s="209"/>
      <c r="T1833" s="210"/>
      <c r="AT1833" s="211" t="s">
        <v>208</v>
      </c>
      <c r="AU1833" s="211" t="s">
        <v>82</v>
      </c>
      <c r="AV1833" s="13" t="s">
        <v>82</v>
      </c>
      <c r="AW1833" s="13" t="s">
        <v>34</v>
      </c>
      <c r="AX1833" s="13" t="s">
        <v>73</v>
      </c>
      <c r="AY1833" s="211" t="s">
        <v>191</v>
      </c>
    </row>
    <row r="1834" spans="1:65" s="14" customFormat="1" ht="11.25">
      <c r="B1834" s="212"/>
      <c r="C1834" s="213"/>
      <c r="D1834" s="194" t="s">
        <v>208</v>
      </c>
      <c r="E1834" s="214" t="s">
        <v>19</v>
      </c>
      <c r="F1834" s="215" t="s">
        <v>238</v>
      </c>
      <c r="G1834" s="213"/>
      <c r="H1834" s="216">
        <v>422.69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208</v>
      </c>
      <c r="AU1834" s="222" t="s">
        <v>82</v>
      </c>
      <c r="AV1834" s="14" t="s">
        <v>197</v>
      </c>
      <c r="AW1834" s="14" t="s">
        <v>34</v>
      </c>
      <c r="AX1834" s="14" t="s">
        <v>80</v>
      </c>
      <c r="AY1834" s="222" t="s">
        <v>191</v>
      </c>
    </row>
    <row r="1835" spans="1:65" s="2" customFormat="1" ht="16.5" customHeight="1">
      <c r="A1835" s="37"/>
      <c r="B1835" s="38"/>
      <c r="C1835" s="181" t="s">
        <v>2500</v>
      </c>
      <c r="D1835" s="181" t="s">
        <v>193</v>
      </c>
      <c r="E1835" s="182" t="s">
        <v>2501</v>
      </c>
      <c r="F1835" s="183" t="s">
        <v>2502</v>
      </c>
      <c r="G1835" s="184" t="s">
        <v>282</v>
      </c>
      <c r="H1835" s="185">
        <v>480.49900000000002</v>
      </c>
      <c r="I1835" s="186"/>
      <c r="J1835" s="187">
        <f>ROUND(I1835*H1835,2)</f>
        <v>0</v>
      </c>
      <c r="K1835" s="183" t="s">
        <v>203</v>
      </c>
      <c r="L1835" s="42"/>
      <c r="M1835" s="188" t="s">
        <v>19</v>
      </c>
      <c r="N1835" s="189" t="s">
        <v>44</v>
      </c>
      <c r="O1835" s="67"/>
      <c r="P1835" s="190">
        <f>O1835*H1835</f>
        <v>0</v>
      </c>
      <c r="Q1835" s="190">
        <v>2.5000000000000001E-4</v>
      </c>
      <c r="R1835" s="190">
        <f>Q1835*H1835</f>
        <v>0.12012475</v>
      </c>
      <c r="S1835" s="190">
        <v>0</v>
      </c>
      <c r="T1835" s="191">
        <f>S1835*H1835</f>
        <v>0</v>
      </c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R1835" s="192" t="s">
        <v>292</v>
      </c>
      <c r="AT1835" s="192" t="s">
        <v>193</v>
      </c>
      <c r="AU1835" s="192" t="s">
        <v>82</v>
      </c>
      <c r="AY1835" s="20" t="s">
        <v>191</v>
      </c>
      <c r="BE1835" s="193">
        <f>IF(N1835="základní",J1835,0)</f>
        <v>0</v>
      </c>
      <c r="BF1835" s="193">
        <f>IF(N1835="snížená",J1835,0)</f>
        <v>0</v>
      </c>
      <c r="BG1835" s="193">
        <f>IF(N1835="zákl. přenesená",J1835,0)</f>
        <v>0</v>
      </c>
      <c r="BH1835" s="193">
        <f>IF(N1835="sníž. přenesená",J1835,0)</f>
        <v>0</v>
      </c>
      <c r="BI1835" s="193">
        <f>IF(N1835="nulová",J1835,0)</f>
        <v>0</v>
      </c>
      <c r="BJ1835" s="20" t="s">
        <v>80</v>
      </c>
      <c r="BK1835" s="193">
        <f>ROUND(I1835*H1835,2)</f>
        <v>0</v>
      </c>
      <c r="BL1835" s="20" t="s">
        <v>292</v>
      </c>
      <c r="BM1835" s="192" t="s">
        <v>2503</v>
      </c>
    </row>
    <row r="1836" spans="1:65" s="2" customFormat="1" ht="11.25">
      <c r="A1836" s="37"/>
      <c r="B1836" s="38"/>
      <c r="C1836" s="39"/>
      <c r="D1836" s="194" t="s">
        <v>199</v>
      </c>
      <c r="E1836" s="39"/>
      <c r="F1836" s="195" t="s">
        <v>2504</v>
      </c>
      <c r="G1836" s="39"/>
      <c r="H1836" s="39"/>
      <c r="I1836" s="196"/>
      <c r="J1836" s="39"/>
      <c r="K1836" s="39"/>
      <c r="L1836" s="42"/>
      <c r="M1836" s="197"/>
      <c r="N1836" s="198"/>
      <c r="O1836" s="67"/>
      <c r="P1836" s="67"/>
      <c r="Q1836" s="67"/>
      <c r="R1836" s="67"/>
      <c r="S1836" s="67"/>
      <c r="T1836" s="68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T1836" s="20" t="s">
        <v>199</v>
      </c>
      <c r="AU1836" s="20" t="s">
        <v>82</v>
      </c>
    </row>
    <row r="1837" spans="1:65" s="2" customFormat="1" ht="11.25">
      <c r="A1837" s="37"/>
      <c r="B1837" s="38"/>
      <c r="C1837" s="39"/>
      <c r="D1837" s="199" t="s">
        <v>206</v>
      </c>
      <c r="E1837" s="39"/>
      <c r="F1837" s="200" t="s">
        <v>2505</v>
      </c>
      <c r="G1837" s="39"/>
      <c r="H1837" s="39"/>
      <c r="I1837" s="196"/>
      <c r="J1837" s="39"/>
      <c r="K1837" s="39"/>
      <c r="L1837" s="42"/>
      <c r="M1837" s="197"/>
      <c r="N1837" s="198"/>
      <c r="O1837" s="67"/>
      <c r="P1837" s="67"/>
      <c r="Q1837" s="67"/>
      <c r="R1837" s="67"/>
      <c r="S1837" s="67"/>
      <c r="T1837" s="68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T1837" s="20" t="s">
        <v>206</v>
      </c>
      <c r="AU1837" s="20" t="s">
        <v>82</v>
      </c>
    </row>
    <row r="1838" spans="1:65" s="13" customFormat="1" ht="11.25">
      <c r="B1838" s="201"/>
      <c r="C1838" s="202"/>
      <c r="D1838" s="194" t="s">
        <v>208</v>
      </c>
      <c r="E1838" s="203" t="s">
        <v>19</v>
      </c>
      <c r="F1838" s="204" t="s">
        <v>807</v>
      </c>
      <c r="G1838" s="202"/>
      <c r="H1838" s="205">
        <v>181.6</v>
      </c>
      <c r="I1838" s="206"/>
      <c r="J1838" s="202"/>
      <c r="K1838" s="202"/>
      <c r="L1838" s="207"/>
      <c r="M1838" s="208"/>
      <c r="N1838" s="209"/>
      <c r="O1838" s="209"/>
      <c r="P1838" s="209"/>
      <c r="Q1838" s="209"/>
      <c r="R1838" s="209"/>
      <c r="S1838" s="209"/>
      <c r="T1838" s="210"/>
      <c r="AT1838" s="211" t="s">
        <v>208</v>
      </c>
      <c r="AU1838" s="211" t="s">
        <v>82</v>
      </c>
      <c r="AV1838" s="13" t="s">
        <v>82</v>
      </c>
      <c r="AW1838" s="13" t="s">
        <v>34</v>
      </c>
      <c r="AX1838" s="13" t="s">
        <v>73</v>
      </c>
      <c r="AY1838" s="211" t="s">
        <v>191</v>
      </c>
    </row>
    <row r="1839" spans="1:65" s="13" customFormat="1" ht="11.25">
      <c r="B1839" s="201"/>
      <c r="C1839" s="202"/>
      <c r="D1839" s="194" t="s">
        <v>208</v>
      </c>
      <c r="E1839" s="203" t="s">
        <v>19</v>
      </c>
      <c r="F1839" s="204" t="s">
        <v>1414</v>
      </c>
      <c r="G1839" s="202"/>
      <c r="H1839" s="205">
        <v>32.594000000000001</v>
      </c>
      <c r="I1839" s="206"/>
      <c r="J1839" s="202"/>
      <c r="K1839" s="202"/>
      <c r="L1839" s="207"/>
      <c r="M1839" s="208"/>
      <c r="N1839" s="209"/>
      <c r="O1839" s="209"/>
      <c r="P1839" s="209"/>
      <c r="Q1839" s="209"/>
      <c r="R1839" s="209"/>
      <c r="S1839" s="209"/>
      <c r="T1839" s="210"/>
      <c r="AT1839" s="211" t="s">
        <v>208</v>
      </c>
      <c r="AU1839" s="211" t="s">
        <v>82</v>
      </c>
      <c r="AV1839" s="13" t="s">
        <v>82</v>
      </c>
      <c r="AW1839" s="13" t="s">
        <v>34</v>
      </c>
      <c r="AX1839" s="13" t="s">
        <v>73</v>
      </c>
      <c r="AY1839" s="211" t="s">
        <v>191</v>
      </c>
    </row>
    <row r="1840" spans="1:65" s="13" customFormat="1" ht="11.25">
      <c r="B1840" s="201"/>
      <c r="C1840" s="202"/>
      <c r="D1840" s="194" t="s">
        <v>208</v>
      </c>
      <c r="E1840" s="203" t="s">
        <v>19</v>
      </c>
      <c r="F1840" s="204" t="s">
        <v>831</v>
      </c>
      <c r="G1840" s="202"/>
      <c r="H1840" s="205">
        <v>56.88</v>
      </c>
      <c r="I1840" s="206"/>
      <c r="J1840" s="202"/>
      <c r="K1840" s="202"/>
      <c r="L1840" s="207"/>
      <c r="M1840" s="208"/>
      <c r="N1840" s="209"/>
      <c r="O1840" s="209"/>
      <c r="P1840" s="209"/>
      <c r="Q1840" s="209"/>
      <c r="R1840" s="209"/>
      <c r="S1840" s="209"/>
      <c r="T1840" s="210"/>
      <c r="AT1840" s="211" t="s">
        <v>208</v>
      </c>
      <c r="AU1840" s="211" t="s">
        <v>82</v>
      </c>
      <c r="AV1840" s="13" t="s">
        <v>82</v>
      </c>
      <c r="AW1840" s="13" t="s">
        <v>34</v>
      </c>
      <c r="AX1840" s="13" t="s">
        <v>73</v>
      </c>
      <c r="AY1840" s="211" t="s">
        <v>191</v>
      </c>
    </row>
    <row r="1841" spans="1:65" s="13" customFormat="1" ht="11.25">
      <c r="B1841" s="201"/>
      <c r="C1841" s="202"/>
      <c r="D1841" s="194" t="s">
        <v>208</v>
      </c>
      <c r="E1841" s="203" t="s">
        <v>19</v>
      </c>
      <c r="F1841" s="204" t="s">
        <v>1415</v>
      </c>
      <c r="G1841" s="202"/>
      <c r="H1841" s="205">
        <v>6.6319999999999997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208</v>
      </c>
      <c r="AU1841" s="211" t="s">
        <v>82</v>
      </c>
      <c r="AV1841" s="13" t="s">
        <v>82</v>
      </c>
      <c r="AW1841" s="13" t="s">
        <v>34</v>
      </c>
      <c r="AX1841" s="13" t="s">
        <v>73</v>
      </c>
      <c r="AY1841" s="211" t="s">
        <v>191</v>
      </c>
    </row>
    <row r="1842" spans="1:65" s="13" customFormat="1" ht="11.25">
      <c r="B1842" s="201"/>
      <c r="C1842" s="202"/>
      <c r="D1842" s="194" t="s">
        <v>208</v>
      </c>
      <c r="E1842" s="203" t="s">
        <v>19</v>
      </c>
      <c r="F1842" s="204" t="s">
        <v>2475</v>
      </c>
      <c r="G1842" s="202"/>
      <c r="H1842" s="205">
        <v>28.85</v>
      </c>
      <c r="I1842" s="206"/>
      <c r="J1842" s="202"/>
      <c r="K1842" s="202"/>
      <c r="L1842" s="207"/>
      <c r="M1842" s="208"/>
      <c r="N1842" s="209"/>
      <c r="O1842" s="209"/>
      <c r="P1842" s="209"/>
      <c r="Q1842" s="209"/>
      <c r="R1842" s="209"/>
      <c r="S1842" s="209"/>
      <c r="T1842" s="210"/>
      <c r="AT1842" s="211" t="s">
        <v>208</v>
      </c>
      <c r="AU1842" s="211" t="s">
        <v>82</v>
      </c>
      <c r="AV1842" s="13" t="s">
        <v>82</v>
      </c>
      <c r="AW1842" s="13" t="s">
        <v>34</v>
      </c>
      <c r="AX1842" s="13" t="s">
        <v>73</v>
      </c>
      <c r="AY1842" s="211" t="s">
        <v>191</v>
      </c>
    </row>
    <row r="1843" spans="1:65" s="13" customFormat="1" ht="11.25">
      <c r="B1843" s="201"/>
      <c r="C1843" s="202"/>
      <c r="D1843" s="194" t="s">
        <v>208</v>
      </c>
      <c r="E1843" s="203" t="s">
        <v>19</v>
      </c>
      <c r="F1843" s="204" t="s">
        <v>2481</v>
      </c>
      <c r="G1843" s="202"/>
      <c r="H1843" s="205">
        <v>23.218</v>
      </c>
      <c r="I1843" s="206"/>
      <c r="J1843" s="202"/>
      <c r="K1843" s="202"/>
      <c r="L1843" s="207"/>
      <c r="M1843" s="208"/>
      <c r="N1843" s="209"/>
      <c r="O1843" s="209"/>
      <c r="P1843" s="209"/>
      <c r="Q1843" s="209"/>
      <c r="R1843" s="209"/>
      <c r="S1843" s="209"/>
      <c r="T1843" s="210"/>
      <c r="AT1843" s="211" t="s">
        <v>208</v>
      </c>
      <c r="AU1843" s="211" t="s">
        <v>82</v>
      </c>
      <c r="AV1843" s="13" t="s">
        <v>82</v>
      </c>
      <c r="AW1843" s="13" t="s">
        <v>34</v>
      </c>
      <c r="AX1843" s="13" t="s">
        <v>73</v>
      </c>
      <c r="AY1843" s="211" t="s">
        <v>191</v>
      </c>
    </row>
    <row r="1844" spans="1:65" s="13" customFormat="1" ht="11.25">
      <c r="B1844" s="201"/>
      <c r="C1844" s="202"/>
      <c r="D1844" s="194" t="s">
        <v>208</v>
      </c>
      <c r="E1844" s="203" t="s">
        <v>19</v>
      </c>
      <c r="F1844" s="204" t="s">
        <v>2476</v>
      </c>
      <c r="G1844" s="202"/>
      <c r="H1844" s="205">
        <v>64.126000000000005</v>
      </c>
      <c r="I1844" s="206"/>
      <c r="J1844" s="202"/>
      <c r="K1844" s="202"/>
      <c r="L1844" s="207"/>
      <c r="M1844" s="208"/>
      <c r="N1844" s="209"/>
      <c r="O1844" s="209"/>
      <c r="P1844" s="209"/>
      <c r="Q1844" s="209"/>
      <c r="R1844" s="209"/>
      <c r="S1844" s="209"/>
      <c r="T1844" s="210"/>
      <c r="AT1844" s="211" t="s">
        <v>208</v>
      </c>
      <c r="AU1844" s="211" t="s">
        <v>82</v>
      </c>
      <c r="AV1844" s="13" t="s">
        <v>82</v>
      </c>
      <c r="AW1844" s="13" t="s">
        <v>34</v>
      </c>
      <c r="AX1844" s="13" t="s">
        <v>73</v>
      </c>
      <c r="AY1844" s="211" t="s">
        <v>191</v>
      </c>
    </row>
    <row r="1845" spans="1:65" s="13" customFormat="1" ht="11.25">
      <c r="B1845" s="201"/>
      <c r="C1845" s="202"/>
      <c r="D1845" s="194" t="s">
        <v>208</v>
      </c>
      <c r="E1845" s="203" t="s">
        <v>19</v>
      </c>
      <c r="F1845" s="204" t="s">
        <v>2468</v>
      </c>
      <c r="G1845" s="202"/>
      <c r="H1845" s="205">
        <v>86.599000000000004</v>
      </c>
      <c r="I1845" s="206"/>
      <c r="J1845" s="202"/>
      <c r="K1845" s="202"/>
      <c r="L1845" s="207"/>
      <c r="M1845" s="208"/>
      <c r="N1845" s="209"/>
      <c r="O1845" s="209"/>
      <c r="P1845" s="209"/>
      <c r="Q1845" s="209"/>
      <c r="R1845" s="209"/>
      <c r="S1845" s="209"/>
      <c r="T1845" s="210"/>
      <c r="AT1845" s="211" t="s">
        <v>208</v>
      </c>
      <c r="AU1845" s="211" t="s">
        <v>82</v>
      </c>
      <c r="AV1845" s="13" t="s">
        <v>82</v>
      </c>
      <c r="AW1845" s="13" t="s">
        <v>34</v>
      </c>
      <c r="AX1845" s="13" t="s">
        <v>73</v>
      </c>
      <c r="AY1845" s="211" t="s">
        <v>191</v>
      </c>
    </row>
    <row r="1846" spans="1:65" s="14" customFormat="1" ht="11.25">
      <c r="B1846" s="212"/>
      <c r="C1846" s="213"/>
      <c r="D1846" s="194" t="s">
        <v>208</v>
      </c>
      <c r="E1846" s="214" t="s">
        <v>19</v>
      </c>
      <c r="F1846" s="215" t="s">
        <v>238</v>
      </c>
      <c r="G1846" s="213"/>
      <c r="H1846" s="216">
        <v>480.49900000000002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208</v>
      </c>
      <c r="AU1846" s="222" t="s">
        <v>82</v>
      </c>
      <c r="AV1846" s="14" t="s">
        <v>197</v>
      </c>
      <c r="AW1846" s="14" t="s">
        <v>34</v>
      </c>
      <c r="AX1846" s="14" t="s">
        <v>80</v>
      </c>
      <c r="AY1846" s="222" t="s">
        <v>191</v>
      </c>
    </row>
    <row r="1847" spans="1:65" s="2" customFormat="1" ht="16.5" customHeight="1">
      <c r="A1847" s="37"/>
      <c r="B1847" s="38"/>
      <c r="C1847" s="181" t="s">
        <v>2506</v>
      </c>
      <c r="D1847" s="181" t="s">
        <v>193</v>
      </c>
      <c r="E1847" s="182" t="s">
        <v>2507</v>
      </c>
      <c r="F1847" s="183" t="s">
        <v>2508</v>
      </c>
      <c r="G1847" s="184" t="s">
        <v>255</v>
      </c>
      <c r="H1847" s="185">
        <v>1.9830000000000001</v>
      </c>
      <c r="I1847" s="186"/>
      <c r="J1847" s="187">
        <f>ROUND(I1847*H1847,2)</f>
        <v>0</v>
      </c>
      <c r="K1847" s="183" t="s">
        <v>203</v>
      </c>
      <c r="L1847" s="42"/>
      <c r="M1847" s="188" t="s">
        <v>19</v>
      </c>
      <c r="N1847" s="189" t="s">
        <v>44</v>
      </c>
      <c r="O1847" s="67"/>
      <c r="P1847" s="190">
        <f>O1847*H1847</f>
        <v>0</v>
      </c>
      <c r="Q1847" s="190">
        <v>0</v>
      </c>
      <c r="R1847" s="190">
        <f>Q1847*H1847</f>
        <v>0</v>
      </c>
      <c r="S1847" s="190">
        <v>0</v>
      </c>
      <c r="T1847" s="191">
        <f>S1847*H1847</f>
        <v>0</v>
      </c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R1847" s="192" t="s">
        <v>292</v>
      </c>
      <c r="AT1847" s="192" t="s">
        <v>193</v>
      </c>
      <c r="AU1847" s="192" t="s">
        <v>82</v>
      </c>
      <c r="AY1847" s="20" t="s">
        <v>191</v>
      </c>
      <c r="BE1847" s="193">
        <f>IF(N1847="základní",J1847,0)</f>
        <v>0</v>
      </c>
      <c r="BF1847" s="193">
        <f>IF(N1847="snížená",J1847,0)</f>
        <v>0</v>
      </c>
      <c r="BG1847" s="193">
        <f>IF(N1847="zákl. přenesená",J1847,0)</f>
        <v>0</v>
      </c>
      <c r="BH1847" s="193">
        <f>IF(N1847="sníž. přenesená",J1847,0)</f>
        <v>0</v>
      </c>
      <c r="BI1847" s="193">
        <f>IF(N1847="nulová",J1847,0)</f>
        <v>0</v>
      </c>
      <c r="BJ1847" s="20" t="s">
        <v>80</v>
      </c>
      <c r="BK1847" s="193">
        <f>ROUND(I1847*H1847,2)</f>
        <v>0</v>
      </c>
      <c r="BL1847" s="20" t="s">
        <v>292</v>
      </c>
      <c r="BM1847" s="192" t="s">
        <v>2509</v>
      </c>
    </row>
    <row r="1848" spans="1:65" s="2" customFormat="1" ht="19.5">
      <c r="A1848" s="37"/>
      <c r="B1848" s="38"/>
      <c r="C1848" s="39"/>
      <c r="D1848" s="194" t="s">
        <v>199</v>
      </c>
      <c r="E1848" s="39"/>
      <c r="F1848" s="195" t="s">
        <v>2510</v>
      </c>
      <c r="G1848" s="39"/>
      <c r="H1848" s="39"/>
      <c r="I1848" s="196"/>
      <c r="J1848" s="39"/>
      <c r="K1848" s="39"/>
      <c r="L1848" s="42"/>
      <c r="M1848" s="197"/>
      <c r="N1848" s="198"/>
      <c r="O1848" s="67"/>
      <c r="P1848" s="67"/>
      <c r="Q1848" s="67"/>
      <c r="R1848" s="67"/>
      <c r="S1848" s="67"/>
      <c r="T1848" s="68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T1848" s="20" t="s">
        <v>199</v>
      </c>
      <c r="AU1848" s="20" t="s">
        <v>82</v>
      </c>
    </row>
    <row r="1849" spans="1:65" s="2" customFormat="1" ht="11.25">
      <c r="A1849" s="37"/>
      <c r="B1849" s="38"/>
      <c r="C1849" s="39"/>
      <c r="D1849" s="199" t="s">
        <v>206</v>
      </c>
      <c r="E1849" s="39"/>
      <c r="F1849" s="200" t="s">
        <v>2511</v>
      </c>
      <c r="G1849" s="39"/>
      <c r="H1849" s="39"/>
      <c r="I1849" s="196"/>
      <c r="J1849" s="39"/>
      <c r="K1849" s="39"/>
      <c r="L1849" s="42"/>
      <c r="M1849" s="197"/>
      <c r="N1849" s="198"/>
      <c r="O1849" s="67"/>
      <c r="P1849" s="67"/>
      <c r="Q1849" s="67"/>
      <c r="R1849" s="67"/>
      <c r="S1849" s="67"/>
      <c r="T1849" s="68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T1849" s="20" t="s">
        <v>206</v>
      </c>
      <c r="AU1849" s="20" t="s">
        <v>82</v>
      </c>
    </row>
    <row r="1850" spans="1:65" s="12" customFormat="1" ht="22.9" customHeight="1">
      <c r="B1850" s="165"/>
      <c r="C1850" s="166"/>
      <c r="D1850" s="167" t="s">
        <v>72</v>
      </c>
      <c r="E1850" s="179" t="s">
        <v>2512</v>
      </c>
      <c r="F1850" s="179" t="s">
        <v>2513</v>
      </c>
      <c r="G1850" s="166"/>
      <c r="H1850" s="166"/>
      <c r="I1850" s="169"/>
      <c r="J1850" s="180">
        <f>BK1850</f>
        <v>0</v>
      </c>
      <c r="K1850" s="166"/>
      <c r="L1850" s="171"/>
      <c r="M1850" s="172"/>
      <c r="N1850" s="173"/>
      <c r="O1850" s="173"/>
      <c r="P1850" s="174">
        <f>SUM(P1851:P2058)</f>
        <v>0</v>
      </c>
      <c r="Q1850" s="173"/>
      <c r="R1850" s="174">
        <f>SUM(R1851:R2058)</f>
        <v>30.100399920000001</v>
      </c>
      <c r="S1850" s="173"/>
      <c r="T1850" s="175">
        <f>SUM(T1851:T2058)</f>
        <v>0</v>
      </c>
      <c r="AR1850" s="176" t="s">
        <v>82</v>
      </c>
      <c r="AT1850" s="177" t="s">
        <v>72</v>
      </c>
      <c r="AU1850" s="177" t="s">
        <v>80</v>
      </c>
      <c r="AY1850" s="176" t="s">
        <v>191</v>
      </c>
      <c r="BK1850" s="178">
        <f>SUM(BK1851:BK2058)</f>
        <v>0</v>
      </c>
    </row>
    <row r="1851" spans="1:65" s="2" customFormat="1" ht="16.5" customHeight="1">
      <c r="A1851" s="37"/>
      <c r="B1851" s="38"/>
      <c r="C1851" s="181" t="s">
        <v>2514</v>
      </c>
      <c r="D1851" s="181" t="s">
        <v>193</v>
      </c>
      <c r="E1851" s="182" t="s">
        <v>2515</v>
      </c>
      <c r="F1851" s="183" t="s">
        <v>2516</v>
      </c>
      <c r="G1851" s="184" t="s">
        <v>282</v>
      </c>
      <c r="H1851" s="185">
        <v>933.89499999999998</v>
      </c>
      <c r="I1851" s="186"/>
      <c r="J1851" s="187">
        <f>ROUND(I1851*H1851,2)</f>
        <v>0</v>
      </c>
      <c r="K1851" s="183" t="s">
        <v>203</v>
      </c>
      <c r="L1851" s="42"/>
      <c r="M1851" s="188" t="s">
        <v>19</v>
      </c>
      <c r="N1851" s="189" t="s">
        <v>44</v>
      </c>
      <c r="O1851" s="67"/>
      <c r="P1851" s="190">
        <f>O1851*H1851</f>
        <v>0</v>
      </c>
      <c r="Q1851" s="190">
        <v>2.9999999999999997E-4</v>
      </c>
      <c r="R1851" s="190">
        <f>Q1851*H1851</f>
        <v>0.28016849999999999</v>
      </c>
      <c r="S1851" s="190">
        <v>0</v>
      </c>
      <c r="T1851" s="191">
        <f>S1851*H1851</f>
        <v>0</v>
      </c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R1851" s="192" t="s">
        <v>292</v>
      </c>
      <c r="AT1851" s="192" t="s">
        <v>193</v>
      </c>
      <c r="AU1851" s="192" t="s">
        <v>82</v>
      </c>
      <c r="AY1851" s="20" t="s">
        <v>191</v>
      </c>
      <c r="BE1851" s="193">
        <f>IF(N1851="základní",J1851,0)</f>
        <v>0</v>
      </c>
      <c r="BF1851" s="193">
        <f>IF(N1851="snížená",J1851,0)</f>
        <v>0</v>
      </c>
      <c r="BG1851" s="193">
        <f>IF(N1851="zákl. přenesená",J1851,0)</f>
        <v>0</v>
      </c>
      <c r="BH1851" s="193">
        <f>IF(N1851="sníž. přenesená",J1851,0)</f>
        <v>0</v>
      </c>
      <c r="BI1851" s="193">
        <f>IF(N1851="nulová",J1851,0)</f>
        <v>0</v>
      </c>
      <c r="BJ1851" s="20" t="s">
        <v>80</v>
      </c>
      <c r="BK1851" s="193">
        <f>ROUND(I1851*H1851,2)</f>
        <v>0</v>
      </c>
      <c r="BL1851" s="20" t="s">
        <v>292</v>
      </c>
      <c r="BM1851" s="192" t="s">
        <v>2517</v>
      </c>
    </row>
    <row r="1852" spans="1:65" s="2" customFormat="1" ht="11.25">
      <c r="A1852" s="37"/>
      <c r="B1852" s="38"/>
      <c r="C1852" s="39"/>
      <c r="D1852" s="194" t="s">
        <v>199</v>
      </c>
      <c r="E1852" s="39"/>
      <c r="F1852" s="195" t="s">
        <v>2518</v>
      </c>
      <c r="G1852" s="39"/>
      <c r="H1852" s="39"/>
      <c r="I1852" s="196"/>
      <c r="J1852" s="39"/>
      <c r="K1852" s="39"/>
      <c r="L1852" s="42"/>
      <c r="M1852" s="197"/>
      <c r="N1852" s="198"/>
      <c r="O1852" s="67"/>
      <c r="P1852" s="67"/>
      <c r="Q1852" s="67"/>
      <c r="R1852" s="67"/>
      <c r="S1852" s="67"/>
      <c r="T1852" s="68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T1852" s="20" t="s">
        <v>199</v>
      </c>
      <c r="AU1852" s="20" t="s">
        <v>82</v>
      </c>
    </row>
    <row r="1853" spans="1:65" s="2" customFormat="1" ht="11.25">
      <c r="A1853" s="37"/>
      <c r="B1853" s="38"/>
      <c r="C1853" s="39"/>
      <c r="D1853" s="199" t="s">
        <v>206</v>
      </c>
      <c r="E1853" s="39"/>
      <c r="F1853" s="200" t="s">
        <v>2519</v>
      </c>
      <c r="G1853" s="39"/>
      <c r="H1853" s="39"/>
      <c r="I1853" s="196"/>
      <c r="J1853" s="39"/>
      <c r="K1853" s="39"/>
      <c r="L1853" s="42"/>
      <c r="M1853" s="197"/>
      <c r="N1853" s="198"/>
      <c r="O1853" s="67"/>
      <c r="P1853" s="67"/>
      <c r="Q1853" s="67"/>
      <c r="R1853" s="67"/>
      <c r="S1853" s="67"/>
      <c r="T1853" s="68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T1853" s="20" t="s">
        <v>206</v>
      </c>
      <c r="AU1853" s="20" t="s">
        <v>82</v>
      </c>
    </row>
    <row r="1854" spans="1:65" s="15" customFormat="1" ht="11.25">
      <c r="B1854" s="233"/>
      <c r="C1854" s="234"/>
      <c r="D1854" s="194" t="s">
        <v>208</v>
      </c>
      <c r="E1854" s="235" t="s">
        <v>19</v>
      </c>
      <c r="F1854" s="236" t="s">
        <v>556</v>
      </c>
      <c r="G1854" s="234"/>
      <c r="H1854" s="235" t="s">
        <v>19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AT1854" s="242" t="s">
        <v>208</v>
      </c>
      <c r="AU1854" s="242" t="s">
        <v>82</v>
      </c>
      <c r="AV1854" s="15" t="s">
        <v>80</v>
      </c>
      <c r="AW1854" s="15" t="s">
        <v>34</v>
      </c>
      <c r="AX1854" s="15" t="s">
        <v>73</v>
      </c>
      <c r="AY1854" s="242" t="s">
        <v>191</v>
      </c>
    </row>
    <row r="1855" spans="1:65" s="13" customFormat="1" ht="11.25">
      <c r="B1855" s="201"/>
      <c r="C1855" s="202"/>
      <c r="D1855" s="194" t="s">
        <v>208</v>
      </c>
      <c r="E1855" s="203" t="s">
        <v>19</v>
      </c>
      <c r="F1855" s="204" t="s">
        <v>2520</v>
      </c>
      <c r="G1855" s="202"/>
      <c r="H1855" s="205">
        <v>22.3</v>
      </c>
      <c r="I1855" s="206"/>
      <c r="J1855" s="202"/>
      <c r="K1855" s="202"/>
      <c r="L1855" s="207"/>
      <c r="M1855" s="208"/>
      <c r="N1855" s="209"/>
      <c r="O1855" s="209"/>
      <c r="P1855" s="209"/>
      <c r="Q1855" s="209"/>
      <c r="R1855" s="209"/>
      <c r="S1855" s="209"/>
      <c r="T1855" s="210"/>
      <c r="AT1855" s="211" t="s">
        <v>208</v>
      </c>
      <c r="AU1855" s="211" t="s">
        <v>82</v>
      </c>
      <c r="AV1855" s="13" t="s">
        <v>82</v>
      </c>
      <c r="AW1855" s="13" t="s">
        <v>34</v>
      </c>
      <c r="AX1855" s="13" t="s">
        <v>73</v>
      </c>
      <c r="AY1855" s="211" t="s">
        <v>191</v>
      </c>
    </row>
    <row r="1856" spans="1:65" s="13" customFormat="1" ht="11.25">
      <c r="B1856" s="201"/>
      <c r="C1856" s="202"/>
      <c r="D1856" s="194" t="s">
        <v>208</v>
      </c>
      <c r="E1856" s="203" t="s">
        <v>19</v>
      </c>
      <c r="F1856" s="204" t="s">
        <v>2521</v>
      </c>
      <c r="G1856" s="202"/>
      <c r="H1856" s="205">
        <v>21.5</v>
      </c>
      <c r="I1856" s="206"/>
      <c r="J1856" s="202"/>
      <c r="K1856" s="202"/>
      <c r="L1856" s="207"/>
      <c r="M1856" s="208"/>
      <c r="N1856" s="209"/>
      <c r="O1856" s="209"/>
      <c r="P1856" s="209"/>
      <c r="Q1856" s="209"/>
      <c r="R1856" s="209"/>
      <c r="S1856" s="209"/>
      <c r="T1856" s="210"/>
      <c r="AT1856" s="211" t="s">
        <v>208</v>
      </c>
      <c r="AU1856" s="211" t="s">
        <v>82</v>
      </c>
      <c r="AV1856" s="13" t="s">
        <v>82</v>
      </c>
      <c r="AW1856" s="13" t="s">
        <v>34</v>
      </c>
      <c r="AX1856" s="13" t="s">
        <v>73</v>
      </c>
      <c r="AY1856" s="211" t="s">
        <v>191</v>
      </c>
    </row>
    <row r="1857" spans="2:51" s="13" customFormat="1" ht="11.25">
      <c r="B1857" s="201"/>
      <c r="C1857" s="202"/>
      <c r="D1857" s="194" t="s">
        <v>208</v>
      </c>
      <c r="E1857" s="203" t="s">
        <v>19</v>
      </c>
      <c r="F1857" s="204" t="s">
        <v>2522</v>
      </c>
      <c r="G1857" s="202"/>
      <c r="H1857" s="205">
        <v>11.68</v>
      </c>
      <c r="I1857" s="206"/>
      <c r="J1857" s="202"/>
      <c r="K1857" s="202"/>
      <c r="L1857" s="207"/>
      <c r="M1857" s="208"/>
      <c r="N1857" s="209"/>
      <c r="O1857" s="209"/>
      <c r="P1857" s="209"/>
      <c r="Q1857" s="209"/>
      <c r="R1857" s="209"/>
      <c r="S1857" s="209"/>
      <c r="T1857" s="210"/>
      <c r="AT1857" s="211" t="s">
        <v>208</v>
      </c>
      <c r="AU1857" s="211" t="s">
        <v>82</v>
      </c>
      <c r="AV1857" s="13" t="s">
        <v>82</v>
      </c>
      <c r="AW1857" s="13" t="s">
        <v>34</v>
      </c>
      <c r="AX1857" s="13" t="s">
        <v>73</v>
      </c>
      <c r="AY1857" s="211" t="s">
        <v>191</v>
      </c>
    </row>
    <row r="1858" spans="2:51" s="13" customFormat="1" ht="11.25">
      <c r="B1858" s="201"/>
      <c r="C1858" s="202"/>
      <c r="D1858" s="194" t="s">
        <v>208</v>
      </c>
      <c r="E1858" s="203" t="s">
        <v>19</v>
      </c>
      <c r="F1858" s="204" t="s">
        <v>2523</v>
      </c>
      <c r="G1858" s="202"/>
      <c r="H1858" s="205">
        <v>10.68</v>
      </c>
      <c r="I1858" s="206"/>
      <c r="J1858" s="202"/>
      <c r="K1858" s="202"/>
      <c r="L1858" s="207"/>
      <c r="M1858" s="208"/>
      <c r="N1858" s="209"/>
      <c r="O1858" s="209"/>
      <c r="P1858" s="209"/>
      <c r="Q1858" s="209"/>
      <c r="R1858" s="209"/>
      <c r="S1858" s="209"/>
      <c r="T1858" s="210"/>
      <c r="AT1858" s="211" t="s">
        <v>208</v>
      </c>
      <c r="AU1858" s="211" t="s">
        <v>82</v>
      </c>
      <c r="AV1858" s="13" t="s">
        <v>82</v>
      </c>
      <c r="AW1858" s="13" t="s">
        <v>34</v>
      </c>
      <c r="AX1858" s="13" t="s">
        <v>73</v>
      </c>
      <c r="AY1858" s="211" t="s">
        <v>191</v>
      </c>
    </row>
    <row r="1859" spans="2:51" s="15" customFormat="1" ht="11.25">
      <c r="B1859" s="233"/>
      <c r="C1859" s="234"/>
      <c r="D1859" s="194" t="s">
        <v>208</v>
      </c>
      <c r="E1859" s="235" t="s">
        <v>19</v>
      </c>
      <c r="F1859" s="236" t="s">
        <v>571</v>
      </c>
      <c r="G1859" s="234"/>
      <c r="H1859" s="235" t="s">
        <v>19</v>
      </c>
      <c r="I1859" s="237"/>
      <c r="J1859" s="234"/>
      <c r="K1859" s="234"/>
      <c r="L1859" s="238"/>
      <c r="M1859" s="239"/>
      <c r="N1859" s="240"/>
      <c r="O1859" s="240"/>
      <c r="P1859" s="240"/>
      <c r="Q1859" s="240"/>
      <c r="R1859" s="240"/>
      <c r="S1859" s="240"/>
      <c r="T1859" s="241"/>
      <c r="AT1859" s="242" t="s">
        <v>208</v>
      </c>
      <c r="AU1859" s="242" t="s">
        <v>82</v>
      </c>
      <c r="AV1859" s="15" t="s">
        <v>80</v>
      </c>
      <c r="AW1859" s="15" t="s">
        <v>34</v>
      </c>
      <c r="AX1859" s="15" t="s">
        <v>73</v>
      </c>
      <c r="AY1859" s="242" t="s">
        <v>191</v>
      </c>
    </row>
    <row r="1860" spans="2:51" s="13" customFormat="1" ht="11.25">
      <c r="B1860" s="201"/>
      <c r="C1860" s="202"/>
      <c r="D1860" s="194" t="s">
        <v>208</v>
      </c>
      <c r="E1860" s="203" t="s">
        <v>19</v>
      </c>
      <c r="F1860" s="204" t="s">
        <v>2430</v>
      </c>
      <c r="G1860" s="202"/>
      <c r="H1860" s="205">
        <v>129.28</v>
      </c>
      <c r="I1860" s="206"/>
      <c r="J1860" s="202"/>
      <c r="K1860" s="202"/>
      <c r="L1860" s="207"/>
      <c r="M1860" s="208"/>
      <c r="N1860" s="209"/>
      <c r="O1860" s="209"/>
      <c r="P1860" s="209"/>
      <c r="Q1860" s="209"/>
      <c r="R1860" s="209"/>
      <c r="S1860" s="209"/>
      <c r="T1860" s="210"/>
      <c r="AT1860" s="211" t="s">
        <v>208</v>
      </c>
      <c r="AU1860" s="211" t="s">
        <v>82</v>
      </c>
      <c r="AV1860" s="13" t="s">
        <v>82</v>
      </c>
      <c r="AW1860" s="13" t="s">
        <v>34</v>
      </c>
      <c r="AX1860" s="13" t="s">
        <v>73</v>
      </c>
      <c r="AY1860" s="211" t="s">
        <v>191</v>
      </c>
    </row>
    <row r="1861" spans="2:51" s="15" customFormat="1" ht="11.25">
      <c r="B1861" s="233"/>
      <c r="C1861" s="234"/>
      <c r="D1861" s="194" t="s">
        <v>208</v>
      </c>
      <c r="E1861" s="235" t="s">
        <v>19</v>
      </c>
      <c r="F1861" s="236" t="s">
        <v>571</v>
      </c>
      <c r="G1861" s="234"/>
      <c r="H1861" s="235" t="s">
        <v>19</v>
      </c>
      <c r="I1861" s="237"/>
      <c r="J1861" s="234"/>
      <c r="K1861" s="234"/>
      <c r="L1861" s="238"/>
      <c r="M1861" s="239"/>
      <c r="N1861" s="240"/>
      <c r="O1861" s="240"/>
      <c r="P1861" s="240"/>
      <c r="Q1861" s="240"/>
      <c r="R1861" s="240"/>
      <c r="S1861" s="240"/>
      <c r="T1861" s="241"/>
      <c r="AT1861" s="242" t="s">
        <v>208</v>
      </c>
      <c r="AU1861" s="242" t="s">
        <v>82</v>
      </c>
      <c r="AV1861" s="15" t="s">
        <v>80</v>
      </c>
      <c r="AW1861" s="15" t="s">
        <v>34</v>
      </c>
      <c r="AX1861" s="15" t="s">
        <v>73</v>
      </c>
      <c r="AY1861" s="242" t="s">
        <v>191</v>
      </c>
    </row>
    <row r="1862" spans="2:51" s="13" customFormat="1" ht="11.25">
      <c r="B1862" s="201"/>
      <c r="C1862" s="202"/>
      <c r="D1862" s="194" t="s">
        <v>208</v>
      </c>
      <c r="E1862" s="203" t="s">
        <v>19</v>
      </c>
      <c r="F1862" s="204" t="s">
        <v>2524</v>
      </c>
      <c r="G1862" s="202"/>
      <c r="H1862" s="205">
        <v>13.2</v>
      </c>
      <c r="I1862" s="206"/>
      <c r="J1862" s="202"/>
      <c r="K1862" s="202"/>
      <c r="L1862" s="207"/>
      <c r="M1862" s="208"/>
      <c r="N1862" s="209"/>
      <c r="O1862" s="209"/>
      <c r="P1862" s="209"/>
      <c r="Q1862" s="209"/>
      <c r="R1862" s="209"/>
      <c r="S1862" s="209"/>
      <c r="T1862" s="210"/>
      <c r="AT1862" s="211" t="s">
        <v>208</v>
      </c>
      <c r="AU1862" s="211" t="s">
        <v>82</v>
      </c>
      <c r="AV1862" s="13" t="s">
        <v>82</v>
      </c>
      <c r="AW1862" s="13" t="s">
        <v>34</v>
      </c>
      <c r="AX1862" s="13" t="s">
        <v>73</v>
      </c>
      <c r="AY1862" s="211" t="s">
        <v>191</v>
      </c>
    </row>
    <row r="1863" spans="2:51" s="13" customFormat="1" ht="11.25">
      <c r="B1863" s="201"/>
      <c r="C1863" s="202"/>
      <c r="D1863" s="194" t="s">
        <v>208</v>
      </c>
      <c r="E1863" s="203" t="s">
        <v>19</v>
      </c>
      <c r="F1863" s="204" t="s">
        <v>2525</v>
      </c>
      <c r="G1863" s="202"/>
      <c r="H1863" s="205">
        <v>16.7</v>
      </c>
      <c r="I1863" s="206"/>
      <c r="J1863" s="202"/>
      <c r="K1863" s="202"/>
      <c r="L1863" s="207"/>
      <c r="M1863" s="208"/>
      <c r="N1863" s="209"/>
      <c r="O1863" s="209"/>
      <c r="P1863" s="209"/>
      <c r="Q1863" s="209"/>
      <c r="R1863" s="209"/>
      <c r="S1863" s="209"/>
      <c r="T1863" s="210"/>
      <c r="AT1863" s="211" t="s">
        <v>208</v>
      </c>
      <c r="AU1863" s="211" t="s">
        <v>82</v>
      </c>
      <c r="AV1863" s="13" t="s">
        <v>82</v>
      </c>
      <c r="AW1863" s="13" t="s">
        <v>34</v>
      </c>
      <c r="AX1863" s="13" t="s">
        <v>73</v>
      </c>
      <c r="AY1863" s="211" t="s">
        <v>191</v>
      </c>
    </row>
    <row r="1864" spans="2:51" s="13" customFormat="1" ht="11.25">
      <c r="B1864" s="201"/>
      <c r="C1864" s="202"/>
      <c r="D1864" s="194" t="s">
        <v>208</v>
      </c>
      <c r="E1864" s="203" t="s">
        <v>19</v>
      </c>
      <c r="F1864" s="204" t="s">
        <v>2526</v>
      </c>
      <c r="G1864" s="202"/>
      <c r="H1864" s="205">
        <v>16.7</v>
      </c>
      <c r="I1864" s="206"/>
      <c r="J1864" s="202"/>
      <c r="K1864" s="202"/>
      <c r="L1864" s="207"/>
      <c r="M1864" s="208"/>
      <c r="N1864" s="209"/>
      <c r="O1864" s="209"/>
      <c r="P1864" s="209"/>
      <c r="Q1864" s="209"/>
      <c r="R1864" s="209"/>
      <c r="S1864" s="209"/>
      <c r="T1864" s="210"/>
      <c r="AT1864" s="211" t="s">
        <v>208</v>
      </c>
      <c r="AU1864" s="211" t="s">
        <v>82</v>
      </c>
      <c r="AV1864" s="13" t="s">
        <v>82</v>
      </c>
      <c r="AW1864" s="13" t="s">
        <v>34</v>
      </c>
      <c r="AX1864" s="13" t="s">
        <v>73</v>
      </c>
      <c r="AY1864" s="211" t="s">
        <v>191</v>
      </c>
    </row>
    <row r="1865" spans="2:51" s="13" customFormat="1" ht="11.25">
      <c r="B1865" s="201"/>
      <c r="C1865" s="202"/>
      <c r="D1865" s="194" t="s">
        <v>208</v>
      </c>
      <c r="E1865" s="203" t="s">
        <v>19</v>
      </c>
      <c r="F1865" s="204" t="s">
        <v>2527</v>
      </c>
      <c r="G1865" s="202"/>
      <c r="H1865" s="205">
        <v>14.9</v>
      </c>
      <c r="I1865" s="206"/>
      <c r="J1865" s="202"/>
      <c r="K1865" s="202"/>
      <c r="L1865" s="207"/>
      <c r="M1865" s="208"/>
      <c r="N1865" s="209"/>
      <c r="O1865" s="209"/>
      <c r="P1865" s="209"/>
      <c r="Q1865" s="209"/>
      <c r="R1865" s="209"/>
      <c r="S1865" s="209"/>
      <c r="T1865" s="210"/>
      <c r="AT1865" s="211" t="s">
        <v>208</v>
      </c>
      <c r="AU1865" s="211" t="s">
        <v>82</v>
      </c>
      <c r="AV1865" s="13" t="s">
        <v>82</v>
      </c>
      <c r="AW1865" s="13" t="s">
        <v>34</v>
      </c>
      <c r="AX1865" s="13" t="s">
        <v>73</v>
      </c>
      <c r="AY1865" s="211" t="s">
        <v>191</v>
      </c>
    </row>
    <row r="1866" spans="2:51" s="13" customFormat="1" ht="11.25">
      <c r="B1866" s="201"/>
      <c r="C1866" s="202"/>
      <c r="D1866" s="194" t="s">
        <v>208</v>
      </c>
      <c r="E1866" s="203" t="s">
        <v>19</v>
      </c>
      <c r="F1866" s="204" t="s">
        <v>2528</v>
      </c>
      <c r="G1866" s="202"/>
      <c r="H1866" s="205">
        <v>13.1</v>
      </c>
      <c r="I1866" s="206"/>
      <c r="J1866" s="202"/>
      <c r="K1866" s="202"/>
      <c r="L1866" s="207"/>
      <c r="M1866" s="208"/>
      <c r="N1866" s="209"/>
      <c r="O1866" s="209"/>
      <c r="P1866" s="209"/>
      <c r="Q1866" s="209"/>
      <c r="R1866" s="209"/>
      <c r="S1866" s="209"/>
      <c r="T1866" s="210"/>
      <c r="AT1866" s="211" t="s">
        <v>208</v>
      </c>
      <c r="AU1866" s="211" t="s">
        <v>82</v>
      </c>
      <c r="AV1866" s="13" t="s">
        <v>82</v>
      </c>
      <c r="AW1866" s="13" t="s">
        <v>34</v>
      </c>
      <c r="AX1866" s="13" t="s">
        <v>73</v>
      </c>
      <c r="AY1866" s="211" t="s">
        <v>191</v>
      </c>
    </row>
    <row r="1867" spans="2:51" s="13" customFormat="1" ht="11.25">
      <c r="B1867" s="201"/>
      <c r="C1867" s="202"/>
      <c r="D1867" s="194" t="s">
        <v>208</v>
      </c>
      <c r="E1867" s="203" t="s">
        <v>19</v>
      </c>
      <c r="F1867" s="204" t="s">
        <v>2529</v>
      </c>
      <c r="G1867" s="202"/>
      <c r="H1867" s="205">
        <v>28.6</v>
      </c>
      <c r="I1867" s="206"/>
      <c r="J1867" s="202"/>
      <c r="K1867" s="202"/>
      <c r="L1867" s="207"/>
      <c r="M1867" s="208"/>
      <c r="N1867" s="209"/>
      <c r="O1867" s="209"/>
      <c r="P1867" s="209"/>
      <c r="Q1867" s="209"/>
      <c r="R1867" s="209"/>
      <c r="S1867" s="209"/>
      <c r="T1867" s="210"/>
      <c r="AT1867" s="211" t="s">
        <v>208</v>
      </c>
      <c r="AU1867" s="211" t="s">
        <v>82</v>
      </c>
      <c r="AV1867" s="13" t="s">
        <v>82</v>
      </c>
      <c r="AW1867" s="13" t="s">
        <v>34</v>
      </c>
      <c r="AX1867" s="13" t="s">
        <v>73</v>
      </c>
      <c r="AY1867" s="211" t="s">
        <v>191</v>
      </c>
    </row>
    <row r="1868" spans="2:51" s="13" customFormat="1" ht="11.25">
      <c r="B1868" s="201"/>
      <c r="C1868" s="202"/>
      <c r="D1868" s="194" t="s">
        <v>208</v>
      </c>
      <c r="E1868" s="203" t="s">
        <v>19</v>
      </c>
      <c r="F1868" s="204" t="s">
        <v>2530</v>
      </c>
      <c r="G1868" s="202"/>
      <c r="H1868" s="205">
        <v>23.2</v>
      </c>
      <c r="I1868" s="206"/>
      <c r="J1868" s="202"/>
      <c r="K1868" s="202"/>
      <c r="L1868" s="207"/>
      <c r="M1868" s="208"/>
      <c r="N1868" s="209"/>
      <c r="O1868" s="209"/>
      <c r="P1868" s="209"/>
      <c r="Q1868" s="209"/>
      <c r="R1868" s="209"/>
      <c r="S1868" s="209"/>
      <c r="T1868" s="210"/>
      <c r="AT1868" s="211" t="s">
        <v>208</v>
      </c>
      <c r="AU1868" s="211" t="s">
        <v>82</v>
      </c>
      <c r="AV1868" s="13" t="s">
        <v>82</v>
      </c>
      <c r="AW1868" s="13" t="s">
        <v>34</v>
      </c>
      <c r="AX1868" s="13" t="s">
        <v>73</v>
      </c>
      <c r="AY1868" s="211" t="s">
        <v>191</v>
      </c>
    </row>
    <row r="1869" spans="2:51" s="13" customFormat="1" ht="11.25">
      <c r="B1869" s="201"/>
      <c r="C1869" s="202"/>
      <c r="D1869" s="194" t="s">
        <v>208</v>
      </c>
      <c r="E1869" s="203" t="s">
        <v>19</v>
      </c>
      <c r="F1869" s="204" t="s">
        <v>2531</v>
      </c>
      <c r="G1869" s="202"/>
      <c r="H1869" s="205">
        <v>10.3</v>
      </c>
      <c r="I1869" s="206"/>
      <c r="J1869" s="202"/>
      <c r="K1869" s="202"/>
      <c r="L1869" s="207"/>
      <c r="M1869" s="208"/>
      <c r="N1869" s="209"/>
      <c r="O1869" s="209"/>
      <c r="P1869" s="209"/>
      <c r="Q1869" s="209"/>
      <c r="R1869" s="209"/>
      <c r="S1869" s="209"/>
      <c r="T1869" s="210"/>
      <c r="AT1869" s="211" t="s">
        <v>208</v>
      </c>
      <c r="AU1869" s="211" t="s">
        <v>82</v>
      </c>
      <c r="AV1869" s="13" t="s">
        <v>82</v>
      </c>
      <c r="AW1869" s="13" t="s">
        <v>34</v>
      </c>
      <c r="AX1869" s="13" t="s">
        <v>73</v>
      </c>
      <c r="AY1869" s="211" t="s">
        <v>191</v>
      </c>
    </row>
    <row r="1870" spans="2:51" s="13" customFormat="1" ht="11.25">
      <c r="B1870" s="201"/>
      <c r="C1870" s="202"/>
      <c r="D1870" s="194" t="s">
        <v>208</v>
      </c>
      <c r="E1870" s="203" t="s">
        <v>19</v>
      </c>
      <c r="F1870" s="204" t="s">
        <v>2532</v>
      </c>
      <c r="G1870" s="202"/>
      <c r="H1870" s="205">
        <v>26.5</v>
      </c>
      <c r="I1870" s="206"/>
      <c r="J1870" s="202"/>
      <c r="K1870" s="202"/>
      <c r="L1870" s="207"/>
      <c r="M1870" s="208"/>
      <c r="N1870" s="209"/>
      <c r="O1870" s="209"/>
      <c r="P1870" s="209"/>
      <c r="Q1870" s="209"/>
      <c r="R1870" s="209"/>
      <c r="S1870" s="209"/>
      <c r="T1870" s="210"/>
      <c r="AT1870" s="211" t="s">
        <v>208</v>
      </c>
      <c r="AU1870" s="211" t="s">
        <v>82</v>
      </c>
      <c r="AV1870" s="13" t="s">
        <v>82</v>
      </c>
      <c r="AW1870" s="13" t="s">
        <v>34</v>
      </c>
      <c r="AX1870" s="13" t="s">
        <v>73</v>
      </c>
      <c r="AY1870" s="211" t="s">
        <v>191</v>
      </c>
    </row>
    <row r="1871" spans="2:51" s="13" customFormat="1" ht="11.25">
      <c r="B1871" s="201"/>
      <c r="C1871" s="202"/>
      <c r="D1871" s="194" t="s">
        <v>208</v>
      </c>
      <c r="E1871" s="203" t="s">
        <v>19</v>
      </c>
      <c r="F1871" s="204" t="s">
        <v>2533</v>
      </c>
      <c r="G1871" s="202"/>
      <c r="H1871" s="205">
        <v>24.7</v>
      </c>
      <c r="I1871" s="206"/>
      <c r="J1871" s="202"/>
      <c r="K1871" s="202"/>
      <c r="L1871" s="207"/>
      <c r="M1871" s="208"/>
      <c r="N1871" s="209"/>
      <c r="O1871" s="209"/>
      <c r="P1871" s="209"/>
      <c r="Q1871" s="209"/>
      <c r="R1871" s="209"/>
      <c r="S1871" s="209"/>
      <c r="T1871" s="210"/>
      <c r="AT1871" s="211" t="s">
        <v>208</v>
      </c>
      <c r="AU1871" s="211" t="s">
        <v>82</v>
      </c>
      <c r="AV1871" s="13" t="s">
        <v>82</v>
      </c>
      <c r="AW1871" s="13" t="s">
        <v>34</v>
      </c>
      <c r="AX1871" s="13" t="s">
        <v>73</v>
      </c>
      <c r="AY1871" s="211" t="s">
        <v>191</v>
      </c>
    </row>
    <row r="1872" spans="2:51" s="13" customFormat="1" ht="11.25">
      <c r="B1872" s="201"/>
      <c r="C1872" s="202"/>
      <c r="D1872" s="194" t="s">
        <v>208</v>
      </c>
      <c r="E1872" s="203" t="s">
        <v>19</v>
      </c>
      <c r="F1872" s="204" t="s">
        <v>2534</v>
      </c>
      <c r="G1872" s="202"/>
      <c r="H1872" s="205">
        <v>13.3</v>
      </c>
      <c r="I1872" s="206"/>
      <c r="J1872" s="202"/>
      <c r="K1872" s="202"/>
      <c r="L1872" s="207"/>
      <c r="M1872" s="208"/>
      <c r="N1872" s="209"/>
      <c r="O1872" s="209"/>
      <c r="P1872" s="209"/>
      <c r="Q1872" s="209"/>
      <c r="R1872" s="209"/>
      <c r="S1872" s="209"/>
      <c r="T1872" s="210"/>
      <c r="AT1872" s="211" t="s">
        <v>208</v>
      </c>
      <c r="AU1872" s="211" t="s">
        <v>82</v>
      </c>
      <c r="AV1872" s="13" t="s">
        <v>82</v>
      </c>
      <c r="AW1872" s="13" t="s">
        <v>34</v>
      </c>
      <c r="AX1872" s="13" t="s">
        <v>73</v>
      </c>
      <c r="AY1872" s="211" t="s">
        <v>191</v>
      </c>
    </row>
    <row r="1873" spans="1:65" s="13" customFormat="1" ht="11.25">
      <c r="B1873" s="201"/>
      <c r="C1873" s="202"/>
      <c r="D1873" s="194" t="s">
        <v>208</v>
      </c>
      <c r="E1873" s="203" t="s">
        <v>19</v>
      </c>
      <c r="F1873" s="204" t="s">
        <v>2535</v>
      </c>
      <c r="G1873" s="202"/>
      <c r="H1873" s="205">
        <v>35.65</v>
      </c>
      <c r="I1873" s="206"/>
      <c r="J1873" s="202"/>
      <c r="K1873" s="202"/>
      <c r="L1873" s="207"/>
      <c r="M1873" s="208"/>
      <c r="N1873" s="209"/>
      <c r="O1873" s="209"/>
      <c r="P1873" s="209"/>
      <c r="Q1873" s="209"/>
      <c r="R1873" s="209"/>
      <c r="S1873" s="209"/>
      <c r="T1873" s="210"/>
      <c r="AT1873" s="211" t="s">
        <v>208</v>
      </c>
      <c r="AU1873" s="211" t="s">
        <v>82</v>
      </c>
      <c r="AV1873" s="13" t="s">
        <v>82</v>
      </c>
      <c r="AW1873" s="13" t="s">
        <v>34</v>
      </c>
      <c r="AX1873" s="13" t="s">
        <v>73</v>
      </c>
      <c r="AY1873" s="211" t="s">
        <v>191</v>
      </c>
    </row>
    <row r="1874" spans="1:65" s="13" customFormat="1" ht="11.25">
      <c r="B1874" s="201"/>
      <c r="C1874" s="202"/>
      <c r="D1874" s="194" t="s">
        <v>208</v>
      </c>
      <c r="E1874" s="203" t="s">
        <v>19</v>
      </c>
      <c r="F1874" s="204" t="s">
        <v>2536</v>
      </c>
      <c r="G1874" s="202"/>
      <c r="H1874" s="205">
        <v>23.2</v>
      </c>
      <c r="I1874" s="206"/>
      <c r="J1874" s="202"/>
      <c r="K1874" s="202"/>
      <c r="L1874" s="207"/>
      <c r="M1874" s="208"/>
      <c r="N1874" s="209"/>
      <c r="O1874" s="209"/>
      <c r="P1874" s="209"/>
      <c r="Q1874" s="209"/>
      <c r="R1874" s="209"/>
      <c r="S1874" s="209"/>
      <c r="T1874" s="210"/>
      <c r="AT1874" s="211" t="s">
        <v>208</v>
      </c>
      <c r="AU1874" s="211" t="s">
        <v>82</v>
      </c>
      <c r="AV1874" s="13" t="s">
        <v>82</v>
      </c>
      <c r="AW1874" s="13" t="s">
        <v>34</v>
      </c>
      <c r="AX1874" s="13" t="s">
        <v>73</v>
      </c>
      <c r="AY1874" s="211" t="s">
        <v>191</v>
      </c>
    </row>
    <row r="1875" spans="1:65" s="13" customFormat="1" ht="11.25">
      <c r="B1875" s="201"/>
      <c r="C1875" s="202"/>
      <c r="D1875" s="194" t="s">
        <v>208</v>
      </c>
      <c r="E1875" s="203" t="s">
        <v>19</v>
      </c>
      <c r="F1875" s="204" t="s">
        <v>2537</v>
      </c>
      <c r="G1875" s="202"/>
      <c r="H1875" s="205">
        <v>14.5</v>
      </c>
      <c r="I1875" s="206"/>
      <c r="J1875" s="202"/>
      <c r="K1875" s="202"/>
      <c r="L1875" s="207"/>
      <c r="M1875" s="208"/>
      <c r="N1875" s="209"/>
      <c r="O1875" s="209"/>
      <c r="P1875" s="209"/>
      <c r="Q1875" s="209"/>
      <c r="R1875" s="209"/>
      <c r="S1875" s="209"/>
      <c r="T1875" s="210"/>
      <c r="AT1875" s="211" t="s">
        <v>208</v>
      </c>
      <c r="AU1875" s="211" t="s">
        <v>82</v>
      </c>
      <c r="AV1875" s="13" t="s">
        <v>82</v>
      </c>
      <c r="AW1875" s="13" t="s">
        <v>34</v>
      </c>
      <c r="AX1875" s="13" t="s">
        <v>73</v>
      </c>
      <c r="AY1875" s="211" t="s">
        <v>191</v>
      </c>
    </row>
    <row r="1876" spans="1:65" s="13" customFormat="1" ht="11.25">
      <c r="B1876" s="201"/>
      <c r="C1876" s="202"/>
      <c r="D1876" s="194" t="s">
        <v>208</v>
      </c>
      <c r="E1876" s="203" t="s">
        <v>19</v>
      </c>
      <c r="F1876" s="204" t="s">
        <v>2538</v>
      </c>
      <c r="G1876" s="202"/>
      <c r="H1876" s="205">
        <v>49.204999999999998</v>
      </c>
      <c r="I1876" s="206"/>
      <c r="J1876" s="202"/>
      <c r="K1876" s="202"/>
      <c r="L1876" s="207"/>
      <c r="M1876" s="208"/>
      <c r="N1876" s="209"/>
      <c r="O1876" s="209"/>
      <c r="P1876" s="209"/>
      <c r="Q1876" s="209"/>
      <c r="R1876" s="209"/>
      <c r="S1876" s="209"/>
      <c r="T1876" s="210"/>
      <c r="AT1876" s="211" t="s">
        <v>208</v>
      </c>
      <c r="AU1876" s="211" t="s">
        <v>82</v>
      </c>
      <c r="AV1876" s="13" t="s">
        <v>82</v>
      </c>
      <c r="AW1876" s="13" t="s">
        <v>34</v>
      </c>
      <c r="AX1876" s="13" t="s">
        <v>73</v>
      </c>
      <c r="AY1876" s="211" t="s">
        <v>191</v>
      </c>
    </row>
    <row r="1877" spans="1:65" s="13" customFormat="1" ht="11.25">
      <c r="B1877" s="201"/>
      <c r="C1877" s="202"/>
      <c r="D1877" s="194" t="s">
        <v>208</v>
      </c>
      <c r="E1877" s="203" t="s">
        <v>19</v>
      </c>
      <c r="F1877" s="204" t="s">
        <v>2539</v>
      </c>
      <c r="G1877" s="202"/>
      <c r="H1877" s="205">
        <v>23.3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208</v>
      </c>
      <c r="AU1877" s="211" t="s">
        <v>82</v>
      </c>
      <c r="AV1877" s="13" t="s">
        <v>82</v>
      </c>
      <c r="AW1877" s="13" t="s">
        <v>34</v>
      </c>
      <c r="AX1877" s="13" t="s">
        <v>73</v>
      </c>
      <c r="AY1877" s="211" t="s">
        <v>191</v>
      </c>
    </row>
    <row r="1878" spans="1:65" s="13" customFormat="1" ht="11.25">
      <c r="B1878" s="201"/>
      <c r="C1878" s="202"/>
      <c r="D1878" s="194" t="s">
        <v>208</v>
      </c>
      <c r="E1878" s="203" t="s">
        <v>19</v>
      </c>
      <c r="F1878" s="204" t="s">
        <v>2540</v>
      </c>
      <c r="G1878" s="202"/>
      <c r="H1878" s="205">
        <v>10.9</v>
      </c>
      <c r="I1878" s="206"/>
      <c r="J1878" s="202"/>
      <c r="K1878" s="202"/>
      <c r="L1878" s="207"/>
      <c r="M1878" s="208"/>
      <c r="N1878" s="209"/>
      <c r="O1878" s="209"/>
      <c r="P1878" s="209"/>
      <c r="Q1878" s="209"/>
      <c r="R1878" s="209"/>
      <c r="S1878" s="209"/>
      <c r="T1878" s="210"/>
      <c r="AT1878" s="211" t="s">
        <v>208</v>
      </c>
      <c r="AU1878" s="211" t="s">
        <v>82</v>
      </c>
      <c r="AV1878" s="13" t="s">
        <v>82</v>
      </c>
      <c r="AW1878" s="13" t="s">
        <v>34</v>
      </c>
      <c r="AX1878" s="13" t="s">
        <v>73</v>
      </c>
      <c r="AY1878" s="211" t="s">
        <v>191</v>
      </c>
    </row>
    <row r="1879" spans="1:65" s="13" customFormat="1" ht="11.25">
      <c r="B1879" s="201"/>
      <c r="C1879" s="202"/>
      <c r="D1879" s="194" t="s">
        <v>208</v>
      </c>
      <c r="E1879" s="203" t="s">
        <v>19</v>
      </c>
      <c r="F1879" s="204" t="s">
        <v>2541</v>
      </c>
      <c r="G1879" s="202"/>
      <c r="H1879" s="205">
        <v>32.1</v>
      </c>
      <c r="I1879" s="206"/>
      <c r="J1879" s="202"/>
      <c r="K1879" s="202"/>
      <c r="L1879" s="207"/>
      <c r="M1879" s="208"/>
      <c r="N1879" s="209"/>
      <c r="O1879" s="209"/>
      <c r="P1879" s="209"/>
      <c r="Q1879" s="209"/>
      <c r="R1879" s="209"/>
      <c r="S1879" s="209"/>
      <c r="T1879" s="210"/>
      <c r="AT1879" s="211" t="s">
        <v>208</v>
      </c>
      <c r="AU1879" s="211" t="s">
        <v>82</v>
      </c>
      <c r="AV1879" s="13" t="s">
        <v>82</v>
      </c>
      <c r="AW1879" s="13" t="s">
        <v>34</v>
      </c>
      <c r="AX1879" s="13" t="s">
        <v>73</v>
      </c>
      <c r="AY1879" s="211" t="s">
        <v>191</v>
      </c>
    </row>
    <row r="1880" spans="1:65" s="13" customFormat="1" ht="11.25">
      <c r="B1880" s="201"/>
      <c r="C1880" s="202"/>
      <c r="D1880" s="194" t="s">
        <v>208</v>
      </c>
      <c r="E1880" s="203" t="s">
        <v>19</v>
      </c>
      <c r="F1880" s="204" t="s">
        <v>2542</v>
      </c>
      <c r="G1880" s="202"/>
      <c r="H1880" s="205">
        <v>27.2</v>
      </c>
      <c r="I1880" s="206"/>
      <c r="J1880" s="202"/>
      <c r="K1880" s="202"/>
      <c r="L1880" s="207"/>
      <c r="M1880" s="208"/>
      <c r="N1880" s="209"/>
      <c r="O1880" s="209"/>
      <c r="P1880" s="209"/>
      <c r="Q1880" s="209"/>
      <c r="R1880" s="209"/>
      <c r="S1880" s="209"/>
      <c r="T1880" s="210"/>
      <c r="AT1880" s="211" t="s">
        <v>208</v>
      </c>
      <c r="AU1880" s="211" t="s">
        <v>82</v>
      </c>
      <c r="AV1880" s="13" t="s">
        <v>82</v>
      </c>
      <c r="AW1880" s="13" t="s">
        <v>34</v>
      </c>
      <c r="AX1880" s="13" t="s">
        <v>73</v>
      </c>
      <c r="AY1880" s="211" t="s">
        <v>191</v>
      </c>
    </row>
    <row r="1881" spans="1:65" s="13" customFormat="1" ht="11.25">
      <c r="B1881" s="201"/>
      <c r="C1881" s="202"/>
      <c r="D1881" s="194" t="s">
        <v>208</v>
      </c>
      <c r="E1881" s="203" t="s">
        <v>19</v>
      </c>
      <c r="F1881" s="204" t="s">
        <v>2543</v>
      </c>
      <c r="G1881" s="202"/>
      <c r="H1881" s="205">
        <v>40.65</v>
      </c>
      <c r="I1881" s="206"/>
      <c r="J1881" s="202"/>
      <c r="K1881" s="202"/>
      <c r="L1881" s="207"/>
      <c r="M1881" s="208"/>
      <c r="N1881" s="209"/>
      <c r="O1881" s="209"/>
      <c r="P1881" s="209"/>
      <c r="Q1881" s="209"/>
      <c r="R1881" s="209"/>
      <c r="S1881" s="209"/>
      <c r="T1881" s="210"/>
      <c r="AT1881" s="211" t="s">
        <v>208</v>
      </c>
      <c r="AU1881" s="211" t="s">
        <v>82</v>
      </c>
      <c r="AV1881" s="13" t="s">
        <v>82</v>
      </c>
      <c r="AW1881" s="13" t="s">
        <v>34</v>
      </c>
      <c r="AX1881" s="13" t="s">
        <v>73</v>
      </c>
      <c r="AY1881" s="211" t="s">
        <v>191</v>
      </c>
    </row>
    <row r="1882" spans="1:65" s="13" customFormat="1" ht="11.25">
      <c r="B1882" s="201"/>
      <c r="C1882" s="202"/>
      <c r="D1882" s="194" t="s">
        <v>208</v>
      </c>
      <c r="E1882" s="203" t="s">
        <v>19</v>
      </c>
      <c r="F1882" s="204" t="s">
        <v>2544</v>
      </c>
      <c r="G1882" s="202"/>
      <c r="H1882" s="205">
        <v>12.4</v>
      </c>
      <c r="I1882" s="206"/>
      <c r="J1882" s="202"/>
      <c r="K1882" s="202"/>
      <c r="L1882" s="207"/>
      <c r="M1882" s="208"/>
      <c r="N1882" s="209"/>
      <c r="O1882" s="209"/>
      <c r="P1882" s="209"/>
      <c r="Q1882" s="209"/>
      <c r="R1882" s="209"/>
      <c r="S1882" s="209"/>
      <c r="T1882" s="210"/>
      <c r="AT1882" s="211" t="s">
        <v>208</v>
      </c>
      <c r="AU1882" s="211" t="s">
        <v>82</v>
      </c>
      <c r="AV1882" s="13" t="s">
        <v>82</v>
      </c>
      <c r="AW1882" s="13" t="s">
        <v>34</v>
      </c>
      <c r="AX1882" s="13" t="s">
        <v>73</v>
      </c>
      <c r="AY1882" s="211" t="s">
        <v>191</v>
      </c>
    </row>
    <row r="1883" spans="1:65" s="13" customFormat="1" ht="11.25">
      <c r="B1883" s="201"/>
      <c r="C1883" s="202"/>
      <c r="D1883" s="194" t="s">
        <v>208</v>
      </c>
      <c r="E1883" s="203" t="s">
        <v>19</v>
      </c>
      <c r="F1883" s="204" t="s">
        <v>2545</v>
      </c>
      <c r="G1883" s="202"/>
      <c r="H1883" s="205">
        <v>21.75</v>
      </c>
      <c r="I1883" s="206"/>
      <c r="J1883" s="202"/>
      <c r="K1883" s="202"/>
      <c r="L1883" s="207"/>
      <c r="M1883" s="208"/>
      <c r="N1883" s="209"/>
      <c r="O1883" s="209"/>
      <c r="P1883" s="209"/>
      <c r="Q1883" s="209"/>
      <c r="R1883" s="209"/>
      <c r="S1883" s="209"/>
      <c r="T1883" s="210"/>
      <c r="AT1883" s="211" t="s">
        <v>208</v>
      </c>
      <c r="AU1883" s="211" t="s">
        <v>82</v>
      </c>
      <c r="AV1883" s="13" t="s">
        <v>82</v>
      </c>
      <c r="AW1883" s="13" t="s">
        <v>34</v>
      </c>
      <c r="AX1883" s="13" t="s">
        <v>73</v>
      </c>
      <c r="AY1883" s="211" t="s">
        <v>191</v>
      </c>
    </row>
    <row r="1884" spans="1:65" s="13" customFormat="1" ht="11.25">
      <c r="B1884" s="201"/>
      <c r="C1884" s="202"/>
      <c r="D1884" s="194" t="s">
        <v>208</v>
      </c>
      <c r="E1884" s="203" t="s">
        <v>19</v>
      </c>
      <c r="F1884" s="204" t="s">
        <v>2546</v>
      </c>
      <c r="G1884" s="202"/>
      <c r="H1884" s="205">
        <v>21.1</v>
      </c>
      <c r="I1884" s="206"/>
      <c r="J1884" s="202"/>
      <c r="K1884" s="202"/>
      <c r="L1884" s="207"/>
      <c r="M1884" s="208"/>
      <c r="N1884" s="209"/>
      <c r="O1884" s="209"/>
      <c r="P1884" s="209"/>
      <c r="Q1884" s="209"/>
      <c r="R1884" s="209"/>
      <c r="S1884" s="209"/>
      <c r="T1884" s="210"/>
      <c r="AT1884" s="211" t="s">
        <v>208</v>
      </c>
      <c r="AU1884" s="211" t="s">
        <v>82</v>
      </c>
      <c r="AV1884" s="13" t="s">
        <v>82</v>
      </c>
      <c r="AW1884" s="13" t="s">
        <v>34</v>
      </c>
      <c r="AX1884" s="13" t="s">
        <v>73</v>
      </c>
      <c r="AY1884" s="211" t="s">
        <v>191</v>
      </c>
    </row>
    <row r="1885" spans="1:65" s="13" customFormat="1" ht="11.25">
      <c r="B1885" s="201"/>
      <c r="C1885" s="202"/>
      <c r="D1885" s="194" t="s">
        <v>208</v>
      </c>
      <c r="E1885" s="203" t="s">
        <v>19</v>
      </c>
      <c r="F1885" s="204" t="s">
        <v>2547</v>
      </c>
      <c r="G1885" s="202"/>
      <c r="H1885" s="205">
        <v>20.38</v>
      </c>
      <c r="I1885" s="206"/>
      <c r="J1885" s="202"/>
      <c r="K1885" s="202"/>
      <c r="L1885" s="207"/>
      <c r="M1885" s="208"/>
      <c r="N1885" s="209"/>
      <c r="O1885" s="209"/>
      <c r="P1885" s="209"/>
      <c r="Q1885" s="209"/>
      <c r="R1885" s="209"/>
      <c r="S1885" s="209"/>
      <c r="T1885" s="210"/>
      <c r="AT1885" s="211" t="s">
        <v>208</v>
      </c>
      <c r="AU1885" s="211" t="s">
        <v>82</v>
      </c>
      <c r="AV1885" s="13" t="s">
        <v>82</v>
      </c>
      <c r="AW1885" s="13" t="s">
        <v>34</v>
      </c>
      <c r="AX1885" s="13" t="s">
        <v>73</v>
      </c>
      <c r="AY1885" s="211" t="s">
        <v>191</v>
      </c>
    </row>
    <row r="1886" spans="1:65" s="13" customFormat="1" ht="11.25">
      <c r="B1886" s="201"/>
      <c r="C1886" s="202"/>
      <c r="D1886" s="194" t="s">
        <v>208</v>
      </c>
      <c r="E1886" s="203" t="s">
        <v>19</v>
      </c>
      <c r="F1886" s="204" t="s">
        <v>2548</v>
      </c>
      <c r="G1886" s="202"/>
      <c r="H1886" s="205">
        <v>204.92</v>
      </c>
      <c r="I1886" s="206"/>
      <c r="J1886" s="202"/>
      <c r="K1886" s="202"/>
      <c r="L1886" s="207"/>
      <c r="M1886" s="208"/>
      <c r="N1886" s="209"/>
      <c r="O1886" s="209"/>
      <c r="P1886" s="209"/>
      <c r="Q1886" s="209"/>
      <c r="R1886" s="209"/>
      <c r="S1886" s="209"/>
      <c r="T1886" s="210"/>
      <c r="AT1886" s="211" t="s">
        <v>208</v>
      </c>
      <c r="AU1886" s="211" t="s">
        <v>82</v>
      </c>
      <c r="AV1886" s="13" t="s">
        <v>82</v>
      </c>
      <c r="AW1886" s="13" t="s">
        <v>34</v>
      </c>
      <c r="AX1886" s="13" t="s">
        <v>73</v>
      </c>
      <c r="AY1886" s="211" t="s">
        <v>191</v>
      </c>
    </row>
    <row r="1887" spans="1:65" s="14" customFormat="1" ht="11.25">
      <c r="B1887" s="212"/>
      <c r="C1887" s="213"/>
      <c r="D1887" s="194" t="s">
        <v>208</v>
      </c>
      <c r="E1887" s="214" t="s">
        <v>19</v>
      </c>
      <c r="F1887" s="215" t="s">
        <v>238</v>
      </c>
      <c r="G1887" s="213"/>
      <c r="H1887" s="216">
        <v>933.89499999999998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208</v>
      </c>
      <c r="AU1887" s="222" t="s">
        <v>82</v>
      </c>
      <c r="AV1887" s="14" t="s">
        <v>197</v>
      </c>
      <c r="AW1887" s="14" t="s">
        <v>34</v>
      </c>
      <c r="AX1887" s="14" t="s">
        <v>80</v>
      </c>
      <c r="AY1887" s="222" t="s">
        <v>191</v>
      </c>
    </row>
    <row r="1888" spans="1:65" s="2" customFormat="1" ht="21.75" customHeight="1">
      <c r="A1888" s="37"/>
      <c r="B1888" s="38"/>
      <c r="C1888" s="181" t="s">
        <v>2549</v>
      </c>
      <c r="D1888" s="181" t="s">
        <v>193</v>
      </c>
      <c r="E1888" s="182" t="s">
        <v>2550</v>
      </c>
      <c r="F1888" s="183" t="s">
        <v>2551</v>
      </c>
      <c r="G1888" s="184" t="s">
        <v>282</v>
      </c>
      <c r="H1888" s="185">
        <v>513.76300000000003</v>
      </c>
      <c r="I1888" s="186"/>
      <c r="J1888" s="187">
        <f>ROUND(I1888*H1888,2)</f>
        <v>0</v>
      </c>
      <c r="K1888" s="183" t="s">
        <v>19</v>
      </c>
      <c r="L1888" s="42"/>
      <c r="M1888" s="188" t="s">
        <v>19</v>
      </c>
      <c r="N1888" s="189" t="s">
        <v>44</v>
      </c>
      <c r="O1888" s="67"/>
      <c r="P1888" s="190">
        <f>O1888*H1888</f>
        <v>0</v>
      </c>
      <c r="Q1888" s="190">
        <v>1.5E-3</v>
      </c>
      <c r="R1888" s="190">
        <f>Q1888*H1888</f>
        <v>0.77064450000000007</v>
      </c>
      <c r="S1888" s="190">
        <v>0</v>
      </c>
      <c r="T1888" s="191">
        <f>S1888*H1888</f>
        <v>0</v>
      </c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R1888" s="192" t="s">
        <v>292</v>
      </c>
      <c r="AT1888" s="192" t="s">
        <v>193</v>
      </c>
      <c r="AU1888" s="192" t="s">
        <v>82</v>
      </c>
      <c r="AY1888" s="20" t="s">
        <v>191</v>
      </c>
      <c r="BE1888" s="193">
        <f>IF(N1888="základní",J1888,0)</f>
        <v>0</v>
      </c>
      <c r="BF1888" s="193">
        <f>IF(N1888="snížená",J1888,0)</f>
        <v>0</v>
      </c>
      <c r="BG1888" s="193">
        <f>IF(N1888="zákl. přenesená",J1888,0)</f>
        <v>0</v>
      </c>
      <c r="BH1888" s="193">
        <f>IF(N1888="sníž. přenesená",J1888,0)</f>
        <v>0</v>
      </c>
      <c r="BI1888" s="193">
        <f>IF(N1888="nulová",J1888,0)</f>
        <v>0</v>
      </c>
      <c r="BJ1888" s="20" t="s">
        <v>80</v>
      </c>
      <c r="BK1888" s="193">
        <f>ROUND(I1888*H1888,2)</f>
        <v>0</v>
      </c>
      <c r="BL1888" s="20" t="s">
        <v>292</v>
      </c>
      <c r="BM1888" s="192" t="s">
        <v>2552</v>
      </c>
    </row>
    <row r="1889" spans="1:51" s="2" customFormat="1" ht="11.25">
      <c r="A1889" s="37"/>
      <c r="B1889" s="38"/>
      <c r="C1889" s="39"/>
      <c r="D1889" s="194" t="s">
        <v>199</v>
      </c>
      <c r="E1889" s="39"/>
      <c r="F1889" s="195" t="s">
        <v>2553</v>
      </c>
      <c r="G1889" s="39"/>
      <c r="H1889" s="39"/>
      <c r="I1889" s="196"/>
      <c r="J1889" s="39"/>
      <c r="K1889" s="39"/>
      <c r="L1889" s="42"/>
      <c r="M1889" s="197"/>
      <c r="N1889" s="198"/>
      <c r="O1889" s="67"/>
      <c r="P1889" s="67"/>
      <c r="Q1889" s="67"/>
      <c r="R1889" s="67"/>
      <c r="S1889" s="67"/>
      <c r="T1889" s="68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T1889" s="20" t="s">
        <v>199</v>
      </c>
      <c r="AU1889" s="20" t="s">
        <v>82</v>
      </c>
    </row>
    <row r="1890" spans="1:51" s="15" customFormat="1" ht="11.25">
      <c r="B1890" s="233"/>
      <c r="C1890" s="234"/>
      <c r="D1890" s="194" t="s">
        <v>208</v>
      </c>
      <c r="E1890" s="235" t="s">
        <v>19</v>
      </c>
      <c r="F1890" s="236" t="s">
        <v>556</v>
      </c>
      <c r="G1890" s="234"/>
      <c r="H1890" s="235" t="s">
        <v>19</v>
      </c>
      <c r="I1890" s="237"/>
      <c r="J1890" s="234"/>
      <c r="K1890" s="234"/>
      <c r="L1890" s="238"/>
      <c r="M1890" s="239"/>
      <c r="N1890" s="240"/>
      <c r="O1890" s="240"/>
      <c r="P1890" s="240"/>
      <c r="Q1890" s="240"/>
      <c r="R1890" s="240"/>
      <c r="S1890" s="240"/>
      <c r="T1890" s="241"/>
      <c r="AT1890" s="242" t="s">
        <v>208</v>
      </c>
      <c r="AU1890" s="242" t="s">
        <v>82</v>
      </c>
      <c r="AV1890" s="15" t="s">
        <v>80</v>
      </c>
      <c r="AW1890" s="15" t="s">
        <v>34</v>
      </c>
      <c r="AX1890" s="15" t="s">
        <v>73</v>
      </c>
      <c r="AY1890" s="242" t="s">
        <v>191</v>
      </c>
    </row>
    <row r="1891" spans="1:51" s="13" customFormat="1" ht="11.25">
      <c r="B1891" s="201"/>
      <c r="C1891" s="202"/>
      <c r="D1891" s="194" t="s">
        <v>208</v>
      </c>
      <c r="E1891" s="203" t="s">
        <v>19</v>
      </c>
      <c r="F1891" s="204" t="s">
        <v>2554</v>
      </c>
      <c r="G1891" s="202"/>
      <c r="H1891" s="205">
        <v>2.23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208</v>
      </c>
      <c r="AU1891" s="211" t="s">
        <v>82</v>
      </c>
      <c r="AV1891" s="13" t="s">
        <v>82</v>
      </c>
      <c r="AW1891" s="13" t="s">
        <v>34</v>
      </c>
      <c r="AX1891" s="13" t="s">
        <v>73</v>
      </c>
      <c r="AY1891" s="211" t="s">
        <v>191</v>
      </c>
    </row>
    <row r="1892" spans="1:51" s="13" customFormat="1" ht="11.25">
      <c r="B1892" s="201"/>
      <c r="C1892" s="202"/>
      <c r="D1892" s="194" t="s">
        <v>208</v>
      </c>
      <c r="E1892" s="203" t="s">
        <v>19</v>
      </c>
      <c r="F1892" s="204" t="s">
        <v>2555</v>
      </c>
      <c r="G1892" s="202"/>
      <c r="H1892" s="205">
        <v>2.15</v>
      </c>
      <c r="I1892" s="206"/>
      <c r="J1892" s="202"/>
      <c r="K1892" s="202"/>
      <c r="L1892" s="207"/>
      <c r="M1892" s="208"/>
      <c r="N1892" s="209"/>
      <c r="O1892" s="209"/>
      <c r="P1892" s="209"/>
      <c r="Q1892" s="209"/>
      <c r="R1892" s="209"/>
      <c r="S1892" s="209"/>
      <c r="T1892" s="210"/>
      <c r="AT1892" s="211" t="s">
        <v>208</v>
      </c>
      <c r="AU1892" s="211" t="s">
        <v>82</v>
      </c>
      <c r="AV1892" s="13" t="s">
        <v>82</v>
      </c>
      <c r="AW1892" s="13" t="s">
        <v>34</v>
      </c>
      <c r="AX1892" s="13" t="s">
        <v>73</v>
      </c>
      <c r="AY1892" s="211" t="s">
        <v>191</v>
      </c>
    </row>
    <row r="1893" spans="1:51" s="13" customFormat="1" ht="11.25">
      <c r="B1893" s="201"/>
      <c r="C1893" s="202"/>
      <c r="D1893" s="194" t="s">
        <v>208</v>
      </c>
      <c r="E1893" s="203" t="s">
        <v>19</v>
      </c>
      <c r="F1893" s="204" t="s">
        <v>2556</v>
      </c>
      <c r="G1893" s="202"/>
      <c r="H1893" s="205">
        <v>8.44</v>
      </c>
      <c r="I1893" s="206"/>
      <c r="J1893" s="202"/>
      <c r="K1893" s="202"/>
      <c r="L1893" s="207"/>
      <c r="M1893" s="208"/>
      <c r="N1893" s="209"/>
      <c r="O1893" s="209"/>
      <c r="P1893" s="209"/>
      <c r="Q1893" s="209"/>
      <c r="R1893" s="209"/>
      <c r="S1893" s="209"/>
      <c r="T1893" s="210"/>
      <c r="AT1893" s="211" t="s">
        <v>208</v>
      </c>
      <c r="AU1893" s="211" t="s">
        <v>82</v>
      </c>
      <c r="AV1893" s="13" t="s">
        <v>82</v>
      </c>
      <c r="AW1893" s="13" t="s">
        <v>34</v>
      </c>
      <c r="AX1893" s="13" t="s">
        <v>73</v>
      </c>
      <c r="AY1893" s="211" t="s">
        <v>191</v>
      </c>
    </row>
    <row r="1894" spans="1:51" s="13" customFormat="1" ht="11.25">
      <c r="B1894" s="201"/>
      <c r="C1894" s="202"/>
      <c r="D1894" s="194" t="s">
        <v>208</v>
      </c>
      <c r="E1894" s="203" t="s">
        <v>19</v>
      </c>
      <c r="F1894" s="204" t="s">
        <v>2557</v>
      </c>
      <c r="G1894" s="202"/>
      <c r="H1894" s="205">
        <v>1.0680000000000001</v>
      </c>
      <c r="I1894" s="206"/>
      <c r="J1894" s="202"/>
      <c r="K1894" s="202"/>
      <c r="L1894" s="207"/>
      <c r="M1894" s="208"/>
      <c r="N1894" s="209"/>
      <c r="O1894" s="209"/>
      <c r="P1894" s="209"/>
      <c r="Q1894" s="209"/>
      <c r="R1894" s="209"/>
      <c r="S1894" s="209"/>
      <c r="T1894" s="210"/>
      <c r="AT1894" s="211" t="s">
        <v>208</v>
      </c>
      <c r="AU1894" s="211" t="s">
        <v>82</v>
      </c>
      <c r="AV1894" s="13" t="s">
        <v>82</v>
      </c>
      <c r="AW1894" s="13" t="s">
        <v>34</v>
      </c>
      <c r="AX1894" s="13" t="s">
        <v>73</v>
      </c>
      <c r="AY1894" s="211" t="s">
        <v>191</v>
      </c>
    </row>
    <row r="1895" spans="1:51" s="15" customFormat="1" ht="11.25">
      <c r="B1895" s="233"/>
      <c r="C1895" s="234"/>
      <c r="D1895" s="194" t="s">
        <v>208</v>
      </c>
      <c r="E1895" s="235" t="s">
        <v>19</v>
      </c>
      <c r="F1895" s="236" t="s">
        <v>571</v>
      </c>
      <c r="G1895" s="234"/>
      <c r="H1895" s="235" t="s">
        <v>19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AT1895" s="242" t="s">
        <v>208</v>
      </c>
      <c r="AU1895" s="242" t="s">
        <v>82</v>
      </c>
      <c r="AV1895" s="15" t="s">
        <v>80</v>
      </c>
      <c r="AW1895" s="15" t="s">
        <v>34</v>
      </c>
      <c r="AX1895" s="15" t="s">
        <v>73</v>
      </c>
      <c r="AY1895" s="242" t="s">
        <v>191</v>
      </c>
    </row>
    <row r="1896" spans="1:51" s="13" customFormat="1" ht="11.25">
      <c r="B1896" s="201"/>
      <c r="C1896" s="202"/>
      <c r="D1896" s="194" t="s">
        <v>208</v>
      </c>
      <c r="E1896" s="203" t="s">
        <v>19</v>
      </c>
      <c r="F1896" s="204" t="s">
        <v>2558</v>
      </c>
      <c r="G1896" s="202"/>
      <c r="H1896" s="205">
        <v>129.28</v>
      </c>
      <c r="I1896" s="206"/>
      <c r="J1896" s="202"/>
      <c r="K1896" s="202"/>
      <c r="L1896" s="207"/>
      <c r="M1896" s="208"/>
      <c r="N1896" s="209"/>
      <c r="O1896" s="209"/>
      <c r="P1896" s="209"/>
      <c r="Q1896" s="209"/>
      <c r="R1896" s="209"/>
      <c r="S1896" s="209"/>
      <c r="T1896" s="210"/>
      <c r="AT1896" s="211" t="s">
        <v>208</v>
      </c>
      <c r="AU1896" s="211" t="s">
        <v>82</v>
      </c>
      <c r="AV1896" s="13" t="s">
        <v>82</v>
      </c>
      <c r="AW1896" s="13" t="s">
        <v>34</v>
      </c>
      <c r="AX1896" s="13" t="s">
        <v>73</v>
      </c>
      <c r="AY1896" s="211" t="s">
        <v>191</v>
      </c>
    </row>
    <row r="1897" spans="1:51" s="15" customFormat="1" ht="11.25">
      <c r="B1897" s="233"/>
      <c r="C1897" s="234"/>
      <c r="D1897" s="194" t="s">
        <v>208</v>
      </c>
      <c r="E1897" s="235" t="s">
        <v>19</v>
      </c>
      <c r="F1897" s="236" t="s">
        <v>571</v>
      </c>
      <c r="G1897" s="234"/>
      <c r="H1897" s="235" t="s">
        <v>19</v>
      </c>
      <c r="I1897" s="237"/>
      <c r="J1897" s="234"/>
      <c r="K1897" s="234"/>
      <c r="L1897" s="238"/>
      <c r="M1897" s="239"/>
      <c r="N1897" s="240"/>
      <c r="O1897" s="240"/>
      <c r="P1897" s="240"/>
      <c r="Q1897" s="240"/>
      <c r="R1897" s="240"/>
      <c r="S1897" s="240"/>
      <c r="T1897" s="241"/>
      <c r="AT1897" s="242" t="s">
        <v>208</v>
      </c>
      <c r="AU1897" s="242" t="s">
        <v>82</v>
      </c>
      <c r="AV1897" s="15" t="s">
        <v>80</v>
      </c>
      <c r="AW1897" s="15" t="s">
        <v>34</v>
      </c>
      <c r="AX1897" s="15" t="s">
        <v>73</v>
      </c>
      <c r="AY1897" s="242" t="s">
        <v>191</v>
      </c>
    </row>
    <row r="1898" spans="1:51" s="13" customFormat="1" ht="11.25">
      <c r="B1898" s="201"/>
      <c r="C1898" s="202"/>
      <c r="D1898" s="194" t="s">
        <v>208</v>
      </c>
      <c r="E1898" s="203" t="s">
        <v>19</v>
      </c>
      <c r="F1898" s="204" t="s">
        <v>2559</v>
      </c>
      <c r="G1898" s="202"/>
      <c r="H1898" s="205">
        <v>1.32</v>
      </c>
      <c r="I1898" s="206"/>
      <c r="J1898" s="202"/>
      <c r="K1898" s="202"/>
      <c r="L1898" s="207"/>
      <c r="M1898" s="208"/>
      <c r="N1898" s="209"/>
      <c r="O1898" s="209"/>
      <c r="P1898" s="209"/>
      <c r="Q1898" s="209"/>
      <c r="R1898" s="209"/>
      <c r="S1898" s="209"/>
      <c r="T1898" s="210"/>
      <c r="AT1898" s="211" t="s">
        <v>208</v>
      </c>
      <c r="AU1898" s="211" t="s">
        <v>82</v>
      </c>
      <c r="AV1898" s="13" t="s">
        <v>82</v>
      </c>
      <c r="AW1898" s="13" t="s">
        <v>34</v>
      </c>
      <c r="AX1898" s="13" t="s">
        <v>73</v>
      </c>
      <c r="AY1898" s="211" t="s">
        <v>191</v>
      </c>
    </row>
    <row r="1899" spans="1:51" s="13" customFormat="1" ht="11.25">
      <c r="B1899" s="201"/>
      <c r="C1899" s="202"/>
      <c r="D1899" s="194" t="s">
        <v>208</v>
      </c>
      <c r="E1899" s="203" t="s">
        <v>19</v>
      </c>
      <c r="F1899" s="204" t="s">
        <v>2560</v>
      </c>
      <c r="G1899" s="202"/>
      <c r="H1899" s="205">
        <v>1.67</v>
      </c>
      <c r="I1899" s="206"/>
      <c r="J1899" s="202"/>
      <c r="K1899" s="202"/>
      <c r="L1899" s="207"/>
      <c r="M1899" s="208"/>
      <c r="N1899" s="209"/>
      <c r="O1899" s="209"/>
      <c r="P1899" s="209"/>
      <c r="Q1899" s="209"/>
      <c r="R1899" s="209"/>
      <c r="S1899" s="209"/>
      <c r="T1899" s="210"/>
      <c r="AT1899" s="211" t="s">
        <v>208</v>
      </c>
      <c r="AU1899" s="211" t="s">
        <v>82</v>
      </c>
      <c r="AV1899" s="13" t="s">
        <v>82</v>
      </c>
      <c r="AW1899" s="13" t="s">
        <v>34</v>
      </c>
      <c r="AX1899" s="13" t="s">
        <v>73</v>
      </c>
      <c r="AY1899" s="211" t="s">
        <v>191</v>
      </c>
    </row>
    <row r="1900" spans="1:51" s="13" customFormat="1" ht="11.25">
      <c r="B1900" s="201"/>
      <c r="C1900" s="202"/>
      <c r="D1900" s="194" t="s">
        <v>208</v>
      </c>
      <c r="E1900" s="203" t="s">
        <v>19</v>
      </c>
      <c r="F1900" s="204" t="s">
        <v>2561</v>
      </c>
      <c r="G1900" s="202"/>
      <c r="H1900" s="205">
        <v>1.67</v>
      </c>
      <c r="I1900" s="206"/>
      <c r="J1900" s="202"/>
      <c r="K1900" s="202"/>
      <c r="L1900" s="207"/>
      <c r="M1900" s="208"/>
      <c r="N1900" s="209"/>
      <c r="O1900" s="209"/>
      <c r="P1900" s="209"/>
      <c r="Q1900" s="209"/>
      <c r="R1900" s="209"/>
      <c r="S1900" s="209"/>
      <c r="T1900" s="210"/>
      <c r="AT1900" s="211" t="s">
        <v>208</v>
      </c>
      <c r="AU1900" s="211" t="s">
        <v>82</v>
      </c>
      <c r="AV1900" s="13" t="s">
        <v>82</v>
      </c>
      <c r="AW1900" s="13" t="s">
        <v>34</v>
      </c>
      <c r="AX1900" s="13" t="s">
        <v>73</v>
      </c>
      <c r="AY1900" s="211" t="s">
        <v>191</v>
      </c>
    </row>
    <row r="1901" spans="1:51" s="13" customFormat="1" ht="11.25">
      <c r="B1901" s="201"/>
      <c r="C1901" s="202"/>
      <c r="D1901" s="194" t="s">
        <v>208</v>
      </c>
      <c r="E1901" s="203" t="s">
        <v>19</v>
      </c>
      <c r="F1901" s="204" t="s">
        <v>2562</v>
      </c>
      <c r="G1901" s="202"/>
      <c r="H1901" s="205">
        <v>1.49</v>
      </c>
      <c r="I1901" s="206"/>
      <c r="J1901" s="202"/>
      <c r="K1901" s="202"/>
      <c r="L1901" s="207"/>
      <c r="M1901" s="208"/>
      <c r="N1901" s="209"/>
      <c r="O1901" s="209"/>
      <c r="P1901" s="209"/>
      <c r="Q1901" s="209"/>
      <c r="R1901" s="209"/>
      <c r="S1901" s="209"/>
      <c r="T1901" s="210"/>
      <c r="AT1901" s="211" t="s">
        <v>208</v>
      </c>
      <c r="AU1901" s="211" t="s">
        <v>82</v>
      </c>
      <c r="AV1901" s="13" t="s">
        <v>82</v>
      </c>
      <c r="AW1901" s="13" t="s">
        <v>34</v>
      </c>
      <c r="AX1901" s="13" t="s">
        <v>73</v>
      </c>
      <c r="AY1901" s="211" t="s">
        <v>191</v>
      </c>
    </row>
    <row r="1902" spans="1:51" s="13" customFormat="1" ht="11.25">
      <c r="B1902" s="201"/>
      <c r="C1902" s="202"/>
      <c r="D1902" s="194" t="s">
        <v>208</v>
      </c>
      <c r="E1902" s="203" t="s">
        <v>19</v>
      </c>
      <c r="F1902" s="204" t="s">
        <v>2563</v>
      </c>
      <c r="G1902" s="202"/>
      <c r="H1902" s="205">
        <v>1.31</v>
      </c>
      <c r="I1902" s="206"/>
      <c r="J1902" s="202"/>
      <c r="K1902" s="202"/>
      <c r="L1902" s="207"/>
      <c r="M1902" s="208"/>
      <c r="N1902" s="209"/>
      <c r="O1902" s="209"/>
      <c r="P1902" s="209"/>
      <c r="Q1902" s="209"/>
      <c r="R1902" s="209"/>
      <c r="S1902" s="209"/>
      <c r="T1902" s="210"/>
      <c r="AT1902" s="211" t="s">
        <v>208</v>
      </c>
      <c r="AU1902" s="211" t="s">
        <v>82</v>
      </c>
      <c r="AV1902" s="13" t="s">
        <v>82</v>
      </c>
      <c r="AW1902" s="13" t="s">
        <v>34</v>
      </c>
      <c r="AX1902" s="13" t="s">
        <v>73</v>
      </c>
      <c r="AY1902" s="211" t="s">
        <v>191</v>
      </c>
    </row>
    <row r="1903" spans="1:51" s="13" customFormat="1" ht="11.25">
      <c r="B1903" s="201"/>
      <c r="C1903" s="202"/>
      <c r="D1903" s="194" t="s">
        <v>208</v>
      </c>
      <c r="E1903" s="203" t="s">
        <v>19</v>
      </c>
      <c r="F1903" s="204" t="s">
        <v>2564</v>
      </c>
      <c r="G1903" s="202"/>
      <c r="H1903" s="205">
        <v>2.86</v>
      </c>
      <c r="I1903" s="206"/>
      <c r="J1903" s="202"/>
      <c r="K1903" s="202"/>
      <c r="L1903" s="207"/>
      <c r="M1903" s="208"/>
      <c r="N1903" s="209"/>
      <c r="O1903" s="209"/>
      <c r="P1903" s="209"/>
      <c r="Q1903" s="209"/>
      <c r="R1903" s="209"/>
      <c r="S1903" s="209"/>
      <c r="T1903" s="210"/>
      <c r="AT1903" s="211" t="s">
        <v>208</v>
      </c>
      <c r="AU1903" s="211" t="s">
        <v>82</v>
      </c>
      <c r="AV1903" s="13" t="s">
        <v>82</v>
      </c>
      <c r="AW1903" s="13" t="s">
        <v>34</v>
      </c>
      <c r="AX1903" s="13" t="s">
        <v>73</v>
      </c>
      <c r="AY1903" s="211" t="s">
        <v>191</v>
      </c>
    </row>
    <row r="1904" spans="1:51" s="13" customFormat="1" ht="11.25">
      <c r="B1904" s="201"/>
      <c r="C1904" s="202"/>
      <c r="D1904" s="194" t="s">
        <v>208</v>
      </c>
      <c r="E1904" s="203" t="s">
        <v>19</v>
      </c>
      <c r="F1904" s="204" t="s">
        <v>2565</v>
      </c>
      <c r="G1904" s="202"/>
      <c r="H1904" s="205">
        <v>2.3199999999999998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208</v>
      </c>
      <c r="AU1904" s="211" t="s">
        <v>82</v>
      </c>
      <c r="AV1904" s="13" t="s">
        <v>82</v>
      </c>
      <c r="AW1904" s="13" t="s">
        <v>34</v>
      </c>
      <c r="AX1904" s="13" t="s">
        <v>73</v>
      </c>
      <c r="AY1904" s="211" t="s">
        <v>191</v>
      </c>
    </row>
    <row r="1905" spans="2:51" s="13" customFormat="1" ht="11.25">
      <c r="B1905" s="201"/>
      <c r="C1905" s="202"/>
      <c r="D1905" s="194" t="s">
        <v>208</v>
      </c>
      <c r="E1905" s="203" t="s">
        <v>19</v>
      </c>
      <c r="F1905" s="204" t="s">
        <v>2566</v>
      </c>
      <c r="G1905" s="202"/>
      <c r="H1905" s="205">
        <v>1.03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208</v>
      </c>
      <c r="AU1905" s="211" t="s">
        <v>82</v>
      </c>
      <c r="AV1905" s="13" t="s">
        <v>82</v>
      </c>
      <c r="AW1905" s="13" t="s">
        <v>34</v>
      </c>
      <c r="AX1905" s="13" t="s">
        <v>73</v>
      </c>
      <c r="AY1905" s="211" t="s">
        <v>191</v>
      </c>
    </row>
    <row r="1906" spans="2:51" s="13" customFormat="1" ht="11.25">
      <c r="B1906" s="201"/>
      <c r="C1906" s="202"/>
      <c r="D1906" s="194" t="s">
        <v>208</v>
      </c>
      <c r="E1906" s="203" t="s">
        <v>19</v>
      </c>
      <c r="F1906" s="204" t="s">
        <v>2532</v>
      </c>
      <c r="G1906" s="202"/>
      <c r="H1906" s="205">
        <v>26.5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208</v>
      </c>
      <c r="AU1906" s="211" t="s">
        <v>82</v>
      </c>
      <c r="AV1906" s="13" t="s">
        <v>82</v>
      </c>
      <c r="AW1906" s="13" t="s">
        <v>34</v>
      </c>
      <c r="AX1906" s="13" t="s">
        <v>73</v>
      </c>
      <c r="AY1906" s="211" t="s">
        <v>191</v>
      </c>
    </row>
    <row r="1907" spans="2:51" s="13" customFormat="1" ht="11.25">
      <c r="B1907" s="201"/>
      <c r="C1907" s="202"/>
      <c r="D1907" s="194" t="s">
        <v>208</v>
      </c>
      <c r="E1907" s="203" t="s">
        <v>19</v>
      </c>
      <c r="F1907" s="204" t="s">
        <v>2567</v>
      </c>
      <c r="G1907" s="202"/>
      <c r="H1907" s="205">
        <v>2.4700000000000002</v>
      </c>
      <c r="I1907" s="206"/>
      <c r="J1907" s="202"/>
      <c r="K1907" s="202"/>
      <c r="L1907" s="207"/>
      <c r="M1907" s="208"/>
      <c r="N1907" s="209"/>
      <c r="O1907" s="209"/>
      <c r="P1907" s="209"/>
      <c r="Q1907" s="209"/>
      <c r="R1907" s="209"/>
      <c r="S1907" s="209"/>
      <c r="T1907" s="210"/>
      <c r="AT1907" s="211" t="s">
        <v>208</v>
      </c>
      <c r="AU1907" s="211" t="s">
        <v>82</v>
      </c>
      <c r="AV1907" s="13" t="s">
        <v>82</v>
      </c>
      <c r="AW1907" s="13" t="s">
        <v>34</v>
      </c>
      <c r="AX1907" s="13" t="s">
        <v>73</v>
      </c>
      <c r="AY1907" s="211" t="s">
        <v>191</v>
      </c>
    </row>
    <row r="1908" spans="2:51" s="13" customFormat="1" ht="11.25">
      <c r="B1908" s="201"/>
      <c r="C1908" s="202"/>
      <c r="D1908" s="194" t="s">
        <v>208</v>
      </c>
      <c r="E1908" s="203" t="s">
        <v>19</v>
      </c>
      <c r="F1908" s="204" t="s">
        <v>2568</v>
      </c>
      <c r="G1908" s="202"/>
      <c r="H1908" s="205">
        <v>1.33</v>
      </c>
      <c r="I1908" s="206"/>
      <c r="J1908" s="202"/>
      <c r="K1908" s="202"/>
      <c r="L1908" s="207"/>
      <c r="M1908" s="208"/>
      <c r="N1908" s="209"/>
      <c r="O1908" s="209"/>
      <c r="P1908" s="209"/>
      <c r="Q1908" s="209"/>
      <c r="R1908" s="209"/>
      <c r="S1908" s="209"/>
      <c r="T1908" s="210"/>
      <c r="AT1908" s="211" t="s">
        <v>208</v>
      </c>
      <c r="AU1908" s="211" t="s">
        <v>82</v>
      </c>
      <c r="AV1908" s="13" t="s">
        <v>82</v>
      </c>
      <c r="AW1908" s="13" t="s">
        <v>34</v>
      </c>
      <c r="AX1908" s="13" t="s">
        <v>73</v>
      </c>
      <c r="AY1908" s="211" t="s">
        <v>191</v>
      </c>
    </row>
    <row r="1909" spans="2:51" s="13" customFormat="1" ht="11.25">
      <c r="B1909" s="201"/>
      <c r="C1909" s="202"/>
      <c r="D1909" s="194" t="s">
        <v>208</v>
      </c>
      <c r="E1909" s="203" t="s">
        <v>19</v>
      </c>
      <c r="F1909" s="204" t="s">
        <v>2569</v>
      </c>
      <c r="G1909" s="202"/>
      <c r="H1909" s="205">
        <v>3.5649999999999999</v>
      </c>
      <c r="I1909" s="206"/>
      <c r="J1909" s="202"/>
      <c r="K1909" s="202"/>
      <c r="L1909" s="207"/>
      <c r="M1909" s="208"/>
      <c r="N1909" s="209"/>
      <c r="O1909" s="209"/>
      <c r="P1909" s="209"/>
      <c r="Q1909" s="209"/>
      <c r="R1909" s="209"/>
      <c r="S1909" s="209"/>
      <c r="T1909" s="210"/>
      <c r="AT1909" s="211" t="s">
        <v>208</v>
      </c>
      <c r="AU1909" s="211" t="s">
        <v>82</v>
      </c>
      <c r="AV1909" s="13" t="s">
        <v>82</v>
      </c>
      <c r="AW1909" s="13" t="s">
        <v>34</v>
      </c>
      <c r="AX1909" s="13" t="s">
        <v>73</v>
      </c>
      <c r="AY1909" s="211" t="s">
        <v>191</v>
      </c>
    </row>
    <row r="1910" spans="2:51" s="13" customFormat="1" ht="11.25">
      <c r="B1910" s="201"/>
      <c r="C1910" s="202"/>
      <c r="D1910" s="194" t="s">
        <v>208</v>
      </c>
      <c r="E1910" s="203" t="s">
        <v>19</v>
      </c>
      <c r="F1910" s="204" t="s">
        <v>2570</v>
      </c>
      <c r="G1910" s="202"/>
      <c r="H1910" s="205">
        <v>2.3199999999999998</v>
      </c>
      <c r="I1910" s="206"/>
      <c r="J1910" s="202"/>
      <c r="K1910" s="202"/>
      <c r="L1910" s="207"/>
      <c r="M1910" s="208"/>
      <c r="N1910" s="209"/>
      <c r="O1910" s="209"/>
      <c r="P1910" s="209"/>
      <c r="Q1910" s="209"/>
      <c r="R1910" s="209"/>
      <c r="S1910" s="209"/>
      <c r="T1910" s="210"/>
      <c r="AT1910" s="211" t="s">
        <v>208</v>
      </c>
      <c r="AU1910" s="211" t="s">
        <v>82</v>
      </c>
      <c r="AV1910" s="13" t="s">
        <v>82</v>
      </c>
      <c r="AW1910" s="13" t="s">
        <v>34</v>
      </c>
      <c r="AX1910" s="13" t="s">
        <v>73</v>
      </c>
      <c r="AY1910" s="211" t="s">
        <v>191</v>
      </c>
    </row>
    <row r="1911" spans="2:51" s="13" customFormat="1" ht="11.25">
      <c r="B1911" s="201"/>
      <c r="C1911" s="202"/>
      <c r="D1911" s="194" t="s">
        <v>208</v>
      </c>
      <c r="E1911" s="203" t="s">
        <v>19</v>
      </c>
      <c r="F1911" s="204" t="s">
        <v>2571</v>
      </c>
      <c r="G1911" s="202"/>
      <c r="H1911" s="205">
        <v>1.45</v>
      </c>
      <c r="I1911" s="206"/>
      <c r="J1911" s="202"/>
      <c r="K1911" s="202"/>
      <c r="L1911" s="207"/>
      <c r="M1911" s="208"/>
      <c r="N1911" s="209"/>
      <c r="O1911" s="209"/>
      <c r="P1911" s="209"/>
      <c r="Q1911" s="209"/>
      <c r="R1911" s="209"/>
      <c r="S1911" s="209"/>
      <c r="T1911" s="210"/>
      <c r="AT1911" s="211" t="s">
        <v>208</v>
      </c>
      <c r="AU1911" s="211" t="s">
        <v>82</v>
      </c>
      <c r="AV1911" s="13" t="s">
        <v>82</v>
      </c>
      <c r="AW1911" s="13" t="s">
        <v>34</v>
      </c>
      <c r="AX1911" s="13" t="s">
        <v>73</v>
      </c>
      <c r="AY1911" s="211" t="s">
        <v>191</v>
      </c>
    </row>
    <row r="1912" spans="2:51" s="13" customFormat="1" ht="11.25">
      <c r="B1912" s="201"/>
      <c r="C1912" s="202"/>
      <c r="D1912" s="194" t="s">
        <v>208</v>
      </c>
      <c r="E1912" s="203" t="s">
        <v>19</v>
      </c>
      <c r="F1912" s="204" t="s">
        <v>2538</v>
      </c>
      <c r="G1912" s="202"/>
      <c r="H1912" s="205">
        <v>49.204999999999998</v>
      </c>
      <c r="I1912" s="206"/>
      <c r="J1912" s="202"/>
      <c r="K1912" s="202"/>
      <c r="L1912" s="207"/>
      <c r="M1912" s="208"/>
      <c r="N1912" s="209"/>
      <c r="O1912" s="209"/>
      <c r="P1912" s="209"/>
      <c r="Q1912" s="209"/>
      <c r="R1912" s="209"/>
      <c r="S1912" s="209"/>
      <c r="T1912" s="210"/>
      <c r="AT1912" s="211" t="s">
        <v>208</v>
      </c>
      <c r="AU1912" s="211" t="s">
        <v>82</v>
      </c>
      <c r="AV1912" s="13" t="s">
        <v>82</v>
      </c>
      <c r="AW1912" s="13" t="s">
        <v>34</v>
      </c>
      <c r="AX1912" s="13" t="s">
        <v>73</v>
      </c>
      <c r="AY1912" s="211" t="s">
        <v>191</v>
      </c>
    </row>
    <row r="1913" spans="2:51" s="13" customFormat="1" ht="11.25">
      <c r="B1913" s="201"/>
      <c r="C1913" s="202"/>
      <c r="D1913" s="194" t="s">
        <v>208</v>
      </c>
      <c r="E1913" s="203" t="s">
        <v>19</v>
      </c>
      <c r="F1913" s="204" t="s">
        <v>2572</v>
      </c>
      <c r="G1913" s="202"/>
      <c r="H1913" s="205">
        <v>2.33</v>
      </c>
      <c r="I1913" s="206"/>
      <c r="J1913" s="202"/>
      <c r="K1913" s="202"/>
      <c r="L1913" s="207"/>
      <c r="M1913" s="208"/>
      <c r="N1913" s="209"/>
      <c r="O1913" s="209"/>
      <c r="P1913" s="209"/>
      <c r="Q1913" s="209"/>
      <c r="R1913" s="209"/>
      <c r="S1913" s="209"/>
      <c r="T1913" s="210"/>
      <c r="AT1913" s="211" t="s">
        <v>208</v>
      </c>
      <c r="AU1913" s="211" t="s">
        <v>82</v>
      </c>
      <c r="AV1913" s="13" t="s">
        <v>82</v>
      </c>
      <c r="AW1913" s="13" t="s">
        <v>34</v>
      </c>
      <c r="AX1913" s="13" t="s">
        <v>73</v>
      </c>
      <c r="AY1913" s="211" t="s">
        <v>191</v>
      </c>
    </row>
    <row r="1914" spans="2:51" s="13" customFormat="1" ht="11.25">
      <c r="B1914" s="201"/>
      <c r="C1914" s="202"/>
      <c r="D1914" s="194" t="s">
        <v>208</v>
      </c>
      <c r="E1914" s="203" t="s">
        <v>19</v>
      </c>
      <c r="F1914" s="204" t="s">
        <v>2573</v>
      </c>
      <c r="G1914" s="202"/>
      <c r="H1914" s="205">
        <v>1.0900000000000001</v>
      </c>
      <c r="I1914" s="206"/>
      <c r="J1914" s="202"/>
      <c r="K1914" s="202"/>
      <c r="L1914" s="207"/>
      <c r="M1914" s="208"/>
      <c r="N1914" s="209"/>
      <c r="O1914" s="209"/>
      <c r="P1914" s="209"/>
      <c r="Q1914" s="209"/>
      <c r="R1914" s="209"/>
      <c r="S1914" s="209"/>
      <c r="T1914" s="210"/>
      <c r="AT1914" s="211" t="s">
        <v>208</v>
      </c>
      <c r="AU1914" s="211" t="s">
        <v>82</v>
      </c>
      <c r="AV1914" s="13" t="s">
        <v>82</v>
      </c>
      <c r="AW1914" s="13" t="s">
        <v>34</v>
      </c>
      <c r="AX1914" s="13" t="s">
        <v>73</v>
      </c>
      <c r="AY1914" s="211" t="s">
        <v>191</v>
      </c>
    </row>
    <row r="1915" spans="2:51" s="13" customFormat="1" ht="11.25">
      <c r="B1915" s="201"/>
      <c r="C1915" s="202"/>
      <c r="D1915" s="194" t="s">
        <v>208</v>
      </c>
      <c r="E1915" s="203" t="s">
        <v>19</v>
      </c>
      <c r="F1915" s="204" t="s">
        <v>2574</v>
      </c>
      <c r="G1915" s="202"/>
      <c r="H1915" s="205">
        <v>3.21</v>
      </c>
      <c r="I1915" s="206"/>
      <c r="J1915" s="202"/>
      <c r="K1915" s="202"/>
      <c r="L1915" s="207"/>
      <c r="M1915" s="208"/>
      <c r="N1915" s="209"/>
      <c r="O1915" s="209"/>
      <c r="P1915" s="209"/>
      <c r="Q1915" s="209"/>
      <c r="R1915" s="209"/>
      <c r="S1915" s="209"/>
      <c r="T1915" s="210"/>
      <c r="AT1915" s="211" t="s">
        <v>208</v>
      </c>
      <c r="AU1915" s="211" t="s">
        <v>82</v>
      </c>
      <c r="AV1915" s="13" t="s">
        <v>82</v>
      </c>
      <c r="AW1915" s="13" t="s">
        <v>34</v>
      </c>
      <c r="AX1915" s="13" t="s">
        <v>73</v>
      </c>
      <c r="AY1915" s="211" t="s">
        <v>191</v>
      </c>
    </row>
    <row r="1916" spans="2:51" s="13" customFormat="1" ht="11.25">
      <c r="B1916" s="201"/>
      <c r="C1916" s="202"/>
      <c r="D1916" s="194" t="s">
        <v>208</v>
      </c>
      <c r="E1916" s="203" t="s">
        <v>19</v>
      </c>
      <c r="F1916" s="204" t="s">
        <v>2542</v>
      </c>
      <c r="G1916" s="202"/>
      <c r="H1916" s="205">
        <v>27.2</v>
      </c>
      <c r="I1916" s="206"/>
      <c r="J1916" s="202"/>
      <c r="K1916" s="202"/>
      <c r="L1916" s="207"/>
      <c r="M1916" s="208"/>
      <c r="N1916" s="209"/>
      <c r="O1916" s="209"/>
      <c r="P1916" s="209"/>
      <c r="Q1916" s="209"/>
      <c r="R1916" s="209"/>
      <c r="S1916" s="209"/>
      <c r="T1916" s="210"/>
      <c r="AT1916" s="211" t="s">
        <v>208</v>
      </c>
      <c r="AU1916" s="211" t="s">
        <v>82</v>
      </c>
      <c r="AV1916" s="13" t="s">
        <v>82</v>
      </c>
      <c r="AW1916" s="13" t="s">
        <v>34</v>
      </c>
      <c r="AX1916" s="13" t="s">
        <v>73</v>
      </c>
      <c r="AY1916" s="211" t="s">
        <v>191</v>
      </c>
    </row>
    <row r="1917" spans="2:51" s="13" customFormat="1" ht="11.25">
      <c r="B1917" s="201"/>
      <c r="C1917" s="202"/>
      <c r="D1917" s="194" t="s">
        <v>208</v>
      </c>
      <c r="E1917" s="203" t="s">
        <v>19</v>
      </c>
      <c r="F1917" s="204" t="s">
        <v>2575</v>
      </c>
      <c r="G1917" s="202"/>
      <c r="H1917" s="205">
        <v>4.0650000000000004</v>
      </c>
      <c r="I1917" s="206"/>
      <c r="J1917" s="202"/>
      <c r="K1917" s="202"/>
      <c r="L1917" s="207"/>
      <c r="M1917" s="208"/>
      <c r="N1917" s="209"/>
      <c r="O1917" s="209"/>
      <c r="P1917" s="209"/>
      <c r="Q1917" s="209"/>
      <c r="R1917" s="209"/>
      <c r="S1917" s="209"/>
      <c r="T1917" s="210"/>
      <c r="AT1917" s="211" t="s">
        <v>208</v>
      </c>
      <c r="AU1917" s="211" t="s">
        <v>82</v>
      </c>
      <c r="AV1917" s="13" t="s">
        <v>82</v>
      </c>
      <c r="AW1917" s="13" t="s">
        <v>34</v>
      </c>
      <c r="AX1917" s="13" t="s">
        <v>73</v>
      </c>
      <c r="AY1917" s="211" t="s">
        <v>191</v>
      </c>
    </row>
    <row r="1918" spans="2:51" s="13" customFormat="1" ht="11.25">
      <c r="B1918" s="201"/>
      <c r="C1918" s="202"/>
      <c r="D1918" s="194" t="s">
        <v>208</v>
      </c>
      <c r="E1918" s="203" t="s">
        <v>19</v>
      </c>
      <c r="F1918" s="204" t="s">
        <v>2576</v>
      </c>
      <c r="G1918" s="202"/>
      <c r="H1918" s="205">
        <v>1.24</v>
      </c>
      <c r="I1918" s="206"/>
      <c r="J1918" s="202"/>
      <c r="K1918" s="202"/>
      <c r="L1918" s="207"/>
      <c r="M1918" s="208"/>
      <c r="N1918" s="209"/>
      <c r="O1918" s="209"/>
      <c r="P1918" s="209"/>
      <c r="Q1918" s="209"/>
      <c r="R1918" s="209"/>
      <c r="S1918" s="209"/>
      <c r="T1918" s="210"/>
      <c r="AT1918" s="211" t="s">
        <v>208</v>
      </c>
      <c r="AU1918" s="211" t="s">
        <v>82</v>
      </c>
      <c r="AV1918" s="13" t="s">
        <v>82</v>
      </c>
      <c r="AW1918" s="13" t="s">
        <v>34</v>
      </c>
      <c r="AX1918" s="13" t="s">
        <v>73</v>
      </c>
      <c r="AY1918" s="211" t="s">
        <v>191</v>
      </c>
    </row>
    <row r="1919" spans="2:51" s="13" customFormat="1" ht="11.25">
      <c r="B1919" s="201"/>
      <c r="C1919" s="202"/>
      <c r="D1919" s="194" t="s">
        <v>208</v>
      </c>
      <c r="E1919" s="203" t="s">
        <v>19</v>
      </c>
      <c r="F1919" s="204" t="s">
        <v>2545</v>
      </c>
      <c r="G1919" s="202"/>
      <c r="H1919" s="205">
        <v>21.75</v>
      </c>
      <c r="I1919" s="206"/>
      <c r="J1919" s="202"/>
      <c r="K1919" s="202"/>
      <c r="L1919" s="207"/>
      <c r="M1919" s="208"/>
      <c r="N1919" s="209"/>
      <c r="O1919" s="209"/>
      <c r="P1919" s="209"/>
      <c r="Q1919" s="209"/>
      <c r="R1919" s="209"/>
      <c r="S1919" s="209"/>
      <c r="T1919" s="210"/>
      <c r="AT1919" s="211" t="s">
        <v>208</v>
      </c>
      <c r="AU1919" s="211" t="s">
        <v>82</v>
      </c>
      <c r="AV1919" s="13" t="s">
        <v>82</v>
      </c>
      <c r="AW1919" s="13" t="s">
        <v>34</v>
      </c>
      <c r="AX1919" s="13" t="s">
        <v>73</v>
      </c>
      <c r="AY1919" s="211" t="s">
        <v>191</v>
      </c>
    </row>
    <row r="1920" spans="2:51" s="13" customFormat="1" ht="11.25">
      <c r="B1920" s="201"/>
      <c r="C1920" s="202"/>
      <c r="D1920" s="194" t="s">
        <v>208</v>
      </c>
      <c r="E1920" s="203" t="s">
        <v>19</v>
      </c>
      <c r="F1920" s="204" t="s">
        <v>2577</v>
      </c>
      <c r="G1920" s="202"/>
      <c r="H1920" s="205">
        <v>2.11</v>
      </c>
      <c r="I1920" s="206"/>
      <c r="J1920" s="202"/>
      <c r="K1920" s="202"/>
      <c r="L1920" s="207"/>
      <c r="M1920" s="208"/>
      <c r="N1920" s="209"/>
      <c r="O1920" s="209"/>
      <c r="P1920" s="209"/>
      <c r="Q1920" s="209"/>
      <c r="R1920" s="209"/>
      <c r="S1920" s="209"/>
      <c r="T1920" s="210"/>
      <c r="AT1920" s="211" t="s">
        <v>208</v>
      </c>
      <c r="AU1920" s="211" t="s">
        <v>82</v>
      </c>
      <c r="AV1920" s="13" t="s">
        <v>82</v>
      </c>
      <c r="AW1920" s="13" t="s">
        <v>34</v>
      </c>
      <c r="AX1920" s="13" t="s">
        <v>73</v>
      </c>
      <c r="AY1920" s="211" t="s">
        <v>191</v>
      </c>
    </row>
    <row r="1921" spans="1:65" s="13" customFormat="1" ht="11.25">
      <c r="B1921" s="201"/>
      <c r="C1921" s="202"/>
      <c r="D1921" s="194" t="s">
        <v>208</v>
      </c>
      <c r="E1921" s="203" t="s">
        <v>19</v>
      </c>
      <c r="F1921" s="204" t="s">
        <v>2578</v>
      </c>
      <c r="G1921" s="202"/>
      <c r="H1921" s="205">
        <v>2.17</v>
      </c>
      <c r="I1921" s="206"/>
      <c r="J1921" s="202"/>
      <c r="K1921" s="202"/>
      <c r="L1921" s="207"/>
      <c r="M1921" s="208"/>
      <c r="N1921" s="209"/>
      <c r="O1921" s="209"/>
      <c r="P1921" s="209"/>
      <c r="Q1921" s="209"/>
      <c r="R1921" s="209"/>
      <c r="S1921" s="209"/>
      <c r="T1921" s="210"/>
      <c r="AT1921" s="211" t="s">
        <v>208</v>
      </c>
      <c r="AU1921" s="211" t="s">
        <v>82</v>
      </c>
      <c r="AV1921" s="13" t="s">
        <v>82</v>
      </c>
      <c r="AW1921" s="13" t="s">
        <v>34</v>
      </c>
      <c r="AX1921" s="13" t="s">
        <v>73</v>
      </c>
      <c r="AY1921" s="211" t="s">
        <v>191</v>
      </c>
    </row>
    <row r="1922" spans="1:65" s="13" customFormat="1" ht="11.25">
      <c r="B1922" s="201"/>
      <c r="C1922" s="202"/>
      <c r="D1922" s="194" t="s">
        <v>208</v>
      </c>
      <c r="E1922" s="203" t="s">
        <v>19</v>
      </c>
      <c r="F1922" s="204" t="s">
        <v>2548</v>
      </c>
      <c r="G1922" s="202"/>
      <c r="H1922" s="205">
        <v>204.92</v>
      </c>
      <c r="I1922" s="206"/>
      <c r="J1922" s="202"/>
      <c r="K1922" s="202"/>
      <c r="L1922" s="207"/>
      <c r="M1922" s="208"/>
      <c r="N1922" s="209"/>
      <c r="O1922" s="209"/>
      <c r="P1922" s="209"/>
      <c r="Q1922" s="209"/>
      <c r="R1922" s="209"/>
      <c r="S1922" s="209"/>
      <c r="T1922" s="210"/>
      <c r="AT1922" s="211" t="s">
        <v>208</v>
      </c>
      <c r="AU1922" s="211" t="s">
        <v>82</v>
      </c>
      <c r="AV1922" s="13" t="s">
        <v>82</v>
      </c>
      <c r="AW1922" s="13" t="s">
        <v>34</v>
      </c>
      <c r="AX1922" s="13" t="s">
        <v>73</v>
      </c>
      <c r="AY1922" s="211" t="s">
        <v>191</v>
      </c>
    </row>
    <row r="1923" spans="1:65" s="14" customFormat="1" ht="11.25">
      <c r="B1923" s="212"/>
      <c r="C1923" s="213"/>
      <c r="D1923" s="194" t="s">
        <v>208</v>
      </c>
      <c r="E1923" s="214" t="s">
        <v>19</v>
      </c>
      <c r="F1923" s="215" t="s">
        <v>238</v>
      </c>
      <c r="G1923" s="213"/>
      <c r="H1923" s="216">
        <v>513.76300000000003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208</v>
      </c>
      <c r="AU1923" s="222" t="s">
        <v>82</v>
      </c>
      <c r="AV1923" s="14" t="s">
        <v>197</v>
      </c>
      <c r="AW1923" s="14" t="s">
        <v>34</v>
      </c>
      <c r="AX1923" s="14" t="s">
        <v>80</v>
      </c>
      <c r="AY1923" s="222" t="s">
        <v>191</v>
      </c>
    </row>
    <row r="1924" spans="1:65" s="2" customFormat="1" ht="24.2" customHeight="1">
      <c r="A1924" s="37"/>
      <c r="B1924" s="38"/>
      <c r="C1924" s="181" t="s">
        <v>2579</v>
      </c>
      <c r="D1924" s="181" t="s">
        <v>193</v>
      </c>
      <c r="E1924" s="182" t="s">
        <v>2580</v>
      </c>
      <c r="F1924" s="183" t="s">
        <v>2581</v>
      </c>
      <c r="G1924" s="184" t="s">
        <v>1780</v>
      </c>
      <c r="H1924" s="185">
        <v>3</v>
      </c>
      <c r="I1924" s="186"/>
      <c r="J1924" s="187">
        <f>ROUND(I1924*H1924,2)</f>
        <v>0</v>
      </c>
      <c r="K1924" s="183" t="s">
        <v>19</v>
      </c>
      <c r="L1924" s="42"/>
      <c r="M1924" s="188" t="s">
        <v>19</v>
      </c>
      <c r="N1924" s="189" t="s">
        <v>44</v>
      </c>
      <c r="O1924" s="67"/>
      <c r="P1924" s="190">
        <f>O1924*H1924</f>
        <v>0</v>
      </c>
      <c r="Q1924" s="190">
        <v>0</v>
      </c>
      <c r="R1924" s="190">
        <f>Q1924*H1924</f>
        <v>0</v>
      </c>
      <c r="S1924" s="190">
        <v>0</v>
      </c>
      <c r="T1924" s="191">
        <f>S1924*H1924</f>
        <v>0</v>
      </c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R1924" s="192" t="s">
        <v>292</v>
      </c>
      <c r="AT1924" s="192" t="s">
        <v>193</v>
      </c>
      <c r="AU1924" s="192" t="s">
        <v>82</v>
      </c>
      <c r="AY1924" s="20" t="s">
        <v>191</v>
      </c>
      <c r="BE1924" s="193">
        <f>IF(N1924="základní",J1924,0)</f>
        <v>0</v>
      </c>
      <c r="BF1924" s="193">
        <f>IF(N1924="snížená",J1924,0)</f>
        <v>0</v>
      </c>
      <c r="BG1924" s="193">
        <f>IF(N1924="zákl. přenesená",J1924,0)</f>
        <v>0</v>
      </c>
      <c r="BH1924" s="193">
        <f>IF(N1924="sníž. přenesená",J1924,0)</f>
        <v>0</v>
      </c>
      <c r="BI1924" s="193">
        <f>IF(N1924="nulová",J1924,0)</f>
        <v>0</v>
      </c>
      <c r="BJ1924" s="20" t="s">
        <v>80</v>
      </c>
      <c r="BK1924" s="193">
        <f>ROUND(I1924*H1924,2)</f>
        <v>0</v>
      </c>
      <c r="BL1924" s="20" t="s">
        <v>292</v>
      </c>
      <c r="BM1924" s="192" t="s">
        <v>2582</v>
      </c>
    </row>
    <row r="1925" spans="1:65" s="2" customFormat="1" ht="11.25">
      <c r="A1925" s="37"/>
      <c r="B1925" s="38"/>
      <c r="C1925" s="39"/>
      <c r="D1925" s="194" t="s">
        <v>199</v>
      </c>
      <c r="E1925" s="39"/>
      <c r="F1925" s="195" t="s">
        <v>2581</v>
      </c>
      <c r="G1925" s="39"/>
      <c r="H1925" s="39"/>
      <c r="I1925" s="196"/>
      <c r="J1925" s="39"/>
      <c r="K1925" s="39"/>
      <c r="L1925" s="42"/>
      <c r="M1925" s="197"/>
      <c r="N1925" s="198"/>
      <c r="O1925" s="67"/>
      <c r="P1925" s="67"/>
      <c r="Q1925" s="67"/>
      <c r="R1925" s="67"/>
      <c r="S1925" s="67"/>
      <c r="T1925" s="68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T1925" s="20" t="s">
        <v>199</v>
      </c>
      <c r="AU1925" s="20" t="s">
        <v>82</v>
      </c>
    </row>
    <row r="1926" spans="1:65" s="2" customFormat="1" ht="24.2" customHeight="1">
      <c r="A1926" s="37"/>
      <c r="B1926" s="38"/>
      <c r="C1926" s="181" t="s">
        <v>2583</v>
      </c>
      <c r="D1926" s="181" t="s">
        <v>193</v>
      </c>
      <c r="E1926" s="182" t="s">
        <v>2584</v>
      </c>
      <c r="F1926" s="183" t="s">
        <v>2585</v>
      </c>
      <c r="G1926" s="184" t="s">
        <v>1780</v>
      </c>
      <c r="H1926" s="185">
        <v>4</v>
      </c>
      <c r="I1926" s="186"/>
      <c r="J1926" s="187">
        <f>ROUND(I1926*H1926,2)</f>
        <v>0</v>
      </c>
      <c r="K1926" s="183" t="s">
        <v>19</v>
      </c>
      <c r="L1926" s="42"/>
      <c r="M1926" s="188" t="s">
        <v>19</v>
      </c>
      <c r="N1926" s="189" t="s">
        <v>44</v>
      </c>
      <c r="O1926" s="67"/>
      <c r="P1926" s="190">
        <f>O1926*H1926</f>
        <v>0</v>
      </c>
      <c r="Q1926" s="190">
        <v>0</v>
      </c>
      <c r="R1926" s="190">
        <f>Q1926*H1926</f>
        <v>0</v>
      </c>
      <c r="S1926" s="190">
        <v>0</v>
      </c>
      <c r="T1926" s="191">
        <f>S1926*H1926</f>
        <v>0</v>
      </c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R1926" s="192" t="s">
        <v>292</v>
      </c>
      <c r="AT1926" s="192" t="s">
        <v>193</v>
      </c>
      <c r="AU1926" s="192" t="s">
        <v>82</v>
      </c>
      <c r="AY1926" s="20" t="s">
        <v>191</v>
      </c>
      <c r="BE1926" s="193">
        <f>IF(N1926="základní",J1926,0)</f>
        <v>0</v>
      </c>
      <c r="BF1926" s="193">
        <f>IF(N1926="snížená",J1926,0)</f>
        <v>0</v>
      </c>
      <c r="BG1926" s="193">
        <f>IF(N1926="zákl. přenesená",J1926,0)</f>
        <v>0</v>
      </c>
      <c r="BH1926" s="193">
        <f>IF(N1926="sníž. přenesená",J1926,0)</f>
        <v>0</v>
      </c>
      <c r="BI1926" s="193">
        <f>IF(N1926="nulová",J1926,0)</f>
        <v>0</v>
      </c>
      <c r="BJ1926" s="20" t="s">
        <v>80</v>
      </c>
      <c r="BK1926" s="193">
        <f>ROUND(I1926*H1926,2)</f>
        <v>0</v>
      </c>
      <c r="BL1926" s="20" t="s">
        <v>292</v>
      </c>
      <c r="BM1926" s="192" t="s">
        <v>2586</v>
      </c>
    </row>
    <row r="1927" spans="1:65" s="2" customFormat="1" ht="11.25">
      <c r="A1927" s="37"/>
      <c r="B1927" s="38"/>
      <c r="C1927" s="39"/>
      <c r="D1927" s="194" t="s">
        <v>199</v>
      </c>
      <c r="E1927" s="39"/>
      <c r="F1927" s="195" t="s">
        <v>2585</v>
      </c>
      <c r="G1927" s="39"/>
      <c r="H1927" s="39"/>
      <c r="I1927" s="196"/>
      <c r="J1927" s="39"/>
      <c r="K1927" s="39"/>
      <c r="L1927" s="42"/>
      <c r="M1927" s="197"/>
      <c r="N1927" s="198"/>
      <c r="O1927" s="67"/>
      <c r="P1927" s="67"/>
      <c r="Q1927" s="67"/>
      <c r="R1927" s="67"/>
      <c r="S1927" s="67"/>
      <c r="T1927" s="68"/>
      <c r="U1927" s="37"/>
      <c r="V1927" s="37"/>
      <c r="W1927" s="37"/>
      <c r="X1927" s="37"/>
      <c r="Y1927" s="37"/>
      <c r="Z1927" s="37"/>
      <c r="AA1927" s="37"/>
      <c r="AB1927" s="37"/>
      <c r="AC1927" s="37"/>
      <c r="AD1927" s="37"/>
      <c r="AE1927" s="37"/>
      <c r="AT1927" s="20" t="s">
        <v>199</v>
      </c>
      <c r="AU1927" s="20" t="s">
        <v>82</v>
      </c>
    </row>
    <row r="1928" spans="1:65" s="2" customFormat="1" ht="24.2" customHeight="1">
      <c r="A1928" s="37"/>
      <c r="B1928" s="38"/>
      <c r="C1928" s="181" t="s">
        <v>2587</v>
      </c>
      <c r="D1928" s="181" t="s">
        <v>193</v>
      </c>
      <c r="E1928" s="182" t="s">
        <v>2588</v>
      </c>
      <c r="F1928" s="183" t="s">
        <v>2589</v>
      </c>
      <c r="G1928" s="184" t="s">
        <v>1780</v>
      </c>
      <c r="H1928" s="185">
        <v>2</v>
      </c>
      <c r="I1928" s="186"/>
      <c r="J1928" s="187">
        <f>ROUND(I1928*H1928,2)</f>
        <v>0</v>
      </c>
      <c r="K1928" s="183" t="s">
        <v>19</v>
      </c>
      <c r="L1928" s="42"/>
      <c r="M1928" s="188" t="s">
        <v>19</v>
      </c>
      <c r="N1928" s="189" t="s">
        <v>44</v>
      </c>
      <c r="O1928" s="67"/>
      <c r="P1928" s="190">
        <f>O1928*H1928</f>
        <v>0</v>
      </c>
      <c r="Q1928" s="190">
        <v>0</v>
      </c>
      <c r="R1928" s="190">
        <f>Q1928*H1928</f>
        <v>0</v>
      </c>
      <c r="S1928" s="190">
        <v>0</v>
      </c>
      <c r="T1928" s="191">
        <f>S1928*H1928</f>
        <v>0</v>
      </c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R1928" s="192" t="s">
        <v>292</v>
      </c>
      <c r="AT1928" s="192" t="s">
        <v>193</v>
      </c>
      <c r="AU1928" s="192" t="s">
        <v>82</v>
      </c>
      <c r="AY1928" s="20" t="s">
        <v>191</v>
      </c>
      <c r="BE1928" s="193">
        <f>IF(N1928="základní",J1928,0)</f>
        <v>0</v>
      </c>
      <c r="BF1928" s="193">
        <f>IF(N1928="snížená",J1928,0)</f>
        <v>0</v>
      </c>
      <c r="BG1928" s="193">
        <f>IF(N1928="zákl. přenesená",J1928,0)</f>
        <v>0</v>
      </c>
      <c r="BH1928" s="193">
        <f>IF(N1928="sníž. přenesená",J1928,0)</f>
        <v>0</v>
      </c>
      <c r="BI1928" s="193">
        <f>IF(N1928="nulová",J1928,0)</f>
        <v>0</v>
      </c>
      <c r="BJ1928" s="20" t="s">
        <v>80</v>
      </c>
      <c r="BK1928" s="193">
        <f>ROUND(I1928*H1928,2)</f>
        <v>0</v>
      </c>
      <c r="BL1928" s="20" t="s">
        <v>292</v>
      </c>
      <c r="BM1928" s="192" t="s">
        <v>2590</v>
      </c>
    </row>
    <row r="1929" spans="1:65" s="2" customFormat="1" ht="11.25">
      <c r="A1929" s="37"/>
      <c r="B1929" s="38"/>
      <c r="C1929" s="39"/>
      <c r="D1929" s="194" t="s">
        <v>199</v>
      </c>
      <c r="E1929" s="39"/>
      <c r="F1929" s="195" t="s">
        <v>2589</v>
      </c>
      <c r="G1929" s="39"/>
      <c r="H1929" s="39"/>
      <c r="I1929" s="196"/>
      <c r="J1929" s="39"/>
      <c r="K1929" s="39"/>
      <c r="L1929" s="42"/>
      <c r="M1929" s="197"/>
      <c r="N1929" s="198"/>
      <c r="O1929" s="67"/>
      <c r="P1929" s="67"/>
      <c r="Q1929" s="67"/>
      <c r="R1929" s="67"/>
      <c r="S1929" s="67"/>
      <c r="T1929" s="68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T1929" s="20" t="s">
        <v>199</v>
      </c>
      <c r="AU1929" s="20" t="s">
        <v>82</v>
      </c>
    </row>
    <row r="1930" spans="1:65" s="2" customFormat="1" ht="24.2" customHeight="1">
      <c r="A1930" s="37"/>
      <c r="B1930" s="38"/>
      <c r="C1930" s="181" t="s">
        <v>2591</v>
      </c>
      <c r="D1930" s="181" t="s">
        <v>193</v>
      </c>
      <c r="E1930" s="182" t="s">
        <v>2592</v>
      </c>
      <c r="F1930" s="183" t="s">
        <v>2593</v>
      </c>
      <c r="G1930" s="184" t="s">
        <v>1780</v>
      </c>
      <c r="H1930" s="185">
        <v>1</v>
      </c>
      <c r="I1930" s="186"/>
      <c r="J1930" s="187">
        <f>ROUND(I1930*H1930,2)</f>
        <v>0</v>
      </c>
      <c r="K1930" s="183" t="s">
        <v>19</v>
      </c>
      <c r="L1930" s="42"/>
      <c r="M1930" s="188" t="s">
        <v>19</v>
      </c>
      <c r="N1930" s="189" t="s">
        <v>44</v>
      </c>
      <c r="O1930" s="67"/>
      <c r="P1930" s="190">
        <f>O1930*H1930</f>
        <v>0</v>
      </c>
      <c r="Q1930" s="190">
        <v>0</v>
      </c>
      <c r="R1930" s="190">
        <f>Q1930*H1930</f>
        <v>0</v>
      </c>
      <c r="S1930" s="190">
        <v>0</v>
      </c>
      <c r="T1930" s="191">
        <f>S1930*H1930</f>
        <v>0</v>
      </c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R1930" s="192" t="s">
        <v>292</v>
      </c>
      <c r="AT1930" s="192" t="s">
        <v>193</v>
      </c>
      <c r="AU1930" s="192" t="s">
        <v>82</v>
      </c>
      <c r="AY1930" s="20" t="s">
        <v>191</v>
      </c>
      <c r="BE1930" s="193">
        <f>IF(N1930="základní",J1930,0)</f>
        <v>0</v>
      </c>
      <c r="BF1930" s="193">
        <f>IF(N1930="snížená",J1930,0)</f>
        <v>0</v>
      </c>
      <c r="BG1930" s="193">
        <f>IF(N1930="zákl. přenesená",J1930,0)</f>
        <v>0</v>
      </c>
      <c r="BH1930" s="193">
        <f>IF(N1930="sníž. přenesená",J1930,0)</f>
        <v>0</v>
      </c>
      <c r="BI1930" s="193">
        <f>IF(N1930="nulová",J1930,0)</f>
        <v>0</v>
      </c>
      <c r="BJ1930" s="20" t="s">
        <v>80</v>
      </c>
      <c r="BK1930" s="193">
        <f>ROUND(I1930*H1930,2)</f>
        <v>0</v>
      </c>
      <c r="BL1930" s="20" t="s">
        <v>292</v>
      </c>
      <c r="BM1930" s="192" t="s">
        <v>2594</v>
      </c>
    </row>
    <row r="1931" spans="1:65" s="2" customFormat="1" ht="11.25">
      <c r="A1931" s="37"/>
      <c r="B1931" s="38"/>
      <c r="C1931" s="39"/>
      <c r="D1931" s="194" t="s">
        <v>199</v>
      </c>
      <c r="E1931" s="39"/>
      <c r="F1931" s="195" t="s">
        <v>2593</v>
      </c>
      <c r="G1931" s="39"/>
      <c r="H1931" s="39"/>
      <c r="I1931" s="196"/>
      <c r="J1931" s="39"/>
      <c r="K1931" s="39"/>
      <c r="L1931" s="42"/>
      <c r="M1931" s="197"/>
      <c r="N1931" s="198"/>
      <c r="O1931" s="67"/>
      <c r="P1931" s="67"/>
      <c r="Q1931" s="67"/>
      <c r="R1931" s="67"/>
      <c r="S1931" s="67"/>
      <c r="T1931" s="68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T1931" s="20" t="s">
        <v>199</v>
      </c>
      <c r="AU1931" s="20" t="s">
        <v>82</v>
      </c>
    </row>
    <row r="1932" spans="1:65" s="2" customFormat="1" ht="24.2" customHeight="1">
      <c r="A1932" s="37"/>
      <c r="B1932" s="38"/>
      <c r="C1932" s="181" t="s">
        <v>2595</v>
      </c>
      <c r="D1932" s="181" t="s">
        <v>193</v>
      </c>
      <c r="E1932" s="182" t="s">
        <v>2596</v>
      </c>
      <c r="F1932" s="183" t="s">
        <v>2597</v>
      </c>
      <c r="G1932" s="184" t="s">
        <v>1780</v>
      </c>
      <c r="H1932" s="185">
        <v>2</v>
      </c>
      <c r="I1932" s="186"/>
      <c r="J1932" s="187">
        <f>ROUND(I1932*H1932,2)</f>
        <v>0</v>
      </c>
      <c r="K1932" s="183" t="s">
        <v>19</v>
      </c>
      <c r="L1932" s="42"/>
      <c r="M1932" s="188" t="s">
        <v>19</v>
      </c>
      <c r="N1932" s="189" t="s">
        <v>44</v>
      </c>
      <c r="O1932" s="67"/>
      <c r="P1932" s="190">
        <f>O1932*H1932</f>
        <v>0</v>
      </c>
      <c r="Q1932" s="190">
        <v>0</v>
      </c>
      <c r="R1932" s="190">
        <f>Q1932*H1932</f>
        <v>0</v>
      </c>
      <c r="S1932" s="190">
        <v>0</v>
      </c>
      <c r="T1932" s="191">
        <f>S1932*H1932</f>
        <v>0</v>
      </c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R1932" s="192" t="s">
        <v>292</v>
      </c>
      <c r="AT1932" s="192" t="s">
        <v>193</v>
      </c>
      <c r="AU1932" s="192" t="s">
        <v>82</v>
      </c>
      <c r="AY1932" s="20" t="s">
        <v>191</v>
      </c>
      <c r="BE1932" s="193">
        <f>IF(N1932="základní",J1932,0)</f>
        <v>0</v>
      </c>
      <c r="BF1932" s="193">
        <f>IF(N1932="snížená",J1932,0)</f>
        <v>0</v>
      </c>
      <c r="BG1932" s="193">
        <f>IF(N1932="zákl. přenesená",J1932,0)</f>
        <v>0</v>
      </c>
      <c r="BH1932" s="193">
        <f>IF(N1932="sníž. přenesená",J1932,0)</f>
        <v>0</v>
      </c>
      <c r="BI1932" s="193">
        <f>IF(N1932="nulová",J1932,0)</f>
        <v>0</v>
      </c>
      <c r="BJ1932" s="20" t="s">
        <v>80</v>
      </c>
      <c r="BK1932" s="193">
        <f>ROUND(I1932*H1932,2)</f>
        <v>0</v>
      </c>
      <c r="BL1932" s="20" t="s">
        <v>292</v>
      </c>
      <c r="BM1932" s="192" t="s">
        <v>2598</v>
      </c>
    </row>
    <row r="1933" spans="1:65" s="2" customFormat="1" ht="11.25">
      <c r="A1933" s="37"/>
      <c r="B1933" s="38"/>
      <c r="C1933" s="39"/>
      <c r="D1933" s="194" t="s">
        <v>199</v>
      </c>
      <c r="E1933" s="39"/>
      <c r="F1933" s="195" t="s">
        <v>2597</v>
      </c>
      <c r="G1933" s="39"/>
      <c r="H1933" s="39"/>
      <c r="I1933" s="196"/>
      <c r="J1933" s="39"/>
      <c r="K1933" s="39"/>
      <c r="L1933" s="42"/>
      <c r="M1933" s="197"/>
      <c r="N1933" s="198"/>
      <c r="O1933" s="67"/>
      <c r="P1933" s="67"/>
      <c r="Q1933" s="67"/>
      <c r="R1933" s="67"/>
      <c r="S1933" s="67"/>
      <c r="T1933" s="68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T1933" s="20" t="s">
        <v>199</v>
      </c>
      <c r="AU1933" s="20" t="s">
        <v>82</v>
      </c>
    </row>
    <row r="1934" spans="1:65" s="2" customFormat="1" ht="16.5" customHeight="1">
      <c r="A1934" s="37"/>
      <c r="B1934" s="38"/>
      <c r="C1934" s="181" t="s">
        <v>2599</v>
      </c>
      <c r="D1934" s="181" t="s">
        <v>193</v>
      </c>
      <c r="E1934" s="182" t="s">
        <v>2600</v>
      </c>
      <c r="F1934" s="183" t="s">
        <v>2601</v>
      </c>
      <c r="G1934" s="184" t="s">
        <v>282</v>
      </c>
      <c r="H1934" s="185">
        <v>777.41499999999996</v>
      </c>
      <c r="I1934" s="186"/>
      <c r="J1934" s="187">
        <f>ROUND(I1934*H1934,2)</f>
        <v>0</v>
      </c>
      <c r="K1934" s="183" t="s">
        <v>19</v>
      </c>
      <c r="L1934" s="42"/>
      <c r="M1934" s="188" t="s">
        <v>19</v>
      </c>
      <c r="N1934" s="189" t="s">
        <v>44</v>
      </c>
      <c r="O1934" s="67"/>
      <c r="P1934" s="190">
        <f>O1934*H1934</f>
        <v>0</v>
      </c>
      <c r="Q1934" s="190">
        <v>9.0299999999999998E-3</v>
      </c>
      <c r="R1934" s="190">
        <f>Q1934*H1934</f>
        <v>7.0200574499999995</v>
      </c>
      <c r="S1934" s="190">
        <v>0</v>
      </c>
      <c r="T1934" s="191">
        <f>S1934*H1934</f>
        <v>0</v>
      </c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R1934" s="192" t="s">
        <v>292</v>
      </c>
      <c r="AT1934" s="192" t="s">
        <v>193</v>
      </c>
      <c r="AU1934" s="192" t="s">
        <v>82</v>
      </c>
      <c r="AY1934" s="20" t="s">
        <v>191</v>
      </c>
      <c r="BE1934" s="193">
        <f>IF(N1934="základní",J1934,0)</f>
        <v>0</v>
      </c>
      <c r="BF1934" s="193">
        <f>IF(N1934="snížená",J1934,0)</f>
        <v>0</v>
      </c>
      <c r="BG1934" s="193">
        <f>IF(N1934="zákl. přenesená",J1934,0)</f>
        <v>0</v>
      </c>
      <c r="BH1934" s="193">
        <f>IF(N1934="sníž. přenesená",J1934,0)</f>
        <v>0</v>
      </c>
      <c r="BI1934" s="193">
        <f>IF(N1934="nulová",J1934,0)</f>
        <v>0</v>
      </c>
      <c r="BJ1934" s="20" t="s">
        <v>80</v>
      </c>
      <c r="BK1934" s="193">
        <f>ROUND(I1934*H1934,2)</f>
        <v>0</v>
      </c>
      <c r="BL1934" s="20" t="s">
        <v>292</v>
      </c>
      <c r="BM1934" s="192" t="s">
        <v>2602</v>
      </c>
    </row>
    <row r="1935" spans="1:65" s="2" customFormat="1" ht="11.25">
      <c r="A1935" s="37"/>
      <c r="B1935" s="38"/>
      <c r="C1935" s="39"/>
      <c r="D1935" s="194" t="s">
        <v>199</v>
      </c>
      <c r="E1935" s="39"/>
      <c r="F1935" s="195" t="s">
        <v>2603</v>
      </c>
      <c r="G1935" s="39"/>
      <c r="H1935" s="39"/>
      <c r="I1935" s="196"/>
      <c r="J1935" s="39"/>
      <c r="K1935" s="39"/>
      <c r="L1935" s="42"/>
      <c r="M1935" s="197"/>
      <c r="N1935" s="198"/>
      <c r="O1935" s="67"/>
      <c r="P1935" s="67"/>
      <c r="Q1935" s="67"/>
      <c r="R1935" s="67"/>
      <c r="S1935" s="67"/>
      <c r="T1935" s="68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T1935" s="20" t="s">
        <v>199</v>
      </c>
      <c r="AU1935" s="20" t="s">
        <v>82</v>
      </c>
    </row>
    <row r="1936" spans="1:65" s="15" customFormat="1" ht="11.25">
      <c r="B1936" s="233"/>
      <c r="C1936" s="234"/>
      <c r="D1936" s="194" t="s">
        <v>208</v>
      </c>
      <c r="E1936" s="235" t="s">
        <v>19</v>
      </c>
      <c r="F1936" s="236" t="s">
        <v>556</v>
      </c>
      <c r="G1936" s="234"/>
      <c r="H1936" s="235" t="s">
        <v>19</v>
      </c>
      <c r="I1936" s="237"/>
      <c r="J1936" s="234"/>
      <c r="K1936" s="234"/>
      <c r="L1936" s="238"/>
      <c r="M1936" s="239"/>
      <c r="N1936" s="240"/>
      <c r="O1936" s="240"/>
      <c r="P1936" s="240"/>
      <c r="Q1936" s="240"/>
      <c r="R1936" s="240"/>
      <c r="S1936" s="240"/>
      <c r="T1936" s="241"/>
      <c r="AT1936" s="242" t="s">
        <v>208</v>
      </c>
      <c r="AU1936" s="242" t="s">
        <v>82</v>
      </c>
      <c r="AV1936" s="15" t="s">
        <v>80</v>
      </c>
      <c r="AW1936" s="15" t="s">
        <v>34</v>
      </c>
      <c r="AX1936" s="15" t="s">
        <v>73</v>
      </c>
      <c r="AY1936" s="242" t="s">
        <v>191</v>
      </c>
    </row>
    <row r="1937" spans="2:51" s="13" customFormat="1" ht="11.25">
      <c r="B1937" s="201"/>
      <c r="C1937" s="202"/>
      <c r="D1937" s="194" t="s">
        <v>208</v>
      </c>
      <c r="E1937" s="203" t="s">
        <v>19</v>
      </c>
      <c r="F1937" s="204" t="s">
        <v>2520</v>
      </c>
      <c r="G1937" s="202"/>
      <c r="H1937" s="205">
        <v>22.3</v>
      </c>
      <c r="I1937" s="206"/>
      <c r="J1937" s="202"/>
      <c r="K1937" s="202"/>
      <c r="L1937" s="207"/>
      <c r="M1937" s="208"/>
      <c r="N1937" s="209"/>
      <c r="O1937" s="209"/>
      <c r="P1937" s="209"/>
      <c r="Q1937" s="209"/>
      <c r="R1937" s="209"/>
      <c r="S1937" s="209"/>
      <c r="T1937" s="210"/>
      <c r="AT1937" s="211" t="s">
        <v>208</v>
      </c>
      <c r="AU1937" s="211" t="s">
        <v>82</v>
      </c>
      <c r="AV1937" s="13" t="s">
        <v>82</v>
      </c>
      <c r="AW1937" s="13" t="s">
        <v>34</v>
      </c>
      <c r="AX1937" s="13" t="s">
        <v>73</v>
      </c>
      <c r="AY1937" s="211" t="s">
        <v>191</v>
      </c>
    </row>
    <row r="1938" spans="2:51" s="13" customFormat="1" ht="11.25">
      <c r="B1938" s="201"/>
      <c r="C1938" s="202"/>
      <c r="D1938" s="194" t="s">
        <v>208</v>
      </c>
      <c r="E1938" s="203" t="s">
        <v>19</v>
      </c>
      <c r="F1938" s="204" t="s">
        <v>2521</v>
      </c>
      <c r="G1938" s="202"/>
      <c r="H1938" s="205">
        <v>21.5</v>
      </c>
      <c r="I1938" s="206"/>
      <c r="J1938" s="202"/>
      <c r="K1938" s="202"/>
      <c r="L1938" s="207"/>
      <c r="M1938" s="208"/>
      <c r="N1938" s="209"/>
      <c r="O1938" s="209"/>
      <c r="P1938" s="209"/>
      <c r="Q1938" s="209"/>
      <c r="R1938" s="209"/>
      <c r="S1938" s="209"/>
      <c r="T1938" s="210"/>
      <c r="AT1938" s="211" t="s">
        <v>208</v>
      </c>
      <c r="AU1938" s="211" t="s">
        <v>82</v>
      </c>
      <c r="AV1938" s="13" t="s">
        <v>82</v>
      </c>
      <c r="AW1938" s="13" t="s">
        <v>34</v>
      </c>
      <c r="AX1938" s="13" t="s">
        <v>73</v>
      </c>
      <c r="AY1938" s="211" t="s">
        <v>191</v>
      </c>
    </row>
    <row r="1939" spans="2:51" s="13" customFormat="1" ht="11.25">
      <c r="B1939" s="201"/>
      <c r="C1939" s="202"/>
      <c r="D1939" s="194" t="s">
        <v>208</v>
      </c>
      <c r="E1939" s="203" t="s">
        <v>19</v>
      </c>
      <c r="F1939" s="204" t="s">
        <v>2522</v>
      </c>
      <c r="G1939" s="202"/>
      <c r="H1939" s="205">
        <v>11.68</v>
      </c>
      <c r="I1939" s="206"/>
      <c r="J1939" s="202"/>
      <c r="K1939" s="202"/>
      <c r="L1939" s="207"/>
      <c r="M1939" s="208"/>
      <c r="N1939" s="209"/>
      <c r="O1939" s="209"/>
      <c r="P1939" s="209"/>
      <c r="Q1939" s="209"/>
      <c r="R1939" s="209"/>
      <c r="S1939" s="209"/>
      <c r="T1939" s="210"/>
      <c r="AT1939" s="211" t="s">
        <v>208</v>
      </c>
      <c r="AU1939" s="211" t="s">
        <v>82</v>
      </c>
      <c r="AV1939" s="13" t="s">
        <v>82</v>
      </c>
      <c r="AW1939" s="13" t="s">
        <v>34</v>
      </c>
      <c r="AX1939" s="13" t="s">
        <v>73</v>
      </c>
      <c r="AY1939" s="211" t="s">
        <v>191</v>
      </c>
    </row>
    <row r="1940" spans="2:51" s="13" customFormat="1" ht="11.25">
      <c r="B1940" s="201"/>
      <c r="C1940" s="202"/>
      <c r="D1940" s="194" t="s">
        <v>208</v>
      </c>
      <c r="E1940" s="203" t="s">
        <v>19</v>
      </c>
      <c r="F1940" s="204" t="s">
        <v>2523</v>
      </c>
      <c r="G1940" s="202"/>
      <c r="H1940" s="205">
        <v>10.68</v>
      </c>
      <c r="I1940" s="206"/>
      <c r="J1940" s="202"/>
      <c r="K1940" s="202"/>
      <c r="L1940" s="207"/>
      <c r="M1940" s="208"/>
      <c r="N1940" s="209"/>
      <c r="O1940" s="209"/>
      <c r="P1940" s="209"/>
      <c r="Q1940" s="209"/>
      <c r="R1940" s="209"/>
      <c r="S1940" s="209"/>
      <c r="T1940" s="210"/>
      <c r="AT1940" s="211" t="s">
        <v>208</v>
      </c>
      <c r="AU1940" s="211" t="s">
        <v>82</v>
      </c>
      <c r="AV1940" s="13" t="s">
        <v>82</v>
      </c>
      <c r="AW1940" s="13" t="s">
        <v>34</v>
      </c>
      <c r="AX1940" s="13" t="s">
        <v>73</v>
      </c>
      <c r="AY1940" s="211" t="s">
        <v>191</v>
      </c>
    </row>
    <row r="1941" spans="2:51" s="15" customFormat="1" ht="11.25">
      <c r="B1941" s="233"/>
      <c r="C1941" s="234"/>
      <c r="D1941" s="194" t="s">
        <v>208</v>
      </c>
      <c r="E1941" s="235" t="s">
        <v>19</v>
      </c>
      <c r="F1941" s="236" t="s">
        <v>571</v>
      </c>
      <c r="G1941" s="234"/>
      <c r="H1941" s="235" t="s">
        <v>19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AT1941" s="242" t="s">
        <v>208</v>
      </c>
      <c r="AU1941" s="242" t="s">
        <v>82</v>
      </c>
      <c r="AV1941" s="15" t="s">
        <v>80</v>
      </c>
      <c r="AW1941" s="15" t="s">
        <v>34</v>
      </c>
      <c r="AX1941" s="15" t="s">
        <v>73</v>
      </c>
      <c r="AY1941" s="242" t="s">
        <v>191</v>
      </c>
    </row>
    <row r="1942" spans="2:51" s="13" customFormat="1" ht="11.25">
      <c r="B1942" s="201"/>
      <c r="C1942" s="202"/>
      <c r="D1942" s="194" t="s">
        <v>208</v>
      </c>
      <c r="E1942" s="203" t="s">
        <v>19</v>
      </c>
      <c r="F1942" s="204" t="s">
        <v>2524</v>
      </c>
      <c r="G1942" s="202"/>
      <c r="H1942" s="205">
        <v>13.2</v>
      </c>
      <c r="I1942" s="206"/>
      <c r="J1942" s="202"/>
      <c r="K1942" s="202"/>
      <c r="L1942" s="207"/>
      <c r="M1942" s="208"/>
      <c r="N1942" s="209"/>
      <c r="O1942" s="209"/>
      <c r="P1942" s="209"/>
      <c r="Q1942" s="209"/>
      <c r="R1942" s="209"/>
      <c r="S1942" s="209"/>
      <c r="T1942" s="210"/>
      <c r="AT1942" s="211" t="s">
        <v>208</v>
      </c>
      <c r="AU1942" s="211" t="s">
        <v>82</v>
      </c>
      <c r="AV1942" s="13" t="s">
        <v>82</v>
      </c>
      <c r="AW1942" s="13" t="s">
        <v>34</v>
      </c>
      <c r="AX1942" s="13" t="s">
        <v>73</v>
      </c>
      <c r="AY1942" s="211" t="s">
        <v>191</v>
      </c>
    </row>
    <row r="1943" spans="2:51" s="13" customFormat="1" ht="11.25">
      <c r="B1943" s="201"/>
      <c r="C1943" s="202"/>
      <c r="D1943" s="194" t="s">
        <v>208</v>
      </c>
      <c r="E1943" s="203" t="s">
        <v>19</v>
      </c>
      <c r="F1943" s="204" t="s">
        <v>2525</v>
      </c>
      <c r="G1943" s="202"/>
      <c r="H1943" s="205">
        <v>16.7</v>
      </c>
      <c r="I1943" s="206"/>
      <c r="J1943" s="202"/>
      <c r="K1943" s="202"/>
      <c r="L1943" s="207"/>
      <c r="M1943" s="208"/>
      <c r="N1943" s="209"/>
      <c r="O1943" s="209"/>
      <c r="P1943" s="209"/>
      <c r="Q1943" s="209"/>
      <c r="R1943" s="209"/>
      <c r="S1943" s="209"/>
      <c r="T1943" s="210"/>
      <c r="AT1943" s="211" t="s">
        <v>208</v>
      </c>
      <c r="AU1943" s="211" t="s">
        <v>82</v>
      </c>
      <c r="AV1943" s="13" t="s">
        <v>82</v>
      </c>
      <c r="AW1943" s="13" t="s">
        <v>34</v>
      </c>
      <c r="AX1943" s="13" t="s">
        <v>73</v>
      </c>
      <c r="AY1943" s="211" t="s">
        <v>191</v>
      </c>
    </row>
    <row r="1944" spans="2:51" s="13" customFormat="1" ht="11.25">
      <c r="B1944" s="201"/>
      <c r="C1944" s="202"/>
      <c r="D1944" s="194" t="s">
        <v>208</v>
      </c>
      <c r="E1944" s="203" t="s">
        <v>19</v>
      </c>
      <c r="F1944" s="204" t="s">
        <v>2526</v>
      </c>
      <c r="G1944" s="202"/>
      <c r="H1944" s="205">
        <v>16.7</v>
      </c>
      <c r="I1944" s="206"/>
      <c r="J1944" s="202"/>
      <c r="K1944" s="202"/>
      <c r="L1944" s="207"/>
      <c r="M1944" s="208"/>
      <c r="N1944" s="209"/>
      <c r="O1944" s="209"/>
      <c r="P1944" s="209"/>
      <c r="Q1944" s="209"/>
      <c r="R1944" s="209"/>
      <c r="S1944" s="209"/>
      <c r="T1944" s="210"/>
      <c r="AT1944" s="211" t="s">
        <v>208</v>
      </c>
      <c r="AU1944" s="211" t="s">
        <v>82</v>
      </c>
      <c r="AV1944" s="13" t="s">
        <v>82</v>
      </c>
      <c r="AW1944" s="13" t="s">
        <v>34</v>
      </c>
      <c r="AX1944" s="13" t="s">
        <v>73</v>
      </c>
      <c r="AY1944" s="211" t="s">
        <v>191</v>
      </c>
    </row>
    <row r="1945" spans="2:51" s="13" customFormat="1" ht="11.25">
      <c r="B1945" s="201"/>
      <c r="C1945" s="202"/>
      <c r="D1945" s="194" t="s">
        <v>208</v>
      </c>
      <c r="E1945" s="203" t="s">
        <v>19</v>
      </c>
      <c r="F1945" s="204" t="s">
        <v>2527</v>
      </c>
      <c r="G1945" s="202"/>
      <c r="H1945" s="205">
        <v>14.9</v>
      </c>
      <c r="I1945" s="206"/>
      <c r="J1945" s="202"/>
      <c r="K1945" s="202"/>
      <c r="L1945" s="207"/>
      <c r="M1945" s="208"/>
      <c r="N1945" s="209"/>
      <c r="O1945" s="209"/>
      <c r="P1945" s="209"/>
      <c r="Q1945" s="209"/>
      <c r="R1945" s="209"/>
      <c r="S1945" s="209"/>
      <c r="T1945" s="210"/>
      <c r="AT1945" s="211" t="s">
        <v>208</v>
      </c>
      <c r="AU1945" s="211" t="s">
        <v>82</v>
      </c>
      <c r="AV1945" s="13" t="s">
        <v>82</v>
      </c>
      <c r="AW1945" s="13" t="s">
        <v>34</v>
      </c>
      <c r="AX1945" s="13" t="s">
        <v>73</v>
      </c>
      <c r="AY1945" s="211" t="s">
        <v>191</v>
      </c>
    </row>
    <row r="1946" spans="2:51" s="13" customFormat="1" ht="11.25">
      <c r="B1946" s="201"/>
      <c r="C1946" s="202"/>
      <c r="D1946" s="194" t="s">
        <v>208</v>
      </c>
      <c r="E1946" s="203" t="s">
        <v>19</v>
      </c>
      <c r="F1946" s="204" t="s">
        <v>2528</v>
      </c>
      <c r="G1946" s="202"/>
      <c r="H1946" s="205">
        <v>13.1</v>
      </c>
      <c r="I1946" s="206"/>
      <c r="J1946" s="202"/>
      <c r="K1946" s="202"/>
      <c r="L1946" s="207"/>
      <c r="M1946" s="208"/>
      <c r="N1946" s="209"/>
      <c r="O1946" s="209"/>
      <c r="P1946" s="209"/>
      <c r="Q1946" s="209"/>
      <c r="R1946" s="209"/>
      <c r="S1946" s="209"/>
      <c r="T1946" s="210"/>
      <c r="AT1946" s="211" t="s">
        <v>208</v>
      </c>
      <c r="AU1946" s="211" t="s">
        <v>82</v>
      </c>
      <c r="AV1946" s="13" t="s">
        <v>82</v>
      </c>
      <c r="AW1946" s="13" t="s">
        <v>34</v>
      </c>
      <c r="AX1946" s="13" t="s">
        <v>73</v>
      </c>
      <c r="AY1946" s="211" t="s">
        <v>191</v>
      </c>
    </row>
    <row r="1947" spans="2:51" s="13" customFormat="1" ht="11.25">
      <c r="B1947" s="201"/>
      <c r="C1947" s="202"/>
      <c r="D1947" s="194" t="s">
        <v>208</v>
      </c>
      <c r="E1947" s="203" t="s">
        <v>19</v>
      </c>
      <c r="F1947" s="204" t="s">
        <v>2529</v>
      </c>
      <c r="G1947" s="202"/>
      <c r="H1947" s="205">
        <v>28.6</v>
      </c>
      <c r="I1947" s="206"/>
      <c r="J1947" s="202"/>
      <c r="K1947" s="202"/>
      <c r="L1947" s="207"/>
      <c r="M1947" s="208"/>
      <c r="N1947" s="209"/>
      <c r="O1947" s="209"/>
      <c r="P1947" s="209"/>
      <c r="Q1947" s="209"/>
      <c r="R1947" s="209"/>
      <c r="S1947" s="209"/>
      <c r="T1947" s="210"/>
      <c r="AT1947" s="211" t="s">
        <v>208</v>
      </c>
      <c r="AU1947" s="211" t="s">
        <v>82</v>
      </c>
      <c r="AV1947" s="13" t="s">
        <v>82</v>
      </c>
      <c r="AW1947" s="13" t="s">
        <v>34</v>
      </c>
      <c r="AX1947" s="13" t="s">
        <v>73</v>
      </c>
      <c r="AY1947" s="211" t="s">
        <v>191</v>
      </c>
    </row>
    <row r="1948" spans="2:51" s="13" customFormat="1" ht="11.25">
      <c r="B1948" s="201"/>
      <c r="C1948" s="202"/>
      <c r="D1948" s="194" t="s">
        <v>208</v>
      </c>
      <c r="E1948" s="203" t="s">
        <v>19</v>
      </c>
      <c r="F1948" s="204" t="s">
        <v>2530</v>
      </c>
      <c r="G1948" s="202"/>
      <c r="H1948" s="205">
        <v>23.2</v>
      </c>
      <c r="I1948" s="206"/>
      <c r="J1948" s="202"/>
      <c r="K1948" s="202"/>
      <c r="L1948" s="207"/>
      <c r="M1948" s="208"/>
      <c r="N1948" s="209"/>
      <c r="O1948" s="209"/>
      <c r="P1948" s="209"/>
      <c r="Q1948" s="209"/>
      <c r="R1948" s="209"/>
      <c r="S1948" s="209"/>
      <c r="T1948" s="210"/>
      <c r="AT1948" s="211" t="s">
        <v>208</v>
      </c>
      <c r="AU1948" s="211" t="s">
        <v>82</v>
      </c>
      <c r="AV1948" s="13" t="s">
        <v>82</v>
      </c>
      <c r="AW1948" s="13" t="s">
        <v>34</v>
      </c>
      <c r="AX1948" s="13" t="s">
        <v>73</v>
      </c>
      <c r="AY1948" s="211" t="s">
        <v>191</v>
      </c>
    </row>
    <row r="1949" spans="2:51" s="13" customFormat="1" ht="11.25">
      <c r="B1949" s="201"/>
      <c r="C1949" s="202"/>
      <c r="D1949" s="194" t="s">
        <v>208</v>
      </c>
      <c r="E1949" s="203" t="s">
        <v>19</v>
      </c>
      <c r="F1949" s="204" t="s">
        <v>2531</v>
      </c>
      <c r="G1949" s="202"/>
      <c r="H1949" s="205">
        <v>10.3</v>
      </c>
      <c r="I1949" s="206"/>
      <c r="J1949" s="202"/>
      <c r="K1949" s="202"/>
      <c r="L1949" s="207"/>
      <c r="M1949" s="208"/>
      <c r="N1949" s="209"/>
      <c r="O1949" s="209"/>
      <c r="P1949" s="209"/>
      <c r="Q1949" s="209"/>
      <c r="R1949" s="209"/>
      <c r="S1949" s="209"/>
      <c r="T1949" s="210"/>
      <c r="AT1949" s="211" t="s">
        <v>208</v>
      </c>
      <c r="AU1949" s="211" t="s">
        <v>82</v>
      </c>
      <c r="AV1949" s="13" t="s">
        <v>82</v>
      </c>
      <c r="AW1949" s="13" t="s">
        <v>34</v>
      </c>
      <c r="AX1949" s="13" t="s">
        <v>73</v>
      </c>
      <c r="AY1949" s="211" t="s">
        <v>191</v>
      </c>
    </row>
    <row r="1950" spans="2:51" s="13" customFormat="1" ht="11.25">
      <c r="B1950" s="201"/>
      <c r="C1950" s="202"/>
      <c r="D1950" s="194" t="s">
        <v>208</v>
      </c>
      <c r="E1950" s="203" t="s">
        <v>19</v>
      </c>
      <c r="F1950" s="204" t="s">
        <v>2532</v>
      </c>
      <c r="G1950" s="202"/>
      <c r="H1950" s="205">
        <v>26.5</v>
      </c>
      <c r="I1950" s="206"/>
      <c r="J1950" s="202"/>
      <c r="K1950" s="202"/>
      <c r="L1950" s="207"/>
      <c r="M1950" s="208"/>
      <c r="N1950" s="209"/>
      <c r="O1950" s="209"/>
      <c r="P1950" s="209"/>
      <c r="Q1950" s="209"/>
      <c r="R1950" s="209"/>
      <c r="S1950" s="209"/>
      <c r="T1950" s="210"/>
      <c r="AT1950" s="211" t="s">
        <v>208</v>
      </c>
      <c r="AU1950" s="211" t="s">
        <v>82</v>
      </c>
      <c r="AV1950" s="13" t="s">
        <v>82</v>
      </c>
      <c r="AW1950" s="13" t="s">
        <v>34</v>
      </c>
      <c r="AX1950" s="13" t="s">
        <v>73</v>
      </c>
      <c r="AY1950" s="211" t="s">
        <v>191</v>
      </c>
    </row>
    <row r="1951" spans="2:51" s="13" customFormat="1" ht="11.25">
      <c r="B1951" s="201"/>
      <c r="C1951" s="202"/>
      <c r="D1951" s="194" t="s">
        <v>208</v>
      </c>
      <c r="E1951" s="203" t="s">
        <v>19</v>
      </c>
      <c r="F1951" s="204" t="s">
        <v>2533</v>
      </c>
      <c r="G1951" s="202"/>
      <c r="H1951" s="205">
        <v>24.7</v>
      </c>
      <c r="I1951" s="206"/>
      <c r="J1951" s="202"/>
      <c r="K1951" s="202"/>
      <c r="L1951" s="207"/>
      <c r="M1951" s="208"/>
      <c r="N1951" s="209"/>
      <c r="O1951" s="209"/>
      <c r="P1951" s="209"/>
      <c r="Q1951" s="209"/>
      <c r="R1951" s="209"/>
      <c r="S1951" s="209"/>
      <c r="T1951" s="210"/>
      <c r="AT1951" s="211" t="s">
        <v>208</v>
      </c>
      <c r="AU1951" s="211" t="s">
        <v>82</v>
      </c>
      <c r="AV1951" s="13" t="s">
        <v>82</v>
      </c>
      <c r="AW1951" s="13" t="s">
        <v>34</v>
      </c>
      <c r="AX1951" s="13" t="s">
        <v>73</v>
      </c>
      <c r="AY1951" s="211" t="s">
        <v>191</v>
      </c>
    </row>
    <row r="1952" spans="2:51" s="13" customFormat="1" ht="11.25">
      <c r="B1952" s="201"/>
      <c r="C1952" s="202"/>
      <c r="D1952" s="194" t="s">
        <v>208</v>
      </c>
      <c r="E1952" s="203" t="s">
        <v>19</v>
      </c>
      <c r="F1952" s="204" t="s">
        <v>2534</v>
      </c>
      <c r="G1952" s="202"/>
      <c r="H1952" s="205">
        <v>13.3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208</v>
      </c>
      <c r="AU1952" s="211" t="s">
        <v>82</v>
      </c>
      <c r="AV1952" s="13" t="s">
        <v>82</v>
      </c>
      <c r="AW1952" s="13" t="s">
        <v>34</v>
      </c>
      <c r="AX1952" s="13" t="s">
        <v>73</v>
      </c>
      <c r="AY1952" s="211" t="s">
        <v>191</v>
      </c>
    </row>
    <row r="1953" spans="1:65" s="13" customFormat="1" ht="11.25">
      <c r="B1953" s="201"/>
      <c r="C1953" s="202"/>
      <c r="D1953" s="194" t="s">
        <v>208</v>
      </c>
      <c r="E1953" s="203" t="s">
        <v>19</v>
      </c>
      <c r="F1953" s="204" t="s">
        <v>2535</v>
      </c>
      <c r="G1953" s="202"/>
      <c r="H1953" s="205">
        <v>35.65</v>
      </c>
      <c r="I1953" s="206"/>
      <c r="J1953" s="202"/>
      <c r="K1953" s="202"/>
      <c r="L1953" s="207"/>
      <c r="M1953" s="208"/>
      <c r="N1953" s="209"/>
      <c r="O1953" s="209"/>
      <c r="P1953" s="209"/>
      <c r="Q1953" s="209"/>
      <c r="R1953" s="209"/>
      <c r="S1953" s="209"/>
      <c r="T1953" s="210"/>
      <c r="AT1953" s="211" t="s">
        <v>208</v>
      </c>
      <c r="AU1953" s="211" t="s">
        <v>82</v>
      </c>
      <c r="AV1953" s="13" t="s">
        <v>82</v>
      </c>
      <c r="AW1953" s="13" t="s">
        <v>34</v>
      </c>
      <c r="AX1953" s="13" t="s">
        <v>73</v>
      </c>
      <c r="AY1953" s="211" t="s">
        <v>191</v>
      </c>
    </row>
    <row r="1954" spans="1:65" s="13" customFormat="1" ht="11.25">
      <c r="B1954" s="201"/>
      <c r="C1954" s="202"/>
      <c r="D1954" s="194" t="s">
        <v>208</v>
      </c>
      <c r="E1954" s="203" t="s">
        <v>19</v>
      </c>
      <c r="F1954" s="204" t="s">
        <v>2536</v>
      </c>
      <c r="G1954" s="202"/>
      <c r="H1954" s="205">
        <v>23.2</v>
      </c>
      <c r="I1954" s="206"/>
      <c r="J1954" s="202"/>
      <c r="K1954" s="202"/>
      <c r="L1954" s="207"/>
      <c r="M1954" s="208"/>
      <c r="N1954" s="209"/>
      <c r="O1954" s="209"/>
      <c r="P1954" s="209"/>
      <c r="Q1954" s="209"/>
      <c r="R1954" s="209"/>
      <c r="S1954" s="209"/>
      <c r="T1954" s="210"/>
      <c r="AT1954" s="211" t="s">
        <v>208</v>
      </c>
      <c r="AU1954" s="211" t="s">
        <v>82</v>
      </c>
      <c r="AV1954" s="13" t="s">
        <v>82</v>
      </c>
      <c r="AW1954" s="13" t="s">
        <v>34</v>
      </c>
      <c r="AX1954" s="13" t="s">
        <v>73</v>
      </c>
      <c r="AY1954" s="211" t="s">
        <v>191</v>
      </c>
    </row>
    <row r="1955" spans="1:65" s="13" customFormat="1" ht="11.25">
      <c r="B1955" s="201"/>
      <c r="C1955" s="202"/>
      <c r="D1955" s="194" t="s">
        <v>208</v>
      </c>
      <c r="E1955" s="203" t="s">
        <v>19</v>
      </c>
      <c r="F1955" s="204" t="s">
        <v>2537</v>
      </c>
      <c r="G1955" s="202"/>
      <c r="H1955" s="205">
        <v>14.5</v>
      </c>
      <c r="I1955" s="206"/>
      <c r="J1955" s="202"/>
      <c r="K1955" s="202"/>
      <c r="L1955" s="207"/>
      <c r="M1955" s="208"/>
      <c r="N1955" s="209"/>
      <c r="O1955" s="209"/>
      <c r="P1955" s="209"/>
      <c r="Q1955" s="209"/>
      <c r="R1955" s="209"/>
      <c r="S1955" s="209"/>
      <c r="T1955" s="210"/>
      <c r="AT1955" s="211" t="s">
        <v>208</v>
      </c>
      <c r="AU1955" s="211" t="s">
        <v>82</v>
      </c>
      <c r="AV1955" s="13" t="s">
        <v>82</v>
      </c>
      <c r="AW1955" s="13" t="s">
        <v>34</v>
      </c>
      <c r="AX1955" s="13" t="s">
        <v>73</v>
      </c>
      <c r="AY1955" s="211" t="s">
        <v>191</v>
      </c>
    </row>
    <row r="1956" spans="1:65" s="13" customFormat="1" ht="11.25">
      <c r="B1956" s="201"/>
      <c r="C1956" s="202"/>
      <c r="D1956" s="194" t="s">
        <v>208</v>
      </c>
      <c r="E1956" s="203" t="s">
        <v>19</v>
      </c>
      <c r="F1956" s="204" t="s">
        <v>2538</v>
      </c>
      <c r="G1956" s="202"/>
      <c r="H1956" s="205">
        <v>49.204999999999998</v>
      </c>
      <c r="I1956" s="206"/>
      <c r="J1956" s="202"/>
      <c r="K1956" s="202"/>
      <c r="L1956" s="207"/>
      <c r="M1956" s="208"/>
      <c r="N1956" s="209"/>
      <c r="O1956" s="209"/>
      <c r="P1956" s="209"/>
      <c r="Q1956" s="209"/>
      <c r="R1956" s="209"/>
      <c r="S1956" s="209"/>
      <c r="T1956" s="210"/>
      <c r="AT1956" s="211" t="s">
        <v>208</v>
      </c>
      <c r="AU1956" s="211" t="s">
        <v>82</v>
      </c>
      <c r="AV1956" s="13" t="s">
        <v>82</v>
      </c>
      <c r="AW1956" s="13" t="s">
        <v>34</v>
      </c>
      <c r="AX1956" s="13" t="s">
        <v>73</v>
      </c>
      <c r="AY1956" s="211" t="s">
        <v>191</v>
      </c>
    </row>
    <row r="1957" spans="1:65" s="13" customFormat="1" ht="11.25">
      <c r="B1957" s="201"/>
      <c r="C1957" s="202"/>
      <c r="D1957" s="194" t="s">
        <v>208</v>
      </c>
      <c r="E1957" s="203" t="s">
        <v>19</v>
      </c>
      <c r="F1957" s="204" t="s">
        <v>2539</v>
      </c>
      <c r="G1957" s="202"/>
      <c r="H1957" s="205">
        <v>23.3</v>
      </c>
      <c r="I1957" s="206"/>
      <c r="J1957" s="202"/>
      <c r="K1957" s="202"/>
      <c r="L1957" s="207"/>
      <c r="M1957" s="208"/>
      <c r="N1957" s="209"/>
      <c r="O1957" s="209"/>
      <c r="P1957" s="209"/>
      <c r="Q1957" s="209"/>
      <c r="R1957" s="209"/>
      <c r="S1957" s="209"/>
      <c r="T1957" s="210"/>
      <c r="AT1957" s="211" t="s">
        <v>208</v>
      </c>
      <c r="AU1957" s="211" t="s">
        <v>82</v>
      </c>
      <c r="AV1957" s="13" t="s">
        <v>82</v>
      </c>
      <c r="AW1957" s="13" t="s">
        <v>34</v>
      </c>
      <c r="AX1957" s="13" t="s">
        <v>73</v>
      </c>
      <c r="AY1957" s="211" t="s">
        <v>191</v>
      </c>
    </row>
    <row r="1958" spans="1:65" s="13" customFormat="1" ht="11.25">
      <c r="B1958" s="201"/>
      <c r="C1958" s="202"/>
      <c r="D1958" s="194" t="s">
        <v>208</v>
      </c>
      <c r="E1958" s="203" t="s">
        <v>19</v>
      </c>
      <c r="F1958" s="204" t="s">
        <v>2540</v>
      </c>
      <c r="G1958" s="202"/>
      <c r="H1958" s="205">
        <v>10.9</v>
      </c>
      <c r="I1958" s="206"/>
      <c r="J1958" s="202"/>
      <c r="K1958" s="202"/>
      <c r="L1958" s="207"/>
      <c r="M1958" s="208"/>
      <c r="N1958" s="209"/>
      <c r="O1958" s="209"/>
      <c r="P1958" s="209"/>
      <c r="Q1958" s="209"/>
      <c r="R1958" s="209"/>
      <c r="S1958" s="209"/>
      <c r="T1958" s="210"/>
      <c r="AT1958" s="211" t="s">
        <v>208</v>
      </c>
      <c r="AU1958" s="211" t="s">
        <v>82</v>
      </c>
      <c r="AV1958" s="13" t="s">
        <v>82</v>
      </c>
      <c r="AW1958" s="13" t="s">
        <v>34</v>
      </c>
      <c r="AX1958" s="13" t="s">
        <v>73</v>
      </c>
      <c r="AY1958" s="211" t="s">
        <v>191</v>
      </c>
    </row>
    <row r="1959" spans="1:65" s="13" customFormat="1" ht="11.25">
      <c r="B1959" s="201"/>
      <c r="C1959" s="202"/>
      <c r="D1959" s="194" t="s">
        <v>208</v>
      </c>
      <c r="E1959" s="203" t="s">
        <v>19</v>
      </c>
      <c r="F1959" s="204" t="s">
        <v>2541</v>
      </c>
      <c r="G1959" s="202"/>
      <c r="H1959" s="205">
        <v>32.1</v>
      </c>
      <c r="I1959" s="206"/>
      <c r="J1959" s="202"/>
      <c r="K1959" s="202"/>
      <c r="L1959" s="207"/>
      <c r="M1959" s="208"/>
      <c r="N1959" s="209"/>
      <c r="O1959" s="209"/>
      <c r="P1959" s="209"/>
      <c r="Q1959" s="209"/>
      <c r="R1959" s="209"/>
      <c r="S1959" s="209"/>
      <c r="T1959" s="210"/>
      <c r="AT1959" s="211" t="s">
        <v>208</v>
      </c>
      <c r="AU1959" s="211" t="s">
        <v>82</v>
      </c>
      <c r="AV1959" s="13" t="s">
        <v>82</v>
      </c>
      <c r="AW1959" s="13" t="s">
        <v>34</v>
      </c>
      <c r="AX1959" s="13" t="s">
        <v>73</v>
      </c>
      <c r="AY1959" s="211" t="s">
        <v>191</v>
      </c>
    </row>
    <row r="1960" spans="1:65" s="13" customFormat="1" ht="11.25">
      <c r="B1960" s="201"/>
      <c r="C1960" s="202"/>
      <c r="D1960" s="194" t="s">
        <v>208</v>
      </c>
      <c r="E1960" s="203" t="s">
        <v>19</v>
      </c>
      <c r="F1960" s="204" t="s">
        <v>2543</v>
      </c>
      <c r="G1960" s="202"/>
      <c r="H1960" s="205">
        <v>40.65</v>
      </c>
      <c r="I1960" s="206"/>
      <c r="J1960" s="202"/>
      <c r="K1960" s="202"/>
      <c r="L1960" s="207"/>
      <c r="M1960" s="208"/>
      <c r="N1960" s="209"/>
      <c r="O1960" s="209"/>
      <c r="P1960" s="209"/>
      <c r="Q1960" s="209"/>
      <c r="R1960" s="209"/>
      <c r="S1960" s="209"/>
      <c r="T1960" s="210"/>
      <c r="AT1960" s="211" t="s">
        <v>208</v>
      </c>
      <c r="AU1960" s="211" t="s">
        <v>82</v>
      </c>
      <c r="AV1960" s="13" t="s">
        <v>82</v>
      </c>
      <c r="AW1960" s="13" t="s">
        <v>34</v>
      </c>
      <c r="AX1960" s="13" t="s">
        <v>73</v>
      </c>
      <c r="AY1960" s="211" t="s">
        <v>191</v>
      </c>
    </row>
    <row r="1961" spans="1:65" s="13" customFormat="1" ht="11.25">
      <c r="B1961" s="201"/>
      <c r="C1961" s="202"/>
      <c r="D1961" s="194" t="s">
        <v>208</v>
      </c>
      <c r="E1961" s="203" t="s">
        <v>19</v>
      </c>
      <c r="F1961" s="204" t="s">
        <v>2544</v>
      </c>
      <c r="G1961" s="202"/>
      <c r="H1961" s="205">
        <v>12.4</v>
      </c>
      <c r="I1961" s="206"/>
      <c r="J1961" s="202"/>
      <c r="K1961" s="202"/>
      <c r="L1961" s="207"/>
      <c r="M1961" s="208"/>
      <c r="N1961" s="209"/>
      <c r="O1961" s="209"/>
      <c r="P1961" s="209"/>
      <c r="Q1961" s="209"/>
      <c r="R1961" s="209"/>
      <c r="S1961" s="209"/>
      <c r="T1961" s="210"/>
      <c r="AT1961" s="211" t="s">
        <v>208</v>
      </c>
      <c r="AU1961" s="211" t="s">
        <v>82</v>
      </c>
      <c r="AV1961" s="13" t="s">
        <v>82</v>
      </c>
      <c r="AW1961" s="13" t="s">
        <v>34</v>
      </c>
      <c r="AX1961" s="13" t="s">
        <v>73</v>
      </c>
      <c r="AY1961" s="211" t="s">
        <v>191</v>
      </c>
    </row>
    <row r="1962" spans="1:65" s="13" customFormat="1" ht="11.25">
      <c r="B1962" s="201"/>
      <c r="C1962" s="202"/>
      <c r="D1962" s="194" t="s">
        <v>208</v>
      </c>
      <c r="E1962" s="203" t="s">
        <v>19</v>
      </c>
      <c r="F1962" s="204" t="s">
        <v>2545</v>
      </c>
      <c r="G1962" s="202"/>
      <c r="H1962" s="205">
        <v>21.75</v>
      </c>
      <c r="I1962" s="206"/>
      <c r="J1962" s="202"/>
      <c r="K1962" s="202"/>
      <c r="L1962" s="207"/>
      <c r="M1962" s="208"/>
      <c r="N1962" s="209"/>
      <c r="O1962" s="209"/>
      <c r="P1962" s="209"/>
      <c r="Q1962" s="209"/>
      <c r="R1962" s="209"/>
      <c r="S1962" s="209"/>
      <c r="T1962" s="210"/>
      <c r="AT1962" s="211" t="s">
        <v>208</v>
      </c>
      <c r="AU1962" s="211" t="s">
        <v>82</v>
      </c>
      <c r="AV1962" s="13" t="s">
        <v>82</v>
      </c>
      <c r="AW1962" s="13" t="s">
        <v>34</v>
      </c>
      <c r="AX1962" s="13" t="s">
        <v>73</v>
      </c>
      <c r="AY1962" s="211" t="s">
        <v>191</v>
      </c>
    </row>
    <row r="1963" spans="1:65" s="13" customFormat="1" ht="11.25">
      <c r="B1963" s="201"/>
      <c r="C1963" s="202"/>
      <c r="D1963" s="194" t="s">
        <v>208</v>
      </c>
      <c r="E1963" s="203" t="s">
        <v>19</v>
      </c>
      <c r="F1963" s="204" t="s">
        <v>2546</v>
      </c>
      <c r="G1963" s="202"/>
      <c r="H1963" s="205">
        <v>21.1</v>
      </c>
      <c r="I1963" s="206"/>
      <c r="J1963" s="202"/>
      <c r="K1963" s="202"/>
      <c r="L1963" s="207"/>
      <c r="M1963" s="208"/>
      <c r="N1963" s="209"/>
      <c r="O1963" s="209"/>
      <c r="P1963" s="209"/>
      <c r="Q1963" s="209"/>
      <c r="R1963" s="209"/>
      <c r="S1963" s="209"/>
      <c r="T1963" s="210"/>
      <c r="AT1963" s="211" t="s">
        <v>208</v>
      </c>
      <c r="AU1963" s="211" t="s">
        <v>82</v>
      </c>
      <c r="AV1963" s="13" t="s">
        <v>82</v>
      </c>
      <c r="AW1963" s="13" t="s">
        <v>34</v>
      </c>
      <c r="AX1963" s="13" t="s">
        <v>73</v>
      </c>
      <c r="AY1963" s="211" t="s">
        <v>191</v>
      </c>
    </row>
    <row r="1964" spans="1:65" s="13" customFormat="1" ht="11.25">
      <c r="B1964" s="201"/>
      <c r="C1964" s="202"/>
      <c r="D1964" s="194" t="s">
        <v>208</v>
      </c>
      <c r="E1964" s="203" t="s">
        <v>19</v>
      </c>
      <c r="F1964" s="204" t="s">
        <v>2547</v>
      </c>
      <c r="G1964" s="202"/>
      <c r="H1964" s="205">
        <v>20.38</v>
      </c>
      <c r="I1964" s="206"/>
      <c r="J1964" s="202"/>
      <c r="K1964" s="202"/>
      <c r="L1964" s="207"/>
      <c r="M1964" s="208"/>
      <c r="N1964" s="209"/>
      <c r="O1964" s="209"/>
      <c r="P1964" s="209"/>
      <c r="Q1964" s="209"/>
      <c r="R1964" s="209"/>
      <c r="S1964" s="209"/>
      <c r="T1964" s="210"/>
      <c r="AT1964" s="211" t="s">
        <v>208</v>
      </c>
      <c r="AU1964" s="211" t="s">
        <v>82</v>
      </c>
      <c r="AV1964" s="13" t="s">
        <v>82</v>
      </c>
      <c r="AW1964" s="13" t="s">
        <v>34</v>
      </c>
      <c r="AX1964" s="13" t="s">
        <v>73</v>
      </c>
      <c r="AY1964" s="211" t="s">
        <v>191</v>
      </c>
    </row>
    <row r="1965" spans="1:65" s="13" customFormat="1" ht="11.25">
      <c r="B1965" s="201"/>
      <c r="C1965" s="202"/>
      <c r="D1965" s="194" t="s">
        <v>208</v>
      </c>
      <c r="E1965" s="203" t="s">
        <v>19</v>
      </c>
      <c r="F1965" s="204" t="s">
        <v>2548</v>
      </c>
      <c r="G1965" s="202"/>
      <c r="H1965" s="205">
        <v>204.92</v>
      </c>
      <c r="I1965" s="206"/>
      <c r="J1965" s="202"/>
      <c r="K1965" s="202"/>
      <c r="L1965" s="207"/>
      <c r="M1965" s="208"/>
      <c r="N1965" s="209"/>
      <c r="O1965" s="209"/>
      <c r="P1965" s="209"/>
      <c r="Q1965" s="209"/>
      <c r="R1965" s="209"/>
      <c r="S1965" s="209"/>
      <c r="T1965" s="210"/>
      <c r="AT1965" s="211" t="s">
        <v>208</v>
      </c>
      <c r="AU1965" s="211" t="s">
        <v>82</v>
      </c>
      <c r="AV1965" s="13" t="s">
        <v>82</v>
      </c>
      <c r="AW1965" s="13" t="s">
        <v>34</v>
      </c>
      <c r="AX1965" s="13" t="s">
        <v>73</v>
      </c>
      <c r="AY1965" s="211" t="s">
        <v>191</v>
      </c>
    </row>
    <row r="1966" spans="1:65" s="14" customFormat="1" ht="11.25">
      <c r="B1966" s="212"/>
      <c r="C1966" s="213"/>
      <c r="D1966" s="194" t="s">
        <v>208</v>
      </c>
      <c r="E1966" s="214" t="s">
        <v>19</v>
      </c>
      <c r="F1966" s="215" t="s">
        <v>238</v>
      </c>
      <c r="G1966" s="213"/>
      <c r="H1966" s="216">
        <v>777.41499999999996</v>
      </c>
      <c r="I1966" s="217"/>
      <c r="J1966" s="213"/>
      <c r="K1966" s="213"/>
      <c r="L1966" s="218"/>
      <c r="M1966" s="219"/>
      <c r="N1966" s="220"/>
      <c r="O1966" s="220"/>
      <c r="P1966" s="220"/>
      <c r="Q1966" s="220"/>
      <c r="R1966" s="220"/>
      <c r="S1966" s="220"/>
      <c r="T1966" s="221"/>
      <c r="AT1966" s="222" t="s">
        <v>208</v>
      </c>
      <c r="AU1966" s="222" t="s">
        <v>82</v>
      </c>
      <c r="AV1966" s="14" t="s">
        <v>197</v>
      </c>
      <c r="AW1966" s="14" t="s">
        <v>34</v>
      </c>
      <c r="AX1966" s="14" t="s">
        <v>80</v>
      </c>
      <c r="AY1966" s="222" t="s">
        <v>191</v>
      </c>
    </row>
    <row r="1967" spans="1:65" s="2" customFormat="1" ht="16.5" customHeight="1">
      <c r="A1967" s="37"/>
      <c r="B1967" s="38"/>
      <c r="C1967" s="223" t="s">
        <v>2604</v>
      </c>
      <c r="D1967" s="223" t="s">
        <v>273</v>
      </c>
      <c r="E1967" s="224" t="s">
        <v>2605</v>
      </c>
      <c r="F1967" s="225" t="s">
        <v>2606</v>
      </c>
      <c r="G1967" s="226" t="s">
        <v>282</v>
      </c>
      <c r="H1967" s="227">
        <v>894.02700000000004</v>
      </c>
      <c r="I1967" s="228"/>
      <c r="J1967" s="229">
        <f>ROUND(I1967*H1967,2)</f>
        <v>0</v>
      </c>
      <c r="K1967" s="225" t="s">
        <v>19</v>
      </c>
      <c r="L1967" s="230"/>
      <c r="M1967" s="231" t="s">
        <v>19</v>
      </c>
      <c r="N1967" s="232" t="s">
        <v>44</v>
      </c>
      <c r="O1967" s="67"/>
      <c r="P1967" s="190">
        <f>O1967*H1967</f>
        <v>0</v>
      </c>
      <c r="Q1967" s="190">
        <v>1.8409999999999999E-2</v>
      </c>
      <c r="R1967" s="190">
        <f>Q1967*H1967</f>
        <v>16.459037070000001</v>
      </c>
      <c r="S1967" s="190">
        <v>0</v>
      </c>
      <c r="T1967" s="191">
        <f>S1967*H1967</f>
        <v>0</v>
      </c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R1967" s="192" t="s">
        <v>405</v>
      </c>
      <c r="AT1967" s="192" t="s">
        <v>273</v>
      </c>
      <c r="AU1967" s="192" t="s">
        <v>82</v>
      </c>
      <c r="AY1967" s="20" t="s">
        <v>191</v>
      </c>
      <c r="BE1967" s="193">
        <f>IF(N1967="základní",J1967,0)</f>
        <v>0</v>
      </c>
      <c r="BF1967" s="193">
        <f>IF(N1967="snížená",J1967,0)</f>
        <v>0</v>
      </c>
      <c r="BG1967" s="193">
        <f>IF(N1967="zákl. přenesená",J1967,0)</f>
        <v>0</v>
      </c>
      <c r="BH1967" s="193">
        <f>IF(N1967="sníž. přenesená",J1967,0)</f>
        <v>0</v>
      </c>
      <c r="BI1967" s="193">
        <f>IF(N1967="nulová",J1967,0)</f>
        <v>0</v>
      </c>
      <c r="BJ1967" s="20" t="s">
        <v>80</v>
      </c>
      <c r="BK1967" s="193">
        <f>ROUND(I1967*H1967,2)</f>
        <v>0</v>
      </c>
      <c r="BL1967" s="20" t="s">
        <v>292</v>
      </c>
      <c r="BM1967" s="192" t="s">
        <v>2607</v>
      </c>
    </row>
    <row r="1968" spans="1:65" s="2" customFormat="1" ht="11.25">
      <c r="A1968" s="37"/>
      <c r="B1968" s="38"/>
      <c r="C1968" s="39"/>
      <c r="D1968" s="194" t="s">
        <v>199</v>
      </c>
      <c r="E1968" s="39"/>
      <c r="F1968" s="195" t="s">
        <v>2606</v>
      </c>
      <c r="G1968" s="39"/>
      <c r="H1968" s="39"/>
      <c r="I1968" s="196"/>
      <c r="J1968" s="39"/>
      <c r="K1968" s="39"/>
      <c r="L1968" s="42"/>
      <c r="M1968" s="197"/>
      <c r="N1968" s="198"/>
      <c r="O1968" s="67"/>
      <c r="P1968" s="67"/>
      <c r="Q1968" s="67"/>
      <c r="R1968" s="67"/>
      <c r="S1968" s="67"/>
      <c r="T1968" s="68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T1968" s="20" t="s">
        <v>199</v>
      </c>
      <c r="AU1968" s="20" t="s">
        <v>82</v>
      </c>
    </row>
    <row r="1969" spans="1:65" s="13" customFormat="1" ht="11.25">
      <c r="B1969" s="201"/>
      <c r="C1969" s="202"/>
      <c r="D1969" s="194" t="s">
        <v>208</v>
      </c>
      <c r="E1969" s="202"/>
      <c r="F1969" s="204" t="s">
        <v>2608</v>
      </c>
      <c r="G1969" s="202"/>
      <c r="H1969" s="205">
        <v>894.02700000000004</v>
      </c>
      <c r="I1969" s="206"/>
      <c r="J1969" s="202"/>
      <c r="K1969" s="202"/>
      <c r="L1969" s="207"/>
      <c r="M1969" s="208"/>
      <c r="N1969" s="209"/>
      <c r="O1969" s="209"/>
      <c r="P1969" s="209"/>
      <c r="Q1969" s="209"/>
      <c r="R1969" s="209"/>
      <c r="S1969" s="209"/>
      <c r="T1969" s="210"/>
      <c r="AT1969" s="211" t="s">
        <v>208</v>
      </c>
      <c r="AU1969" s="211" t="s">
        <v>82</v>
      </c>
      <c r="AV1969" s="13" t="s">
        <v>82</v>
      </c>
      <c r="AW1969" s="13" t="s">
        <v>4</v>
      </c>
      <c r="AX1969" s="13" t="s">
        <v>80</v>
      </c>
      <c r="AY1969" s="211" t="s">
        <v>191</v>
      </c>
    </row>
    <row r="1970" spans="1:65" s="2" customFormat="1" ht="16.5" customHeight="1">
      <c r="A1970" s="37"/>
      <c r="B1970" s="38"/>
      <c r="C1970" s="181" t="s">
        <v>2609</v>
      </c>
      <c r="D1970" s="181" t="s">
        <v>193</v>
      </c>
      <c r="E1970" s="182" t="s">
        <v>2610</v>
      </c>
      <c r="F1970" s="183" t="s">
        <v>2601</v>
      </c>
      <c r="G1970" s="184" t="s">
        <v>282</v>
      </c>
      <c r="H1970" s="185">
        <v>129.28</v>
      </c>
      <c r="I1970" s="186"/>
      <c r="J1970" s="187">
        <f>ROUND(I1970*H1970,2)</f>
        <v>0</v>
      </c>
      <c r="K1970" s="183" t="s">
        <v>19</v>
      </c>
      <c r="L1970" s="42"/>
      <c r="M1970" s="188" t="s">
        <v>19</v>
      </c>
      <c r="N1970" s="189" t="s">
        <v>44</v>
      </c>
      <c r="O1970" s="67"/>
      <c r="P1970" s="190">
        <f>O1970*H1970</f>
        <v>0</v>
      </c>
      <c r="Q1970" s="190">
        <v>8.8800000000000007E-3</v>
      </c>
      <c r="R1970" s="190">
        <f>Q1970*H1970</f>
        <v>1.1480064000000001</v>
      </c>
      <c r="S1970" s="190">
        <v>0</v>
      </c>
      <c r="T1970" s="191">
        <f>S1970*H1970</f>
        <v>0</v>
      </c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R1970" s="192" t="s">
        <v>292</v>
      </c>
      <c r="AT1970" s="192" t="s">
        <v>193</v>
      </c>
      <c r="AU1970" s="192" t="s">
        <v>82</v>
      </c>
      <c r="AY1970" s="20" t="s">
        <v>191</v>
      </c>
      <c r="BE1970" s="193">
        <f>IF(N1970="základní",J1970,0)</f>
        <v>0</v>
      </c>
      <c r="BF1970" s="193">
        <f>IF(N1970="snížená",J1970,0)</f>
        <v>0</v>
      </c>
      <c r="BG1970" s="193">
        <f>IF(N1970="zákl. přenesená",J1970,0)</f>
        <v>0</v>
      </c>
      <c r="BH1970" s="193">
        <f>IF(N1970="sníž. přenesená",J1970,0)</f>
        <v>0</v>
      </c>
      <c r="BI1970" s="193">
        <f>IF(N1970="nulová",J1970,0)</f>
        <v>0</v>
      </c>
      <c r="BJ1970" s="20" t="s">
        <v>80</v>
      </c>
      <c r="BK1970" s="193">
        <f>ROUND(I1970*H1970,2)</f>
        <v>0</v>
      </c>
      <c r="BL1970" s="20" t="s">
        <v>292</v>
      </c>
      <c r="BM1970" s="192" t="s">
        <v>2611</v>
      </c>
    </row>
    <row r="1971" spans="1:65" s="2" customFormat="1" ht="11.25">
      <c r="A1971" s="37"/>
      <c r="B1971" s="38"/>
      <c r="C1971" s="39"/>
      <c r="D1971" s="194" t="s">
        <v>199</v>
      </c>
      <c r="E1971" s="39"/>
      <c r="F1971" s="195" t="s">
        <v>2603</v>
      </c>
      <c r="G1971" s="39"/>
      <c r="H1971" s="39"/>
      <c r="I1971" s="196"/>
      <c r="J1971" s="39"/>
      <c r="K1971" s="39"/>
      <c r="L1971" s="42"/>
      <c r="M1971" s="197"/>
      <c r="N1971" s="198"/>
      <c r="O1971" s="67"/>
      <c r="P1971" s="67"/>
      <c r="Q1971" s="67"/>
      <c r="R1971" s="67"/>
      <c r="S1971" s="67"/>
      <c r="T1971" s="68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T1971" s="20" t="s">
        <v>199</v>
      </c>
      <c r="AU1971" s="20" t="s">
        <v>82</v>
      </c>
    </row>
    <row r="1972" spans="1:65" s="15" customFormat="1" ht="11.25">
      <c r="B1972" s="233"/>
      <c r="C1972" s="234"/>
      <c r="D1972" s="194" t="s">
        <v>208</v>
      </c>
      <c r="E1972" s="235" t="s">
        <v>19</v>
      </c>
      <c r="F1972" s="236" t="s">
        <v>571</v>
      </c>
      <c r="G1972" s="234"/>
      <c r="H1972" s="235" t="s">
        <v>19</v>
      </c>
      <c r="I1972" s="237"/>
      <c r="J1972" s="234"/>
      <c r="K1972" s="234"/>
      <c r="L1972" s="238"/>
      <c r="M1972" s="239"/>
      <c r="N1972" s="240"/>
      <c r="O1972" s="240"/>
      <c r="P1972" s="240"/>
      <c r="Q1972" s="240"/>
      <c r="R1972" s="240"/>
      <c r="S1972" s="240"/>
      <c r="T1972" s="241"/>
      <c r="AT1972" s="242" t="s">
        <v>208</v>
      </c>
      <c r="AU1972" s="242" t="s">
        <v>82</v>
      </c>
      <c r="AV1972" s="15" t="s">
        <v>80</v>
      </c>
      <c r="AW1972" s="15" t="s">
        <v>34</v>
      </c>
      <c r="AX1972" s="15" t="s">
        <v>73</v>
      </c>
      <c r="AY1972" s="242" t="s">
        <v>191</v>
      </c>
    </row>
    <row r="1973" spans="1:65" s="13" customFormat="1" ht="11.25">
      <c r="B1973" s="201"/>
      <c r="C1973" s="202"/>
      <c r="D1973" s="194" t="s">
        <v>208</v>
      </c>
      <c r="E1973" s="203" t="s">
        <v>19</v>
      </c>
      <c r="F1973" s="204" t="s">
        <v>2430</v>
      </c>
      <c r="G1973" s="202"/>
      <c r="H1973" s="205">
        <v>129.28</v>
      </c>
      <c r="I1973" s="206"/>
      <c r="J1973" s="202"/>
      <c r="K1973" s="202"/>
      <c r="L1973" s="207"/>
      <c r="M1973" s="208"/>
      <c r="N1973" s="209"/>
      <c r="O1973" s="209"/>
      <c r="P1973" s="209"/>
      <c r="Q1973" s="209"/>
      <c r="R1973" s="209"/>
      <c r="S1973" s="209"/>
      <c r="T1973" s="210"/>
      <c r="AT1973" s="211" t="s">
        <v>208</v>
      </c>
      <c r="AU1973" s="211" t="s">
        <v>82</v>
      </c>
      <c r="AV1973" s="13" t="s">
        <v>82</v>
      </c>
      <c r="AW1973" s="13" t="s">
        <v>34</v>
      </c>
      <c r="AX1973" s="13" t="s">
        <v>80</v>
      </c>
      <c r="AY1973" s="211" t="s">
        <v>191</v>
      </c>
    </row>
    <row r="1974" spans="1:65" s="2" customFormat="1" ht="16.5" customHeight="1">
      <c r="A1974" s="37"/>
      <c r="B1974" s="38"/>
      <c r="C1974" s="223" t="s">
        <v>2612</v>
      </c>
      <c r="D1974" s="223" t="s">
        <v>273</v>
      </c>
      <c r="E1974" s="224" t="s">
        <v>2613</v>
      </c>
      <c r="F1974" s="225" t="s">
        <v>2614</v>
      </c>
      <c r="G1974" s="226" t="s">
        <v>282</v>
      </c>
      <c r="H1974" s="227">
        <v>148.672</v>
      </c>
      <c r="I1974" s="228"/>
      <c r="J1974" s="229">
        <f>ROUND(I1974*H1974,2)</f>
        <v>0</v>
      </c>
      <c r="K1974" s="225" t="s">
        <v>19</v>
      </c>
      <c r="L1974" s="230"/>
      <c r="M1974" s="231" t="s">
        <v>19</v>
      </c>
      <c r="N1974" s="232" t="s">
        <v>44</v>
      </c>
      <c r="O1974" s="67"/>
      <c r="P1974" s="190">
        <f>O1974*H1974</f>
        <v>0</v>
      </c>
      <c r="Q1974" s="190">
        <v>2.1999999999999999E-2</v>
      </c>
      <c r="R1974" s="190">
        <f>Q1974*H1974</f>
        <v>3.2707839999999999</v>
      </c>
      <c r="S1974" s="190">
        <v>0</v>
      </c>
      <c r="T1974" s="191">
        <f>S1974*H1974</f>
        <v>0</v>
      </c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R1974" s="192" t="s">
        <v>405</v>
      </c>
      <c r="AT1974" s="192" t="s">
        <v>273</v>
      </c>
      <c r="AU1974" s="192" t="s">
        <v>82</v>
      </c>
      <c r="AY1974" s="20" t="s">
        <v>191</v>
      </c>
      <c r="BE1974" s="193">
        <f>IF(N1974="základní",J1974,0)</f>
        <v>0</v>
      </c>
      <c r="BF1974" s="193">
        <f>IF(N1974="snížená",J1974,0)</f>
        <v>0</v>
      </c>
      <c r="BG1974" s="193">
        <f>IF(N1974="zákl. přenesená",J1974,0)</f>
        <v>0</v>
      </c>
      <c r="BH1974" s="193">
        <f>IF(N1974="sníž. přenesená",J1974,0)</f>
        <v>0</v>
      </c>
      <c r="BI1974" s="193">
        <f>IF(N1974="nulová",J1974,0)</f>
        <v>0</v>
      </c>
      <c r="BJ1974" s="20" t="s">
        <v>80</v>
      </c>
      <c r="BK1974" s="193">
        <f>ROUND(I1974*H1974,2)</f>
        <v>0</v>
      </c>
      <c r="BL1974" s="20" t="s">
        <v>292</v>
      </c>
      <c r="BM1974" s="192" t="s">
        <v>2615</v>
      </c>
    </row>
    <row r="1975" spans="1:65" s="2" customFormat="1" ht="11.25">
      <c r="A1975" s="37"/>
      <c r="B1975" s="38"/>
      <c r="C1975" s="39"/>
      <c r="D1975" s="194" t="s">
        <v>199</v>
      </c>
      <c r="E1975" s="39"/>
      <c r="F1975" s="195" t="s">
        <v>2614</v>
      </c>
      <c r="G1975" s="39"/>
      <c r="H1975" s="39"/>
      <c r="I1975" s="196"/>
      <c r="J1975" s="39"/>
      <c r="K1975" s="39"/>
      <c r="L1975" s="42"/>
      <c r="M1975" s="197"/>
      <c r="N1975" s="198"/>
      <c r="O1975" s="67"/>
      <c r="P1975" s="67"/>
      <c r="Q1975" s="67"/>
      <c r="R1975" s="67"/>
      <c r="S1975" s="67"/>
      <c r="T1975" s="68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T1975" s="20" t="s">
        <v>199</v>
      </c>
      <c r="AU1975" s="20" t="s">
        <v>82</v>
      </c>
    </row>
    <row r="1976" spans="1:65" s="13" customFormat="1" ht="11.25">
      <c r="B1976" s="201"/>
      <c r="C1976" s="202"/>
      <c r="D1976" s="194" t="s">
        <v>208</v>
      </c>
      <c r="E1976" s="202"/>
      <c r="F1976" s="204" t="s">
        <v>2616</v>
      </c>
      <c r="G1976" s="202"/>
      <c r="H1976" s="205">
        <v>148.672</v>
      </c>
      <c r="I1976" s="206"/>
      <c r="J1976" s="202"/>
      <c r="K1976" s="202"/>
      <c r="L1976" s="207"/>
      <c r="M1976" s="208"/>
      <c r="N1976" s="209"/>
      <c r="O1976" s="209"/>
      <c r="P1976" s="209"/>
      <c r="Q1976" s="209"/>
      <c r="R1976" s="209"/>
      <c r="S1976" s="209"/>
      <c r="T1976" s="210"/>
      <c r="AT1976" s="211" t="s">
        <v>208</v>
      </c>
      <c r="AU1976" s="211" t="s">
        <v>82</v>
      </c>
      <c r="AV1976" s="13" t="s">
        <v>82</v>
      </c>
      <c r="AW1976" s="13" t="s">
        <v>4</v>
      </c>
      <c r="AX1976" s="13" t="s">
        <v>80</v>
      </c>
      <c r="AY1976" s="211" t="s">
        <v>191</v>
      </c>
    </row>
    <row r="1977" spans="1:65" s="2" customFormat="1" ht="24.2" customHeight="1">
      <c r="A1977" s="37"/>
      <c r="B1977" s="38"/>
      <c r="C1977" s="181" t="s">
        <v>2617</v>
      </c>
      <c r="D1977" s="181" t="s">
        <v>193</v>
      </c>
      <c r="E1977" s="182" t="s">
        <v>2618</v>
      </c>
      <c r="F1977" s="183" t="s">
        <v>2619</v>
      </c>
      <c r="G1977" s="184" t="s">
        <v>282</v>
      </c>
      <c r="H1977" s="185">
        <v>27.2</v>
      </c>
      <c r="I1977" s="186"/>
      <c r="J1977" s="187">
        <f>ROUND(I1977*H1977,2)</f>
        <v>0</v>
      </c>
      <c r="K1977" s="183" t="s">
        <v>19</v>
      </c>
      <c r="L1977" s="42"/>
      <c r="M1977" s="188" t="s">
        <v>19</v>
      </c>
      <c r="N1977" s="189" t="s">
        <v>44</v>
      </c>
      <c r="O1977" s="67"/>
      <c r="P1977" s="190">
        <f>O1977*H1977</f>
        <v>0</v>
      </c>
      <c r="Q1977" s="190">
        <v>8.3999999999999995E-3</v>
      </c>
      <c r="R1977" s="190">
        <f>Q1977*H1977</f>
        <v>0.22847999999999999</v>
      </c>
      <c r="S1977" s="190">
        <v>0</v>
      </c>
      <c r="T1977" s="191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2" t="s">
        <v>292</v>
      </c>
      <c r="AT1977" s="192" t="s">
        <v>193</v>
      </c>
      <c r="AU1977" s="192" t="s">
        <v>82</v>
      </c>
      <c r="AY1977" s="20" t="s">
        <v>191</v>
      </c>
      <c r="BE1977" s="193">
        <f>IF(N1977="základní",J1977,0)</f>
        <v>0</v>
      </c>
      <c r="BF1977" s="193">
        <f>IF(N1977="snížená",J1977,0)</f>
        <v>0</v>
      </c>
      <c r="BG1977" s="193">
        <f>IF(N1977="zákl. přenesená",J1977,0)</f>
        <v>0</v>
      </c>
      <c r="BH1977" s="193">
        <f>IF(N1977="sníž. přenesená",J1977,0)</f>
        <v>0</v>
      </c>
      <c r="BI1977" s="193">
        <f>IF(N1977="nulová",J1977,0)</f>
        <v>0</v>
      </c>
      <c r="BJ1977" s="20" t="s">
        <v>80</v>
      </c>
      <c r="BK1977" s="193">
        <f>ROUND(I1977*H1977,2)</f>
        <v>0</v>
      </c>
      <c r="BL1977" s="20" t="s">
        <v>292</v>
      </c>
      <c r="BM1977" s="192" t="s">
        <v>2620</v>
      </c>
    </row>
    <row r="1978" spans="1:65" s="2" customFormat="1" ht="11.25">
      <c r="A1978" s="37"/>
      <c r="B1978" s="38"/>
      <c r="C1978" s="39"/>
      <c r="D1978" s="194" t="s">
        <v>199</v>
      </c>
      <c r="E1978" s="39"/>
      <c r="F1978" s="195" t="s">
        <v>2621</v>
      </c>
      <c r="G1978" s="39"/>
      <c r="H1978" s="39"/>
      <c r="I1978" s="196"/>
      <c r="J1978" s="39"/>
      <c r="K1978" s="39"/>
      <c r="L1978" s="42"/>
      <c r="M1978" s="197"/>
      <c r="N1978" s="198"/>
      <c r="O1978" s="67"/>
      <c r="P1978" s="67"/>
      <c r="Q1978" s="67"/>
      <c r="R1978" s="67"/>
      <c r="S1978" s="67"/>
      <c r="T1978" s="68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T1978" s="20" t="s">
        <v>199</v>
      </c>
      <c r="AU1978" s="20" t="s">
        <v>82</v>
      </c>
    </row>
    <row r="1979" spans="1:65" s="15" customFormat="1" ht="11.25">
      <c r="B1979" s="233"/>
      <c r="C1979" s="234"/>
      <c r="D1979" s="194" t="s">
        <v>208</v>
      </c>
      <c r="E1979" s="235" t="s">
        <v>19</v>
      </c>
      <c r="F1979" s="236" t="s">
        <v>571</v>
      </c>
      <c r="G1979" s="234"/>
      <c r="H1979" s="235" t="s">
        <v>19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AT1979" s="242" t="s">
        <v>208</v>
      </c>
      <c r="AU1979" s="242" t="s">
        <v>82</v>
      </c>
      <c r="AV1979" s="15" t="s">
        <v>80</v>
      </c>
      <c r="AW1979" s="15" t="s">
        <v>34</v>
      </c>
      <c r="AX1979" s="15" t="s">
        <v>73</v>
      </c>
      <c r="AY1979" s="242" t="s">
        <v>191</v>
      </c>
    </row>
    <row r="1980" spans="1:65" s="13" customFormat="1" ht="11.25">
      <c r="B1980" s="201"/>
      <c r="C1980" s="202"/>
      <c r="D1980" s="194" t="s">
        <v>208</v>
      </c>
      <c r="E1980" s="203" t="s">
        <v>19</v>
      </c>
      <c r="F1980" s="204" t="s">
        <v>2542</v>
      </c>
      <c r="G1980" s="202"/>
      <c r="H1980" s="205">
        <v>27.2</v>
      </c>
      <c r="I1980" s="206"/>
      <c r="J1980" s="202"/>
      <c r="K1980" s="202"/>
      <c r="L1980" s="207"/>
      <c r="M1980" s="208"/>
      <c r="N1980" s="209"/>
      <c r="O1980" s="209"/>
      <c r="P1980" s="209"/>
      <c r="Q1980" s="209"/>
      <c r="R1980" s="209"/>
      <c r="S1980" s="209"/>
      <c r="T1980" s="210"/>
      <c r="AT1980" s="211" t="s">
        <v>208</v>
      </c>
      <c r="AU1980" s="211" t="s">
        <v>82</v>
      </c>
      <c r="AV1980" s="13" t="s">
        <v>82</v>
      </c>
      <c r="AW1980" s="13" t="s">
        <v>34</v>
      </c>
      <c r="AX1980" s="13" t="s">
        <v>80</v>
      </c>
      <c r="AY1980" s="211" t="s">
        <v>191</v>
      </c>
    </row>
    <row r="1981" spans="1:65" s="2" customFormat="1" ht="16.5" customHeight="1">
      <c r="A1981" s="37"/>
      <c r="B1981" s="38"/>
      <c r="C1981" s="223" t="s">
        <v>2622</v>
      </c>
      <c r="D1981" s="223" t="s">
        <v>273</v>
      </c>
      <c r="E1981" s="224" t="s">
        <v>2623</v>
      </c>
      <c r="F1981" s="225" t="s">
        <v>2624</v>
      </c>
      <c r="G1981" s="226" t="s">
        <v>282</v>
      </c>
      <c r="H1981" s="227">
        <v>29.92</v>
      </c>
      <c r="I1981" s="228"/>
      <c r="J1981" s="229">
        <f>ROUND(I1981*H1981,2)</f>
        <v>0</v>
      </c>
      <c r="K1981" s="225" t="s">
        <v>19</v>
      </c>
      <c r="L1981" s="230"/>
      <c r="M1981" s="231" t="s">
        <v>19</v>
      </c>
      <c r="N1981" s="232" t="s">
        <v>44</v>
      </c>
      <c r="O1981" s="67"/>
      <c r="P1981" s="190">
        <f>O1981*H1981</f>
        <v>0</v>
      </c>
      <c r="Q1981" s="190">
        <v>2.1999999999999999E-2</v>
      </c>
      <c r="R1981" s="190">
        <f>Q1981*H1981</f>
        <v>0.65824000000000005</v>
      </c>
      <c r="S1981" s="190">
        <v>0</v>
      </c>
      <c r="T1981" s="191">
        <f>S1981*H1981</f>
        <v>0</v>
      </c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R1981" s="192" t="s">
        <v>405</v>
      </c>
      <c r="AT1981" s="192" t="s">
        <v>273</v>
      </c>
      <c r="AU1981" s="192" t="s">
        <v>82</v>
      </c>
      <c r="AY1981" s="20" t="s">
        <v>191</v>
      </c>
      <c r="BE1981" s="193">
        <f>IF(N1981="základní",J1981,0)</f>
        <v>0</v>
      </c>
      <c r="BF1981" s="193">
        <f>IF(N1981="snížená",J1981,0)</f>
        <v>0</v>
      </c>
      <c r="BG1981" s="193">
        <f>IF(N1981="zákl. přenesená",J1981,0)</f>
        <v>0</v>
      </c>
      <c r="BH1981" s="193">
        <f>IF(N1981="sníž. přenesená",J1981,0)</f>
        <v>0</v>
      </c>
      <c r="BI1981" s="193">
        <f>IF(N1981="nulová",J1981,0)</f>
        <v>0</v>
      </c>
      <c r="BJ1981" s="20" t="s">
        <v>80</v>
      </c>
      <c r="BK1981" s="193">
        <f>ROUND(I1981*H1981,2)</f>
        <v>0</v>
      </c>
      <c r="BL1981" s="20" t="s">
        <v>292</v>
      </c>
      <c r="BM1981" s="192" t="s">
        <v>2625</v>
      </c>
    </row>
    <row r="1982" spans="1:65" s="2" customFormat="1" ht="11.25">
      <c r="A1982" s="37"/>
      <c r="B1982" s="38"/>
      <c r="C1982" s="39"/>
      <c r="D1982" s="194" t="s">
        <v>199</v>
      </c>
      <c r="E1982" s="39"/>
      <c r="F1982" s="195" t="s">
        <v>2624</v>
      </c>
      <c r="G1982" s="39"/>
      <c r="H1982" s="39"/>
      <c r="I1982" s="196"/>
      <c r="J1982" s="39"/>
      <c r="K1982" s="39"/>
      <c r="L1982" s="42"/>
      <c r="M1982" s="197"/>
      <c r="N1982" s="198"/>
      <c r="O1982" s="67"/>
      <c r="P1982" s="67"/>
      <c r="Q1982" s="67"/>
      <c r="R1982" s="67"/>
      <c r="S1982" s="67"/>
      <c r="T1982" s="68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T1982" s="20" t="s">
        <v>199</v>
      </c>
      <c r="AU1982" s="20" t="s">
        <v>82</v>
      </c>
    </row>
    <row r="1983" spans="1:65" s="13" customFormat="1" ht="11.25">
      <c r="B1983" s="201"/>
      <c r="C1983" s="202"/>
      <c r="D1983" s="194" t="s">
        <v>208</v>
      </c>
      <c r="E1983" s="202"/>
      <c r="F1983" s="204" t="s">
        <v>2626</v>
      </c>
      <c r="G1983" s="202"/>
      <c r="H1983" s="205">
        <v>29.92</v>
      </c>
      <c r="I1983" s="206"/>
      <c r="J1983" s="202"/>
      <c r="K1983" s="202"/>
      <c r="L1983" s="207"/>
      <c r="M1983" s="208"/>
      <c r="N1983" s="209"/>
      <c r="O1983" s="209"/>
      <c r="P1983" s="209"/>
      <c r="Q1983" s="209"/>
      <c r="R1983" s="209"/>
      <c r="S1983" s="209"/>
      <c r="T1983" s="210"/>
      <c r="AT1983" s="211" t="s">
        <v>208</v>
      </c>
      <c r="AU1983" s="211" t="s">
        <v>82</v>
      </c>
      <c r="AV1983" s="13" t="s">
        <v>82</v>
      </c>
      <c r="AW1983" s="13" t="s">
        <v>4</v>
      </c>
      <c r="AX1983" s="13" t="s">
        <v>80</v>
      </c>
      <c r="AY1983" s="211" t="s">
        <v>191</v>
      </c>
    </row>
    <row r="1984" spans="1:65" s="2" customFormat="1" ht="16.5" customHeight="1">
      <c r="A1984" s="37"/>
      <c r="B1984" s="38"/>
      <c r="C1984" s="181" t="s">
        <v>2627</v>
      </c>
      <c r="D1984" s="181" t="s">
        <v>193</v>
      </c>
      <c r="E1984" s="182" t="s">
        <v>2628</v>
      </c>
      <c r="F1984" s="183" t="s">
        <v>2629</v>
      </c>
      <c r="G1984" s="184" t="s">
        <v>282</v>
      </c>
      <c r="H1984" s="185">
        <v>933.89499999999998</v>
      </c>
      <c r="I1984" s="186"/>
      <c r="J1984" s="187">
        <f>ROUND(I1984*H1984,2)</f>
        <v>0</v>
      </c>
      <c r="K1984" s="183" t="s">
        <v>19</v>
      </c>
      <c r="L1984" s="42"/>
      <c r="M1984" s="188" t="s">
        <v>19</v>
      </c>
      <c r="N1984" s="189" t="s">
        <v>44</v>
      </c>
      <c r="O1984" s="67"/>
      <c r="P1984" s="190">
        <f>O1984*H1984</f>
        <v>0</v>
      </c>
      <c r="Q1984" s="190">
        <v>0</v>
      </c>
      <c r="R1984" s="190">
        <f>Q1984*H1984</f>
        <v>0</v>
      </c>
      <c r="S1984" s="190">
        <v>0</v>
      </c>
      <c r="T1984" s="191">
        <f>S1984*H1984</f>
        <v>0</v>
      </c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R1984" s="192" t="s">
        <v>292</v>
      </c>
      <c r="AT1984" s="192" t="s">
        <v>193</v>
      </c>
      <c r="AU1984" s="192" t="s">
        <v>82</v>
      </c>
      <c r="AY1984" s="20" t="s">
        <v>191</v>
      </c>
      <c r="BE1984" s="193">
        <f>IF(N1984="základní",J1984,0)</f>
        <v>0</v>
      </c>
      <c r="BF1984" s="193">
        <f>IF(N1984="snížená",J1984,0)</f>
        <v>0</v>
      </c>
      <c r="BG1984" s="193">
        <f>IF(N1984="zákl. přenesená",J1984,0)</f>
        <v>0</v>
      </c>
      <c r="BH1984" s="193">
        <f>IF(N1984="sníž. přenesená",J1984,0)</f>
        <v>0</v>
      </c>
      <c r="BI1984" s="193">
        <f>IF(N1984="nulová",J1984,0)</f>
        <v>0</v>
      </c>
      <c r="BJ1984" s="20" t="s">
        <v>80</v>
      </c>
      <c r="BK1984" s="193">
        <f>ROUND(I1984*H1984,2)</f>
        <v>0</v>
      </c>
      <c r="BL1984" s="20" t="s">
        <v>292</v>
      </c>
      <c r="BM1984" s="192" t="s">
        <v>2630</v>
      </c>
    </row>
    <row r="1985" spans="1:51" s="2" customFormat="1" ht="11.25">
      <c r="A1985" s="37"/>
      <c r="B1985" s="38"/>
      <c r="C1985" s="39"/>
      <c r="D1985" s="194" t="s">
        <v>199</v>
      </c>
      <c r="E1985" s="39"/>
      <c r="F1985" s="195" t="s">
        <v>2629</v>
      </c>
      <c r="G1985" s="39"/>
      <c r="H1985" s="39"/>
      <c r="I1985" s="196"/>
      <c r="J1985" s="39"/>
      <c r="K1985" s="39"/>
      <c r="L1985" s="42"/>
      <c r="M1985" s="197"/>
      <c r="N1985" s="198"/>
      <c r="O1985" s="67"/>
      <c r="P1985" s="67"/>
      <c r="Q1985" s="67"/>
      <c r="R1985" s="67"/>
      <c r="S1985" s="67"/>
      <c r="T1985" s="68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T1985" s="20" t="s">
        <v>199</v>
      </c>
      <c r="AU1985" s="20" t="s">
        <v>82</v>
      </c>
    </row>
    <row r="1986" spans="1:51" s="15" customFormat="1" ht="11.25">
      <c r="B1986" s="233"/>
      <c r="C1986" s="234"/>
      <c r="D1986" s="194" t="s">
        <v>208</v>
      </c>
      <c r="E1986" s="235" t="s">
        <v>19</v>
      </c>
      <c r="F1986" s="236" t="s">
        <v>556</v>
      </c>
      <c r="G1986" s="234"/>
      <c r="H1986" s="235" t="s">
        <v>19</v>
      </c>
      <c r="I1986" s="237"/>
      <c r="J1986" s="234"/>
      <c r="K1986" s="234"/>
      <c r="L1986" s="238"/>
      <c r="M1986" s="239"/>
      <c r="N1986" s="240"/>
      <c r="O1986" s="240"/>
      <c r="P1986" s="240"/>
      <c r="Q1986" s="240"/>
      <c r="R1986" s="240"/>
      <c r="S1986" s="240"/>
      <c r="T1986" s="241"/>
      <c r="AT1986" s="242" t="s">
        <v>208</v>
      </c>
      <c r="AU1986" s="242" t="s">
        <v>82</v>
      </c>
      <c r="AV1986" s="15" t="s">
        <v>80</v>
      </c>
      <c r="AW1986" s="15" t="s">
        <v>34</v>
      </c>
      <c r="AX1986" s="15" t="s">
        <v>73</v>
      </c>
      <c r="AY1986" s="242" t="s">
        <v>191</v>
      </c>
    </row>
    <row r="1987" spans="1:51" s="13" customFormat="1" ht="11.25">
      <c r="B1987" s="201"/>
      <c r="C1987" s="202"/>
      <c r="D1987" s="194" t="s">
        <v>208</v>
      </c>
      <c r="E1987" s="203" t="s">
        <v>19</v>
      </c>
      <c r="F1987" s="204" t="s">
        <v>2520</v>
      </c>
      <c r="G1987" s="202"/>
      <c r="H1987" s="205">
        <v>22.3</v>
      </c>
      <c r="I1987" s="206"/>
      <c r="J1987" s="202"/>
      <c r="K1987" s="202"/>
      <c r="L1987" s="207"/>
      <c r="M1987" s="208"/>
      <c r="N1987" s="209"/>
      <c r="O1987" s="209"/>
      <c r="P1987" s="209"/>
      <c r="Q1987" s="209"/>
      <c r="R1987" s="209"/>
      <c r="S1987" s="209"/>
      <c r="T1987" s="210"/>
      <c r="AT1987" s="211" t="s">
        <v>208</v>
      </c>
      <c r="AU1987" s="211" t="s">
        <v>82</v>
      </c>
      <c r="AV1987" s="13" t="s">
        <v>82</v>
      </c>
      <c r="AW1987" s="13" t="s">
        <v>34</v>
      </c>
      <c r="AX1987" s="13" t="s">
        <v>73</v>
      </c>
      <c r="AY1987" s="211" t="s">
        <v>191</v>
      </c>
    </row>
    <row r="1988" spans="1:51" s="13" customFormat="1" ht="11.25">
      <c r="B1988" s="201"/>
      <c r="C1988" s="202"/>
      <c r="D1988" s="194" t="s">
        <v>208</v>
      </c>
      <c r="E1988" s="203" t="s">
        <v>19</v>
      </c>
      <c r="F1988" s="204" t="s">
        <v>2521</v>
      </c>
      <c r="G1988" s="202"/>
      <c r="H1988" s="205">
        <v>21.5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208</v>
      </c>
      <c r="AU1988" s="211" t="s">
        <v>82</v>
      </c>
      <c r="AV1988" s="13" t="s">
        <v>82</v>
      </c>
      <c r="AW1988" s="13" t="s">
        <v>34</v>
      </c>
      <c r="AX1988" s="13" t="s">
        <v>73</v>
      </c>
      <c r="AY1988" s="211" t="s">
        <v>191</v>
      </c>
    </row>
    <row r="1989" spans="1:51" s="13" customFormat="1" ht="11.25">
      <c r="B1989" s="201"/>
      <c r="C1989" s="202"/>
      <c r="D1989" s="194" t="s">
        <v>208</v>
      </c>
      <c r="E1989" s="203" t="s">
        <v>19</v>
      </c>
      <c r="F1989" s="204" t="s">
        <v>2522</v>
      </c>
      <c r="G1989" s="202"/>
      <c r="H1989" s="205">
        <v>11.68</v>
      </c>
      <c r="I1989" s="206"/>
      <c r="J1989" s="202"/>
      <c r="K1989" s="202"/>
      <c r="L1989" s="207"/>
      <c r="M1989" s="208"/>
      <c r="N1989" s="209"/>
      <c r="O1989" s="209"/>
      <c r="P1989" s="209"/>
      <c r="Q1989" s="209"/>
      <c r="R1989" s="209"/>
      <c r="S1989" s="209"/>
      <c r="T1989" s="210"/>
      <c r="AT1989" s="211" t="s">
        <v>208</v>
      </c>
      <c r="AU1989" s="211" t="s">
        <v>82</v>
      </c>
      <c r="AV1989" s="13" t="s">
        <v>82</v>
      </c>
      <c r="AW1989" s="13" t="s">
        <v>34</v>
      </c>
      <c r="AX1989" s="13" t="s">
        <v>73</v>
      </c>
      <c r="AY1989" s="211" t="s">
        <v>191</v>
      </c>
    </row>
    <row r="1990" spans="1:51" s="13" customFormat="1" ht="11.25">
      <c r="B1990" s="201"/>
      <c r="C1990" s="202"/>
      <c r="D1990" s="194" t="s">
        <v>208</v>
      </c>
      <c r="E1990" s="203" t="s">
        <v>19</v>
      </c>
      <c r="F1990" s="204" t="s">
        <v>2523</v>
      </c>
      <c r="G1990" s="202"/>
      <c r="H1990" s="205">
        <v>10.68</v>
      </c>
      <c r="I1990" s="206"/>
      <c r="J1990" s="202"/>
      <c r="K1990" s="202"/>
      <c r="L1990" s="207"/>
      <c r="M1990" s="208"/>
      <c r="N1990" s="209"/>
      <c r="O1990" s="209"/>
      <c r="P1990" s="209"/>
      <c r="Q1990" s="209"/>
      <c r="R1990" s="209"/>
      <c r="S1990" s="209"/>
      <c r="T1990" s="210"/>
      <c r="AT1990" s="211" t="s">
        <v>208</v>
      </c>
      <c r="AU1990" s="211" t="s">
        <v>82</v>
      </c>
      <c r="AV1990" s="13" t="s">
        <v>82</v>
      </c>
      <c r="AW1990" s="13" t="s">
        <v>34</v>
      </c>
      <c r="AX1990" s="13" t="s">
        <v>73</v>
      </c>
      <c r="AY1990" s="211" t="s">
        <v>191</v>
      </c>
    </row>
    <row r="1991" spans="1:51" s="15" customFormat="1" ht="11.25">
      <c r="B1991" s="233"/>
      <c r="C1991" s="234"/>
      <c r="D1991" s="194" t="s">
        <v>208</v>
      </c>
      <c r="E1991" s="235" t="s">
        <v>19</v>
      </c>
      <c r="F1991" s="236" t="s">
        <v>571</v>
      </c>
      <c r="G1991" s="234"/>
      <c r="H1991" s="235" t="s">
        <v>19</v>
      </c>
      <c r="I1991" s="237"/>
      <c r="J1991" s="234"/>
      <c r="K1991" s="234"/>
      <c r="L1991" s="238"/>
      <c r="M1991" s="239"/>
      <c r="N1991" s="240"/>
      <c r="O1991" s="240"/>
      <c r="P1991" s="240"/>
      <c r="Q1991" s="240"/>
      <c r="R1991" s="240"/>
      <c r="S1991" s="240"/>
      <c r="T1991" s="241"/>
      <c r="AT1991" s="242" t="s">
        <v>208</v>
      </c>
      <c r="AU1991" s="242" t="s">
        <v>82</v>
      </c>
      <c r="AV1991" s="15" t="s">
        <v>80</v>
      </c>
      <c r="AW1991" s="15" t="s">
        <v>34</v>
      </c>
      <c r="AX1991" s="15" t="s">
        <v>73</v>
      </c>
      <c r="AY1991" s="242" t="s">
        <v>191</v>
      </c>
    </row>
    <row r="1992" spans="1:51" s="13" customFormat="1" ht="11.25">
      <c r="B1992" s="201"/>
      <c r="C1992" s="202"/>
      <c r="D1992" s="194" t="s">
        <v>208</v>
      </c>
      <c r="E1992" s="203" t="s">
        <v>19</v>
      </c>
      <c r="F1992" s="204" t="s">
        <v>2430</v>
      </c>
      <c r="G1992" s="202"/>
      <c r="H1992" s="205">
        <v>129.28</v>
      </c>
      <c r="I1992" s="206"/>
      <c r="J1992" s="202"/>
      <c r="K1992" s="202"/>
      <c r="L1992" s="207"/>
      <c r="M1992" s="208"/>
      <c r="N1992" s="209"/>
      <c r="O1992" s="209"/>
      <c r="P1992" s="209"/>
      <c r="Q1992" s="209"/>
      <c r="R1992" s="209"/>
      <c r="S1992" s="209"/>
      <c r="T1992" s="210"/>
      <c r="AT1992" s="211" t="s">
        <v>208</v>
      </c>
      <c r="AU1992" s="211" t="s">
        <v>82</v>
      </c>
      <c r="AV1992" s="13" t="s">
        <v>82</v>
      </c>
      <c r="AW1992" s="13" t="s">
        <v>34</v>
      </c>
      <c r="AX1992" s="13" t="s">
        <v>73</v>
      </c>
      <c r="AY1992" s="211" t="s">
        <v>191</v>
      </c>
    </row>
    <row r="1993" spans="1:51" s="15" customFormat="1" ht="11.25">
      <c r="B1993" s="233"/>
      <c r="C1993" s="234"/>
      <c r="D1993" s="194" t="s">
        <v>208</v>
      </c>
      <c r="E1993" s="235" t="s">
        <v>19</v>
      </c>
      <c r="F1993" s="236" t="s">
        <v>571</v>
      </c>
      <c r="G1993" s="234"/>
      <c r="H1993" s="235" t="s">
        <v>19</v>
      </c>
      <c r="I1993" s="237"/>
      <c r="J1993" s="234"/>
      <c r="K1993" s="234"/>
      <c r="L1993" s="238"/>
      <c r="M1993" s="239"/>
      <c r="N1993" s="240"/>
      <c r="O1993" s="240"/>
      <c r="P1993" s="240"/>
      <c r="Q1993" s="240"/>
      <c r="R1993" s="240"/>
      <c r="S1993" s="240"/>
      <c r="T1993" s="241"/>
      <c r="AT1993" s="242" t="s">
        <v>208</v>
      </c>
      <c r="AU1993" s="242" t="s">
        <v>82</v>
      </c>
      <c r="AV1993" s="15" t="s">
        <v>80</v>
      </c>
      <c r="AW1993" s="15" t="s">
        <v>34</v>
      </c>
      <c r="AX1993" s="15" t="s">
        <v>73</v>
      </c>
      <c r="AY1993" s="242" t="s">
        <v>191</v>
      </c>
    </row>
    <row r="1994" spans="1:51" s="13" customFormat="1" ht="11.25">
      <c r="B1994" s="201"/>
      <c r="C1994" s="202"/>
      <c r="D1994" s="194" t="s">
        <v>208</v>
      </c>
      <c r="E1994" s="203" t="s">
        <v>19</v>
      </c>
      <c r="F1994" s="204" t="s">
        <v>2524</v>
      </c>
      <c r="G1994" s="202"/>
      <c r="H1994" s="205">
        <v>13.2</v>
      </c>
      <c r="I1994" s="206"/>
      <c r="J1994" s="202"/>
      <c r="K1994" s="202"/>
      <c r="L1994" s="207"/>
      <c r="M1994" s="208"/>
      <c r="N1994" s="209"/>
      <c r="O1994" s="209"/>
      <c r="P1994" s="209"/>
      <c r="Q1994" s="209"/>
      <c r="R1994" s="209"/>
      <c r="S1994" s="209"/>
      <c r="T1994" s="210"/>
      <c r="AT1994" s="211" t="s">
        <v>208</v>
      </c>
      <c r="AU1994" s="211" t="s">
        <v>82</v>
      </c>
      <c r="AV1994" s="13" t="s">
        <v>82</v>
      </c>
      <c r="AW1994" s="13" t="s">
        <v>34</v>
      </c>
      <c r="AX1994" s="13" t="s">
        <v>73</v>
      </c>
      <c r="AY1994" s="211" t="s">
        <v>191</v>
      </c>
    </row>
    <row r="1995" spans="1:51" s="13" customFormat="1" ht="11.25">
      <c r="B1995" s="201"/>
      <c r="C1995" s="202"/>
      <c r="D1995" s="194" t="s">
        <v>208</v>
      </c>
      <c r="E1995" s="203" t="s">
        <v>19</v>
      </c>
      <c r="F1995" s="204" t="s">
        <v>2525</v>
      </c>
      <c r="G1995" s="202"/>
      <c r="H1995" s="205">
        <v>16.7</v>
      </c>
      <c r="I1995" s="206"/>
      <c r="J1995" s="202"/>
      <c r="K1995" s="202"/>
      <c r="L1995" s="207"/>
      <c r="M1995" s="208"/>
      <c r="N1995" s="209"/>
      <c r="O1995" s="209"/>
      <c r="P1995" s="209"/>
      <c r="Q1995" s="209"/>
      <c r="R1995" s="209"/>
      <c r="S1995" s="209"/>
      <c r="T1995" s="210"/>
      <c r="AT1995" s="211" t="s">
        <v>208</v>
      </c>
      <c r="AU1995" s="211" t="s">
        <v>82</v>
      </c>
      <c r="AV1995" s="13" t="s">
        <v>82</v>
      </c>
      <c r="AW1995" s="13" t="s">
        <v>34</v>
      </c>
      <c r="AX1995" s="13" t="s">
        <v>73</v>
      </c>
      <c r="AY1995" s="211" t="s">
        <v>191</v>
      </c>
    </row>
    <row r="1996" spans="1:51" s="13" customFormat="1" ht="11.25">
      <c r="B1996" s="201"/>
      <c r="C1996" s="202"/>
      <c r="D1996" s="194" t="s">
        <v>208</v>
      </c>
      <c r="E1996" s="203" t="s">
        <v>19</v>
      </c>
      <c r="F1996" s="204" t="s">
        <v>2526</v>
      </c>
      <c r="G1996" s="202"/>
      <c r="H1996" s="205">
        <v>16.7</v>
      </c>
      <c r="I1996" s="206"/>
      <c r="J1996" s="202"/>
      <c r="K1996" s="202"/>
      <c r="L1996" s="207"/>
      <c r="M1996" s="208"/>
      <c r="N1996" s="209"/>
      <c r="O1996" s="209"/>
      <c r="P1996" s="209"/>
      <c r="Q1996" s="209"/>
      <c r="R1996" s="209"/>
      <c r="S1996" s="209"/>
      <c r="T1996" s="210"/>
      <c r="AT1996" s="211" t="s">
        <v>208</v>
      </c>
      <c r="AU1996" s="211" t="s">
        <v>82</v>
      </c>
      <c r="AV1996" s="13" t="s">
        <v>82</v>
      </c>
      <c r="AW1996" s="13" t="s">
        <v>34</v>
      </c>
      <c r="AX1996" s="13" t="s">
        <v>73</v>
      </c>
      <c r="AY1996" s="211" t="s">
        <v>191</v>
      </c>
    </row>
    <row r="1997" spans="1:51" s="13" customFormat="1" ht="11.25">
      <c r="B1997" s="201"/>
      <c r="C1997" s="202"/>
      <c r="D1997" s="194" t="s">
        <v>208</v>
      </c>
      <c r="E1997" s="203" t="s">
        <v>19</v>
      </c>
      <c r="F1997" s="204" t="s">
        <v>2527</v>
      </c>
      <c r="G1997" s="202"/>
      <c r="H1997" s="205">
        <v>14.9</v>
      </c>
      <c r="I1997" s="206"/>
      <c r="J1997" s="202"/>
      <c r="K1997" s="202"/>
      <c r="L1997" s="207"/>
      <c r="M1997" s="208"/>
      <c r="N1997" s="209"/>
      <c r="O1997" s="209"/>
      <c r="P1997" s="209"/>
      <c r="Q1997" s="209"/>
      <c r="R1997" s="209"/>
      <c r="S1997" s="209"/>
      <c r="T1997" s="210"/>
      <c r="AT1997" s="211" t="s">
        <v>208</v>
      </c>
      <c r="AU1997" s="211" t="s">
        <v>82</v>
      </c>
      <c r="AV1997" s="13" t="s">
        <v>82</v>
      </c>
      <c r="AW1997" s="13" t="s">
        <v>34</v>
      </c>
      <c r="AX1997" s="13" t="s">
        <v>73</v>
      </c>
      <c r="AY1997" s="211" t="s">
        <v>191</v>
      </c>
    </row>
    <row r="1998" spans="1:51" s="13" customFormat="1" ht="11.25">
      <c r="B1998" s="201"/>
      <c r="C1998" s="202"/>
      <c r="D1998" s="194" t="s">
        <v>208</v>
      </c>
      <c r="E1998" s="203" t="s">
        <v>19</v>
      </c>
      <c r="F1998" s="204" t="s">
        <v>2528</v>
      </c>
      <c r="G1998" s="202"/>
      <c r="H1998" s="205">
        <v>13.1</v>
      </c>
      <c r="I1998" s="206"/>
      <c r="J1998" s="202"/>
      <c r="K1998" s="202"/>
      <c r="L1998" s="207"/>
      <c r="M1998" s="208"/>
      <c r="N1998" s="209"/>
      <c r="O1998" s="209"/>
      <c r="P1998" s="209"/>
      <c r="Q1998" s="209"/>
      <c r="R1998" s="209"/>
      <c r="S1998" s="209"/>
      <c r="T1998" s="210"/>
      <c r="AT1998" s="211" t="s">
        <v>208</v>
      </c>
      <c r="AU1998" s="211" t="s">
        <v>82</v>
      </c>
      <c r="AV1998" s="13" t="s">
        <v>82</v>
      </c>
      <c r="AW1998" s="13" t="s">
        <v>34</v>
      </c>
      <c r="AX1998" s="13" t="s">
        <v>73</v>
      </c>
      <c r="AY1998" s="211" t="s">
        <v>191</v>
      </c>
    </row>
    <row r="1999" spans="1:51" s="13" customFormat="1" ht="11.25">
      <c r="B1999" s="201"/>
      <c r="C1999" s="202"/>
      <c r="D1999" s="194" t="s">
        <v>208</v>
      </c>
      <c r="E1999" s="203" t="s">
        <v>19</v>
      </c>
      <c r="F1999" s="204" t="s">
        <v>2529</v>
      </c>
      <c r="G1999" s="202"/>
      <c r="H1999" s="205">
        <v>28.6</v>
      </c>
      <c r="I1999" s="206"/>
      <c r="J1999" s="202"/>
      <c r="K1999" s="202"/>
      <c r="L1999" s="207"/>
      <c r="M1999" s="208"/>
      <c r="N1999" s="209"/>
      <c r="O1999" s="209"/>
      <c r="P1999" s="209"/>
      <c r="Q1999" s="209"/>
      <c r="R1999" s="209"/>
      <c r="S1999" s="209"/>
      <c r="T1999" s="210"/>
      <c r="AT1999" s="211" t="s">
        <v>208</v>
      </c>
      <c r="AU1999" s="211" t="s">
        <v>82</v>
      </c>
      <c r="AV1999" s="13" t="s">
        <v>82</v>
      </c>
      <c r="AW1999" s="13" t="s">
        <v>34</v>
      </c>
      <c r="AX1999" s="13" t="s">
        <v>73</v>
      </c>
      <c r="AY1999" s="211" t="s">
        <v>191</v>
      </c>
    </row>
    <row r="2000" spans="1:51" s="13" customFormat="1" ht="11.25">
      <c r="B2000" s="201"/>
      <c r="C2000" s="202"/>
      <c r="D2000" s="194" t="s">
        <v>208</v>
      </c>
      <c r="E2000" s="203" t="s">
        <v>19</v>
      </c>
      <c r="F2000" s="204" t="s">
        <v>2530</v>
      </c>
      <c r="G2000" s="202"/>
      <c r="H2000" s="205">
        <v>23.2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208</v>
      </c>
      <c r="AU2000" s="211" t="s">
        <v>82</v>
      </c>
      <c r="AV2000" s="13" t="s">
        <v>82</v>
      </c>
      <c r="AW2000" s="13" t="s">
        <v>34</v>
      </c>
      <c r="AX2000" s="13" t="s">
        <v>73</v>
      </c>
      <c r="AY2000" s="211" t="s">
        <v>191</v>
      </c>
    </row>
    <row r="2001" spans="2:51" s="13" customFormat="1" ht="11.25">
      <c r="B2001" s="201"/>
      <c r="C2001" s="202"/>
      <c r="D2001" s="194" t="s">
        <v>208</v>
      </c>
      <c r="E2001" s="203" t="s">
        <v>19</v>
      </c>
      <c r="F2001" s="204" t="s">
        <v>2531</v>
      </c>
      <c r="G2001" s="202"/>
      <c r="H2001" s="205">
        <v>10.3</v>
      </c>
      <c r="I2001" s="206"/>
      <c r="J2001" s="202"/>
      <c r="K2001" s="202"/>
      <c r="L2001" s="207"/>
      <c r="M2001" s="208"/>
      <c r="N2001" s="209"/>
      <c r="O2001" s="209"/>
      <c r="P2001" s="209"/>
      <c r="Q2001" s="209"/>
      <c r="R2001" s="209"/>
      <c r="S2001" s="209"/>
      <c r="T2001" s="210"/>
      <c r="AT2001" s="211" t="s">
        <v>208</v>
      </c>
      <c r="AU2001" s="211" t="s">
        <v>82</v>
      </c>
      <c r="AV2001" s="13" t="s">
        <v>82</v>
      </c>
      <c r="AW2001" s="13" t="s">
        <v>34</v>
      </c>
      <c r="AX2001" s="13" t="s">
        <v>73</v>
      </c>
      <c r="AY2001" s="211" t="s">
        <v>191</v>
      </c>
    </row>
    <row r="2002" spans="2:51" s="13" customFormat="1" ht="11.25">
      <c r="B2002" s="201"/>
      <c r="C2002" s="202"/>
      <c r="D2002" s="194" t="s">
        <v>208</v>
      </c>
      <c r="E2002" s="203" t="s">
        <v>19</v>
      </c>
      <c r="F2002" s="204" t="s">
        <v>2532</v>
      </c>
      <c r="G2002" s="202"/>
      <c r="H2002" s="205">
        <v>26.5</v>
      </c>
      <c r="I2002" s="206"/>
      <c r="J2002" s="202"/>
      <c r="K2002" s="202"/>
      <c r="L2002" s="207"/>
      <c r="M2002" s="208"/>
      <c r="N2002" s="209"/>
      <c r="O2002" s="209"/>
      <c r="P2002" s="209"/>
      <c r="Q2002" s="209"/>
      <c r="R2002" s="209"/>
      <c r="S2002" s="209"/>
      <c r="T2002" s="210"/>
      <c r="AT2002" s="211" t="s">
        <v>208</v>
      </c>
      <c r="AU2002" s="211" t="s">
        <v>82</v>
      </c>
      <c r="AV2002" s="13" t="s">
        <v>82</v>
      </c>
      <c r="AW2002" s="13" t="s">
        <v>34</v>
      </c>
      <c r="AX2002" s="13" t="s">
        <v>73</v>
      </c>
      <c r="AY2002" s="211" t="s">
        <v>191</v>
      </c>
    </row>
    <row r="2003" spans="2:51" s="13" customFormat="1" ht="11.25">
      <c r="B2003" s="201"/>
      <c r="C2003" s="202"/>
      <c r="D2003" s="194" t="s">
        <v>208</v>
      </c>
      <c r="E2003" s="203" t="s">
        <v>19</v>
      </c>
      <c r="F2003" s="204" t="s">
        <v>2533</v>
      </c>
      <c r="G2003" s="202"/>
      <c r="H2003" s="205">
        <v>24.7</v>
      </c>
      <c r="I2003" s="206"/>
      <c r="J2003" s="202"/>
      <c r="K2003" s="202"/>
      <c r="L2003" s="207"/>
      <c r="M2003" s="208"/>
      <c r="N2003" s="209"/>
      <c r="O2003" s="209"/>
      <c r="P2003" s="209"/>
      <c r="Q2003" s="209"/>
      <c r="R2003" s="209"/>
      <c r="S2003" s="209"/>
      <c r="T2003" s="210"/>
      <c r="AT2003" s="211" t="s">
        <v>208</v>
      </c>
      <c r="AU2003" s="211" t="s">
        <v>82</v>
      </c>
      <c r="AV2003" s="13" t="s">
        <v>82</v>
      </c>
      <c r="AW2003" s="13" t="s">
        <v>34</v>
      </c>
      <c r="AX2003" s="13" t="s">
        <v>73</v>
      </c>
      <c r="AY2003" s="211" t="s">
        <v>191</v>
      </c>
    </row>
    <row r="2004" spans="2:51" s="13" customFormat="1" ht="11.25">
      <c r="B2004" s="201"/>
      <c r="C2004" s="202"/>
      <c r="D2004" s="194" t="s">
        <v>208</v>
      </c>
      <c r="E2004" s="203" t="s">
        <v>19</v>
      </c>
      <c r="F2004" s="204" t="s">
        <v>2534</v>
      </c>
      <c r="G2004" s="202"/>
      <c r="H2004" s="205">
        <v>13.3</v>
      </c>
      <c r="I2004" s="206"/>
      <c r="J2004" s="202"/>
      <c r="K2004" s="202"/>
      <c r="L2004" s="207"/>
      <c r="M2004" s="208"/>
      <c r="N2004" s="209"/>
      <c r="O2004" s="209"/>
      <c r="P2004" s="209"/>
      <c r="Q2004" s="209"/>
      <c r="R2004" s="209"/>
      <c r="S2004" s="209"/>
      <c r="T2004" s="210"/>
      <c r="AT2004" s="211" t="s">
        <v>208</v>
      </c>
      <c r="AU2004" s="211" t="s">
        <v>82</v>
      </c>
      <c r="AV2004" s="13" t="s">
        <v>82</v>
      </c>
      <c r="AW2004" s="13" t="s">
        <v>34</v>
      </c>
      <c r="AX2004" s="13" t="s">
        <v>73</v>
      </c>
      <c r="AY2004" s="211" t="s">
        <v>191</v>
      </c>
    </row>
    <row r="2005" spans="2:51" s="13" customFormat="1" ht="11.25">
      <c r="B2005" s="201"/>
      <c r="C2005" s="202"/>
      <c r="D2005" s="194" t="s">
        <v>208</v>
      </c>
      <c r="E2005" s="203" t="s">
        <v>19</v>
      </c>
      <c r="F2005" s="204" t="s">
        <v>2535</v>
      </c>
      <c r="G2005" s="202"/>
      <c r="H2005" s="205">
        <v>35.65</v>
      </c>
      <c r="I2005" s="206"/>
      <c r="J2005" s="202"/>
      <c r="K2005" s="202"/>
      <c r="L2005" s="207"/>
      <c r="M2005" s="208"/>
      <c r="N2005" s="209"/>
      <c r="O2005" s="209"/>
      <c r="P2005" s="209"/>
      <c r="Q2005" s="209"/>
      <c r="R2005" s="209"/>
      <c r="S2005" s="209"/>
      <c r="T2005" s="210"/>
      <c r="AT2005" s="211" t="s">
        <v>208</v>
      </c>
      <c r="AU2005" s="211" t="s">
        <v>82</v>
      </c>
      <c r="AV2005" s="13" t="s">
        <v>82</v>
      </c>
      <c r="AW2005" s="13" t="s">
        <v>34</v>
      </c>
      <c r="AX2005" s="13" t="s">
        <v>73</v>
      </c>
      <c r="AY2005" s="211" t="s">
        <v>191</v>
      </c>
    </row>
    <row r="2006" spans="2:51" s="13" customFormat="1" ht="11.25">
      <c r="B2006" s="201"/>
      <c r="C2006" s="202"/>
      <c r="D2006" s="194" t="s">
        <v>208</v>
      </c>
      <c r="E2006" s="203" t="s">
        <v>19</v>
      </c>
      <c r="F2006" s="204" t="s">
        <v>2536</v>
      </c>
      <c r="G2006" s="202"/>
      <c r="H2006" s="205">
        <v>23.2</v>
      </c>
      <c r="I2006" s="206"/>
      <c r="J2006" s="202"/>
      <c r="K2006" s="202"/>
      <c r="L2006" s="207"/>
      <c r="M2006" s="208"/>
      <c r="N2006" s="209"/>
      <c r="O2006" s="209"/>
      <c r="P2006" s="209"/>
      <c r="Q2006" s="209"/>
      <c r="R2006" s="209"/>
      <c r="S2006" s="209"/>
      <c r="T2006" s="210"/>
      <c r="AT2006" s="211" t="s">
        <v>208</v>
      </c>
      <c r="AU2006" s="211" t="s">
        <v>82</v>
      </c>
      <c r="AV2006" s="13" t="s">
        <v>82</v>
      </c>
      <c r="AW2006" s="13" t="s">
        <v>34</v>
      </c>
      <c r="AX2006" s="13" t="s">
        <v>73</v>
      </c>
      <c r="AY2006" s="211" t="s">
        <v>191</v>
      </c>
    </row>
    <row r="2007" spans="2:51" s="13" customFormat="1" ht="11.25">
      <c r="B2007" s="201"/>
      <c r="C2007" s="202"/>
      <c r="D2007" s="194" t="s">
        <v>208</v>
      </c>
      <c r="E2007" s="203" t="s">
        <v>19</v>
      </c>
      <c r="F2007" s="204" t="s">
        <v>2537</v>
      </c>
      <c r="G2007" s="202"/>
      <c r="H2007" s="205">
        <v>14.5</v>
      </c>
      <c r="I2007" s="206"/>
      <c r="J2007" s="202"/>
      <c r="K2007" s="202"/>
      <c r="L2007" s="207"/>
      <c r="M2007" s="208"/>
      <c r="N2007" s="209"/>
      <c r="O2007" s="209"/>
      <c r="P2007" s="209"/>
      <c r="Q2007" s="209"/>
      <c r="R2007" s="209"/>
      <c r="S2007" s="209"/>
      <c r="T2007" s="210"/>
      <c r="AT2007" s="211" t="s">
        <v>208</v>
      </c>
      <c r="AU2007" s="211" t="s">
        <v>82</v>
      </c>
      <c r="AV2007" s="13" t="s">
        <v>82</v>
      </c>
      <c r="AW2007" s="13" t="s">
        <v>34</v>
      </c>
      <c r="AX2007" s="13" t="s">
        <v>73</v>
      </c>
      <c r="AY2007" s="211" t="s">
        <v>191</v>
      </c>
    </row>
    <row r="2008" spans="2:51" s="13" customFormat="1" ht="11.25">
      <c r="B2008" s="201"/>
      <c r="C2008" s="202"/>
      <c r="D2008" s="194" t="s">
        <v>208</v>
      </c>
      <c r="E2008" s="203" t="s">
        <v>19</v>
      </c>
      <c r="F2008" s="204" t="s">
        <v>2538</v>
      </c>
      <c r="G2008" s="202"/>
      <c r="H2008" s="205">
        <v>49.204999999999998</v>
      </c>
      <c r="I2008" s="206"/>
      <c r="J2008" s="202"/>
      <c r="K2008" s="202"/>
      <c r="L2008" s="207"/>
      <c r="M2008" s="208"/>
      <c r="N2008" s="209"/>
      <c r="O2008" s="209"/>
      <c r="P2008" s="209"/>
      <c r="Q2008" s="209"/>
      <c r="R2008" s="209"/>
      <c r="S2008" s="209"/>
      <c r="T2008" s="210"/>
      <c r="AT2008" s="211" t="s">
        <v>208</v>
      </c>
      <c r="AU2008" s="211" t="s">
        <v>82</v>
      </c>
      <c r="AV2008" s="13" t="s">
        <v>82</v>
      </c>
      <c r="AW2008" s="13" t="s">
        <v>34</v>
      </c>
      <c r="AX2008" s="13" t="s">
        <v>73</v>
      </c>
      <c r="AY2008" s="211" t="s">
        <v>191</v>
      </c>
    </row>
    <row r="2009" spans="2:51" s="13" customFormat="1" ht="11.25">
      <c r="B2009" s="201"/>
      <c r="C2009" s="202"/>
      <c r="D2009" s="194" t="s">
        <v>208</v>
      </c>
      <c r="E2009" s="203" t="s">
        <v>19</v>
      </c>
      <c r="F2009" s="204" t="s">
        <v>2539</v>
      </c>
      <c r="G2009" s="202"/>
      <c r="H2009" s="205">
        <v>23.3</v>
      </c>
      <c r="I2009" s="206"/>
      <c r="J2009" s="202"/>
      <c r="K2009" s="202"/>
      <c r="L2009" s="207"/>
      <c r="M2009" s="208"/>
      <c r="N2009" s="209"/>
      <c r="O2009" s="209"/>
      <c r="P2009" s="209"/>
      <c r="Q2009" s="209"/>
      <c r="R2009" s="209"/>
      <c r="S2009" s="209"/>
      <c r="T2009" s="210"/>
      <c r="AT2009" s="211" t="s">
        <v>208</v>
      </c>
      <c r="AU2009" s="211" t="s">
        <v>82</v>
      </c>
      <c r="AV2009" s="13" t="s">
        <v>82</v>
      </c>
      <c r="AW2009" s="13" t="s">
        <v>34</v>
      </c>
      <c r="AX2009" s="13" t="s">
        <v>73</v>
      </c>
      <c r="AY2009" s="211" t="s">
        <v>191</v>
      </c>
    </row>
    <row r="2010" spans="2:51" s="13" customFormat="1" ht="11.25">
      <c r="B2010" s="201"/>
      <c r="C2010" s="202"/>
      <c r="D2010" s="194" t="s">
        <v>208</v>
      </c>
      <c r="E2010" s="203" t="s">
        <v>19</v>
      </c>
      <c r="F2010" s="204" t="s">
        <v>2540</v>
      </c>
      <c r="G2010" s="202"/>
      <c r="H2010" s="205">
        <v>10.9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208</v>
      </c>
      <c r="AU2010" s="211" t="s">
        <v>82</v>
      </c>
      <c r="AV2010" s="13" t="s">
        <v>82</v>
      </c>
      <c r="AW2010" s="13" t="s">
        <v>34</v>
      </c>
      <c r="AX2010" s="13" t="s">
        <v>73</v>
      </c>
      <c r="AY2010" s="211" t="s">
        <v>191</v>
      </c>
    </row>
    <row r="2011" spans="2:51" s="13" customFormat="1" ht="11.25">
      <c r="B2011" s="201"/>
      <c r="C2011" s="202"/>
      <c r="D2011" s="194" t="s">
        <v>208</v>
      </c>
      <c r="E2011" s="203" t="s">
        <v>19</v>
      </c>
      <c r="F2011" s="204" t="s">
        <v>2541</v>
      </c>
      <c r="G2011" s="202"/>
      <c r="H2011" s="205">
        <v>32.1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208</v>
      </c>
      <c r="AU2011" s="211" t="s">
        <v>82</v>
      </c>
      <c r="AV2011" s="13" t="s">
        <v>82</v>
      </c>
      <c r="AW2011" s="13" t="s">
        <v>34</v>
      </c>
      <c r="AX2011" s="13" t="s">
        <v>73</v>
      </c>
      <c r="AY2011" s="211" t="s">
        <v>191</v>
      </c>
    </row>
    <row r="2012" spans="2:51" s="13" customFormat="1" ht="11.25">
      <c r="B2012" s="201"/>
      <c r="C2012" s="202"/>
      <c r="D2012" s="194" t="s">
        <v>208</v>
      </c>
      <c r="E2012" s="203" t="s">
        <v>19</v>
      </c>
      <c r="F2012" s="204" t="s">
        <v>2542</v>
      </c>
      <c r="G2012" s="202"/>
      <c r="H2012" s="205">
        <v>27.2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208</v>
      </c>
      <c r="AU2012" s="211" t="s">
        <v>82</v>
      </c>
      <c r="AV2012" s="13" t="s">
        <v>82</v>
      </c>
      <c r="AW2012" s="13" t="s">
        <v>34</v>
      </c>
      <c r="AX2012" s="13" t="s">
        <v>73</v>
      </c>
      <c r="AY2012" s="211" t="s">
        <v>191</v>
      </c>
    </row>
    <row r="2013" spans="2:51" s="13" customFormat="1" ht="11.25">
      <c r="B2013" s="201"/>
      <c r="C2013" s="202"/>
      <c r="D2013" s="194" t="s">
        <v>208</v>
      </c>
      <c r="E2013" s="203" t="s">
        <v>19</v>
      </c>
      <c r="F2013" s="204" t="s">
        <v>2543</v>
      </c>
      <c r="G2013" s="202"/>
      <c r="H2013" s="205">
        <v>40.65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208</v>
      </c>
      <c r="AU2013" s="211" t="s">
        <v>82</v>
      </c>
      <c r="AV2013" s="13" t="s">
        <v>82</v>
      </c>
      <c r="AW2013" s="13" t="s">
        <v>34</v>
      </c>
      <c r="AX2013" s="13" t="s">
        <v>73</v>
      </c>
      <c r="AY2013" s="211" t="s">
        <v>191</v>
      </c>
    </row>
    <row r="2014" spans="2:51" s="13" customFormat="1" ht="11.25">
      <c r="B2014" s="201"/>
      <c r="C2014" s="202"/>
      <c r="D2014" s="194" t="s">
        <v>208</v>
      </c>
      <c r="E2014" s="203" t="s">
        <v>19</v>
      </c>
      <c r="F2014" s="204" t="s">
        <v>2544</v>
      </c>
      <c r="G2014" s="202"/>
      <c r="H2014" s="205">
        <v>12.4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208</v>
      </c>
      <c r="AU2014" s="211" t="s">
        <v>82</v>
      </c>
      <c r="AV2014" s="13" t="s">
        <v>82</v>
      </c>
      <c r="AW2014" s="13" t="s">
        <v>34</v>
      </c>
      <c r="AX2014" s="13" t="s">
        <v>73</v>
      </c>
      <c r="AY2014" s="211" t="s">
        <v>191</v>
      </c>
    </row>
    <row r="2015" spans="2:51" s="13" customFormat="1" ht="11.25">
      <c r="B2015" s="201"/>
      <c r="C2015" s="202"/>
      <c r="D2015" s="194" t="s">
        <v>208</v>
      </c>
      <c r="E2015" s="203" t="s">
        <v>19</v>
      </c>
      <c r="F2015" s="204" t="s">
        <v>2545</v>
      </c>
      <c r="G2015" s="202"/>
      <c r="H2015" s="205">
        <v>21.75</v>
      </c>
      <c r="I2015" s="206"/>
      <c r="J2015" s="202"/>
      <c r="K2015" s="202"/>
      <c r="L2015" s="207"/>
      <c r="M2015" s="208"/>
      <c r="N2015" s="209"/>
      <c r="O2015" s="209"/>
      <c r="P2015" s="209"/>
      <c r="Q2015" s="209"/>
      <c r="R2015" s="209"/>
      <c r="S2015" s="209"/>
      <c r="T2015" s="210"/>
      <c r="AT2015" s="211" t="s">
        <v>208</v>
      </c>
      <c r="AU2015" s="211" t="s">
        <v>82</v>
      </c>
      <c r="AV2015" s="13" t="s">
        <v>82</v>
      </c>
      <c r="AW2015" s="13" t="s">
        <v>34</v>
      </c>
      <c r="AX2015" s="13" t="s">
        <v>73</v>
      </c>
      <c r="AY2015" s="211" t="s">
        <v>191</v>
      </c>
    </row>
    <row r="2016" spans="2:51" s="13" customFormat="1" ht="11.25">
      <c r="B2016" s="201"/>
      <c r="C2016" s="202"/>
      <c r="D2016" s="194" t="s">
        <v>208</v>
      </c>
      <c r="E2016" s="203" t="s">
        <v>19</v>
      </c>
      <c r="F2016" s="204" t="s">
        <v>2546</v>
      </c>
      <c r="G2016" s="202"/>
      <c r="H2016" s="205">
        <v>21.1</v>
      </c>
      <c r="I2016" s="206"/>
      <c r="J2016" s="202"/>
      <c r="K2016" s="202"/>
      <c r="L2016" s="207"/>
      <c r="M2016" s="208"/>
      <c r="N2016" s="209"/>
      <c r="O2016" s="209"/>
      <c r="P2016" s="209"/>
      <c r="Q2016" s="209"/>
      <c r="R2016" s="209"/>
      <c r="S2016" s="209"/>
      <c r="T2016" s="210"/>
      <c r="AT2016" s="211" t="s">
        <v>208</v>
      </c>
      <c r="AU2016" s="211" t="s">
        <v>82</v>
      </c>
      <c r="AV2016" s="13" t="s">
        <v>82</v>
      </c>
      <c r="AW2016" s="13" t="s">
        <v>34</v>
      </c>
      <c r="AX2016" s="13" t="s">
        <v>73</v>
      </c>
      <c r="AY2016" s="211" t="s">
        <v>191</v>
      </c>
    </row>
    <row r="2017" spans="1:65" s="13" customFormat="1" ht="11.25">
      <c r="B2017" s="201"/>
      <c r="C2017" s="202"/>
      <c r="D2017" s="194" t="s">
        <v>208</v>
      </c>
      <c r="E2017" s="203" t="s">
        <v>19</v>
      </c>
      <c r="F2017" s="204" t="s">
        <v>2547</v>
      </c>
      <c r="G2017" s="202"/>
      <c r="H2017" s="205">
        <v>20.38</v>
      </c>
      <c r="I2017" s="206"/>
      <c r="J2017" s="202"/>
      <c r="K2017" s="202"/>
      <c r="L2017" s="207"/>
      <c r="M2017" s="208"/>
      <c r="N2017" s="209"/>
      <c r="O2017" s="209"/>
      <c r="P2017" s="209"/>
      <c r="Q2017" s="209"/>
      <c r="R2017" s="209"/>
      <c r="S2017" s="209"/>
      <c r="T2017" s="210"/>
      <c r="AT2017" s="211" t="s">
        <v>208</v>
      </c>
      <c r="AU2017" s="211" t="s">
        <v>82</v>
      </c>
      <c r="AV2017" s="13" t="s">
        <v>82</v>
      </c>
      <c r="AW2017" s="13" t="s">
        <v>34</v>
      </c>
      <c r="AX2017" s="13" t="s">
        <v>73</v>
      </c>
      <c r="AY2017" s="211" t="s">
        <v>191</v>
      </c>
    </row>
    <row r="2018" spans="1:65" s="13" customFormat="1" ht="11.25">
      <c r="B2018" s="201"/>
      <c r="C2018" s="202"/>
      <c r="D2018" s="194" t="s">
        <v>208</v>
      </c>
      <c r="E2018" s="203" t="s">
        <v>19</v>
      </c>
      <c r="F2018" s="204" t="s">
        <v>2548</v>
      </c>
      <c r="G2018" s="202"/>
      <c r="H2018" s="205">
        <v>204.92</v>
      </c>
      <c r="I2018" s="206"/>
      <c r="J2018" s="202"/>
      <c r="K2018" s="202"/>
      <c r="L2018" s="207"/>
      <c r="M2018" s="208"/>
      <c r="N2018" s="209"/>
      <c r="O2018" s="209"/>
      <c r="P2018" s="209"/>
      <c r="Q2018" s="209"/>
      <c r="R2018" s="209"/>
      <c r="S2018" s="209"/>
      <c r="T2018" s="210"/>
      <c r="AT2018" s="211" t="s">
        <v>208</v>
      </c>
      <c r="AU2018" s="211" t="s">
        <v>82</v>
      </c>
      <c r="AV2018" s="13" t="s">
        <v>82</v>
      </c>
      <c r="AW2018" s="13" t="s">
        <v>34</v>
      </c>
      <c r="AX2018" s="13" t="s">
        <v>73</v>
      </c>
      <c r="AY2018" s="211" t="s">
        <v>191</v>
      </c>
    </row>
    <row r="2019" spans="1:65" s="14" customFormat="1" ht="11.25">
      <c r="B2019" s="212"/>
      <c r="C2019" s="213"/>
      <c r="D2019" s="194" t="s">
        <v>208</v>
      </c>
      <c r="E2019" s="214" t="s">
        <v>19</v>
      </c>
      <c r="F2019" s="215" t="s">
        <v>238</v>
      </c>
      <c r="G2019" s="213"/>
      <c r="H2019" s="216">
        <v>933.89499999999998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208</v>
      </c>
      <c r="AU2019" s="222" t="s">
        <v>82</v>
      </c>
      <c r="AV2019" s="14" t="s">
        <v>197</v>
      </c>
      <c r="AW2019" s="14" t="s">
        <v>34</v>
      </c>
      <c r="AX2019" s="14" t="s">
        <v>80</v>
      </c>
      <c r="AY2019" s="222" t="s">
        <v>191</v>
      </c>
    </row>
    <row r="2020" spans="1:65" s="2" customFormat="1" ht="16.5" customHeight="1">
      <c r="A2020" s="37"/>
      <c r="B2020" s="38"/>
      <c r="C2020" s="181" t="s">
        <v>2631</v>
      </c>
      <c r="D2020" s="181" t="s">
        <v>193</v>
      </c>
      <c r="E2020" s="182" t="s">
        <v>2632</v>
      </c>
      <c r="F2020" s="183" t="s">
        <v>2633</v>
      </c>
      <c r="G2020" s="184" t="s">
        <v>301</v>
      </c>
      <c r="H2020" s="185">
        <v>427.39</v>
      </c>
      <c r="I2020" s="186"/>
      <c r="J2020" s="187">
        <f>ROUND(I2020*H2020,2)</f>
        <v>0</v>
      </c>
      <c r="K2020" s="183" t="s">
        <v>203</v>
      </c>
      <c r="L2020" s="42"/>
      <c r="M2020" s="188" t="s">
        <v>19</v>
      </c>
      <c r="N2020" s="189" t="s">
        <v>44</v>
      </c>
      <c r="O2020" s="67"/>
      <c r="P2020" s="190">
        <f>O2020*H2020</f>
        <v>0</v>
      </c>
      <c r="Q2020" s="190">
        <v>2.0000000000000001E-4</v>
      </c>
      <c r="R2020" s="190">
        <f>Q2020*H2020</f>
        <v>8.5477999999999998E-2</v>
      </c>
      <c r="S2020" s="190">
        <v>0</v>
      </c>
      <c r="T2020" s="191">
        <f>S2020*H2020</f>
        <v>0</v>
      </c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R2020" s="192" t="s">
        <v>292</v>
      </c>
      <c r="AT2020" s="192" t="s">
        <v>193</v>
      </c>
      <c r="AU2020" s="192" t="s">
        <v>82</v>
      </c>
      <c r="AY2020" s="20" t="s">
        <v>191</v>
      </c>
      <c r="BE2020" s="193">
        <f>IF(N2020="základní",J2020,0)</f>
        <v>0</v>
      </c>
      <c r="BF2020" s="193">
        <f>IF(N2020="snížená",J2020,0)</f>
        <v>0</v>
      </c>
      <c r="BG2020" s="193">
        <f>IF(N2020="zákl. přenesená",J2020,0)</f>
        <v>0</v>
      </c>
      <c r="BH2020" s="193">
        <f>IF(N2020="sníž. přenesená",J2020,0)</f>
        <v>0</v>
      </c>
      <c r="BI2020" s="193">
        <f>IF(N2020="nulová",J2020,0)</f>
        <v>0</v>
      </c>
      <c r="BJ2020" s="20" t="s">
        <v>80</v>
      </c>
      <c r="BK2020" s="193">
        <f>ROUND(I2020*H2020,2)</f>
        <v>0</v>
      </c>
      <c r="BL2020" s="20" t="s">
        <v>292</v>
      </c>
      <c r="BM2020" s="192" t="s">
        <v>2634</v>
      </c>
    </row>
    <row r="2021" spans="1:65" s="2" customFormat="1" ht="11.25">
      <c r="A2021" s="37"/>
      <c r="B2021" s="38"/>
      <c r="C2021" s="39"/>
      <c r="D2021" s="194" t="s">
        <v>199</v>
      </c>
      <c r="E2021" s="39"/>
      <c r="F2021" s="195" t="s">
        <v>2635</v>
      </c>
      <c r="G2021" s="39"/>
      <c r="H2021" s="39"/>
      <c r="I2021" s="196"/>
      <c r="J2021" s="39"/>
      <c r="K2021" s="39"/>
      <c r="L2021" s="42"/>
      <c r="M2021" s="197"/>
      <c r="N2021" s="198"/>
      <c r="O2021" s="67"/>
      <c r="P2021" s="67"/>
      <c r="Q2021" s="67"/>
      <c r="R2021" s="67"/>
      <c r="S2021" s="67"/>
      <c r="T2021" s="68"/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T2021" s="20" t="s">
        <v>199</v>
      </c>
      <c r="AU2021" s="20" t="s">
        <v>82</v>
      </c>
    </row>
    <row r="2022" spans="1:65" s="2" customFormat="1" ht="11.25">
      <c r="A2022" s="37"/>
      <c r="B2022" s="38"/>
      <c r="C2022" s="39"/>
      <c r="D2022" s="199" t="s">
        <v>206</v>
      </c>
      <c r="E2022" s="39"/>
      <c r="F2022" s="200" t="s">
        <v>2636</v>
      </c>
      <c r="G2022" s="39"/>
      <c r="H2022" s="39"/>
      <c r="I2022" s="196"/>
      <c r="J2022" s="39"/>
      <c r="K2022" s="39"/>
      <c r="L2022" s="42"/>
      <c r="M2022" s="197"/>
      <c r="N2022" s="198"/>
      <c r="O2022" s="67"/>
      <c r="P2022" s="67"/>
      <c r="Q2022" s="67"/>
      <c r="R2022" s="67"/>
      <c r="S2022" s="67"/>
      <c r="T2022" s="68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T2022" s="20" t="s">
        <v>206</v>
      </c>
      <c r="AU2022" s="20" t="s">
        <v>82</v>
      </c>
    </row>
    <row r="2023" spans="1:65" s="15" customFormat="1" ht="11.25">
      <c r="B2023" s="233"/>
      <c r="C2023" s="234"/>
      <c r="D2023" s="194" t="s">
        <v>208</v>
      </c>
      <c r="E2023" s="235" t="s">
        <v>19</v>
      </c>
      <c r="F2023" s="236" t="s">
        <v>556</v>
      </c>
      <c r="G2023" s="234"/>
      <c r="H2023" s="235" t="s">
        <v>19</v>
      </c>
      <c r="I2023" s="237"/>
      <c r="J2023" s="234"/>
      <c r="K2023" s="234"/>
      <c r="L2023" s="238"/>
      <c r="M2023" s="239"/>
      <c r="N2023" s="240"/>
      <c r="O2023" s="240"/>
      <c r="P2023" s="240"/>
      <c r="Q2023" s="240"/>
      <c r="R2023" s="240"/>
      <c r="S2023" s="240"/>
      <c r="T2023" s="241"/>
      <c r="AT2023" s="242" t="s">
        <v>208</v>
      </c>
      <c r="AU2023" s="242" t="s">
        <v>82</v>
      </c>
      <c r="AV2023" s="15" t="s">
        <v>80</v>
      </c>
      <c r="AW2023" s="15" t="s">
        <v>34</v>
      </c>
      <c r="AX2023" s="15" t="s">
        <v>73</v>
      </c>
      <c r="AY2023" s="242" t="s">
        <v>191</v>
      </c>
    </row>
    <row r="2024" spans="1:65" s="13" customFormat="1" ht="11.25">
      <c r="B2024" s="201"/>
      <c r="C2024" s="202"/>
      <c r="D2024" s="194" t="s">
        <v>208</v>
      </c>
      <c r="E2024" s="203" t="s">
        <v>19</v>
      </c>
      <c r="F2024" s="204" t="s">
        <v>889</v>
      </c>
      <c r="G2024" s="202"/>
      <c r="H2024" s="205">
        <v>12.05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208</v>
      </c>
      <c r="AU2024" s="211" t="s">
        <v>82</v>
      </c>
      <c r="AV2024" s="13" t="s">
        <v>82</v>
      </c>
      <c r="AW2024" s="13" t="s">
        <v>34</v>
      </c>
      <c r="AX2024" s="13" t="s">
        <v>73</v>
      </c>
      <c r="AY2024" s="211" t="s">
        <v>191</v>
      </c>
    </row>
    <row r="2025" spans="1:65" s="13" customFormat="1" ht="11.25">
      <c r="B2025" s="201"/>
      <c r="C2025" s="202"/>
      <c r="D2025" s="194" t="s">
        <v>208</v>
      </c>
      <c r="E2025" s="203" t="s">
        <v>19</v>
      </c>
      <c r="F2025" s="204" t="s">
        <v>890</v>
      </c>
      <c r="G2025" s="202"/>
      <c r="H2025" s="205">
        <v>13.4</v>
      </c>
      <c r="I2025" s="206"/>
      <c r="J2025" s="202"/>
      <c r="K2025" s="202"/>
      <c r="L2025" s="207"/>
      <c r="M2025" s="208"/>
      <c r="N2025" s="209"/>
      <c r="O2025" s="209"/>
      <c r="P2025" s="209"/>
      <c r="Q2025" s="209"/>
      <c r="R2025" s="209"/>
      <c r="S2025" s="209"/>
      <c r="T2025" s="210"/>
      <c r="AT2025" s="211" t="s">
        <v>208</v>
      </c>
      <c r="AU2025" s="211" t="s">
        <v>82</v>
      </c>
      <c r="AV2025" s="13" t="s">
        <v>82</v>
      </c>
      <c r="AW2025" s="13" t="s">
        <v>34</v>
      </c>
      <c r="AX2025" s="13" t="s">
        <v>73</v>
      </c>
      <c r="AY2025" s="211" t="s">
        <v>191</v>
      </c>
    </row>
    <row r="2026" spans="1:65" s="13" customFormat="1" ht="11.25">
      <c r="B2026" s="201"/>
      <c r="C2026" s="202"/>
      <c r="D2026" s="194" t="s">
        <v>208</v>
      </c>
      <c r="E2026" s="203" t="s">
        <v>19</v>
      </c>
      <c r="F2026" s="204" t="s">
        <v>2429</v>
      </c>
      <c r="G2026" s="202"/>
      <c r="H2026" s="205">
        <v>5.84</v>
      </c>
      <c r="I2026" s="206"/>
      <c r="J2026" s="202"/>
      <c r="K2026" s="202"/>
      <c r="L2026" s="207"/>
      <c r="M2026" s="208"/>
      <c r="N2026" s="209"/>
      <c r="O2026" s="209"/>
      <c r="P2026" s="209"/>
      <c r="Q2026" s="209"/>
      <c r="R2026" s="209"/>
      <c r="S2026" s="209"/>
      <c r="T2026" s="210"/>
      <c r="AT2026" s="211" t="s">
        <v>208</v>
      </c>
      <c r="AU2026" s="211" t="s">
        <v>82</v>
      </c>
      <c r="AV2026" s="13" t="s">
        <v>82</v>
      </c>
      <c r="AW2026" s="13" t="s">
        <v>34</v>
      </c>
      <c r="AX2026" s="13" t="s">
        <v>73</v>
      </c>
      <c r="AY2026" s="211" t="s">
        <v>191</v>
      </c>
    </row>
    <row r="2027" spans="1:65" s="13" customFormat="1" ht="11.25">
      <c r="B2027" s="201"/>
      <c r="C2027" s="202"/>
      <c r="D2027" s="194" t="s">
        <v>208</v>
      </c>
      <c r="E2027" s="203" t="s">
        <v>19</v>
      </c>
      <c r="F2027" s="204" t="s">
        <v>892</v>
      </c>
      <c r="G2027" s="202"/>
      <c r="H2027" s="205">
        <v>5.94</v>
      </c>
      <c r="I2027" s="206"/>
      <c r="J2027" s="202"/>
      <c r="K2027" s="202"/>
      <c r="L2027" s="207"/>
      <c r="M2027" s="208"/>
      <c r="N2027" s="209"/>
      <c r="O2027" s="209"/>
      <c r="P2027" s="209"/>
      <c r="Q2027" s="209"/>
      <c r="R2027" s="209"/>
      <c r="S2027" s="209"/>
      <c r="T2027" s="210"/>
      <c r="AT2027" s="211" t="s">
        <v>208</v>
      </c>
      <c r="AU2027" s="211" t="s">
        <v>82</v>
      </c>
      <c r="AV2027" s="13" t="s">
        <v>82</v>
      </c>
      <c r="AW2027" s="13" t="s">
        <v>34</v>
      </c>
      <c r="AX2027" s="13" t="s">
        <v>73</v>
      </c>
      <c r="AY2027" s="211" t="s">
        <v>191</v>
      </c>
    </row>
    <row r="2028" spans="1:65" s="15" customFormat="1" ht="11.25">
      <c r="B2028" s="233"/>
      <c r="C2028" s="234"/>
      <c r="D2028" s="194" t="s">
        <v>208</v>
      </c>
      <c r="E2028" s="235" t="s">
        <v>19</v>
      </c>
      <c r="F2028" s="236" t="s">
        <v>571</v>
      </c>
      <c r="G2028" s="234"/>
      <c r="H2028" s="235" t="s">
        <v>19</v>
      </c>
      <c r="I2028" s="237"/>
      <c r="J2028" s="234"/>
      <c r="K2028" s="234"/>
      <c r="L2028" s="238"/>
      <c r="M2028" s="239"/>
      <c r="N2028" s="240"/>
      <c r="O2028" s="240"/>
      <c r="P2028" s="240"/>
      <c r="Q2028" s="240"/>
      <c r="R2028" s="240"/>
      <c r="S2028" s="240"/>
      <c r="T2028" s="241"/>
      <c r="AT2028" s="242" t="s">
        <v>208</v>
      </c>
      <c r="AU2028" s="242" t="s">
        <v>82</v>
      </c>
      <c r="AV2028" s="15" t="s">
        <v>80</v>
      </c>
      <c r="AW2028" s="15" t="s">
        <v>34</v>
      </c>
      <c r="AX2028" s="15" t="s">
        <v>73</v>
      </c>
      <c r="AY2028" s="242" t="s">
        <v>191</v>
      </c>
    </row>
    <row r="2029" spans="1:65" s="13" customFormat="1" ht="11.25">
      <c r="B2029" s="201"/>
      <c r="C2029" s="202"/>
      <c r="D2029" s="194" t="s">
        <v>208</v>
      </c>
      <c r="E2029" s="203" t="s">
        <v>19</v>
      </c>
      <c r="F2029" s="204" t="s">
        <v>898</v>
      </c>
      <c r="G2029" s="202"/>
      <c r="H2029" s="205">
        <v>7.4</v>
      </c>
      <c r="I2029" s="206"/>
      <c r="J2029" s="202"/>
      <c r="K2029" s="202"/>
      <c r="L2029" s="207"/>
      <c r="M2029" s="208"/>
      <c r="N2029" s="209"/>
      <c r="O2029" s="209"/>
      <c r="P2029" s="209"/>
      <c r="Q2029" s="209"/>
      <c r="R2029" s="209"/>
      <c r="S2029" s="209"/>
      <c r="T2029" s="210"/>
      <c r="AT2029" s="211" t="s">
        <v>208</v>
      </c>
      <c r="AU2029" s="211" t="s">
        <v>82</v>
      </c>
      <c r="AV2029" s="13" t="s">
        <v>82</v>
      </c>
      <c r="AW2029" s="13" t="s">
        <v>34</v>
      </c>
      <c r="AX2029" s="13" t="s">
        <v>73</v>
      </c>
      <c r="AY2029" s="211" t="s">
        <v>191</v>
      </c>
    </row>
    <row r="2030" spans="1:65" s="13" customFormat="1" ht="11.25">
      <c r="B2030" s="201"/>
      <c r="C2030" s="202"/>
      <c r="D2030" s="194" t="s">
        <v>208</v>
      </c>
      <c r="E2030" s="203" t="s">
        <v>19</v>
      </c>
      <c r="F2030" s="204" t="s">
        <v>899</v>
      </c>
      <c r="G2030" s="202"/>
      <c r="H2030" s="205">
        <v>9.15</v>
      </c>
      <c r="I2030" s="206"/>
      <c r="J2030" s="202"/>
      <c r="K2030" s="202"/>
      <c r="L2030" s="207"/>
      <c r="M2030" s="208"/>
      <c r="N2030" s="209"/>
      <c r="O2030" s="209"/>
      <c r="P2030" s="209"/>
      <c r="Q2030" s="209"/>
      <c r="R2030" s="209"/>
      <c r="S2030" s="209"/>
      <c r="T2030" s="210"/>
      <c r="AT2030" s="211" t="s">
        <v>208</v>
      </c>
      <c r="AU2030" s="211" t="s">
        <v>82</v>
      </c>
      <c r="AV2030" s="13" t="s">
        <v>82</v>
      </c>
      <c r="AW2030" s="13" t="s">
        <v>34</v>
      </c>
      <c r="AX2030" s="13" t="s">
        <v>73</v>
      </c>
      <c r="AY2030" s="211" t="s">
        <v>191</v>
      </c>
    </row>
    <row r="2031" spans="1:65" s="13" customFormat="1" ht="11.25">
      <c r="B2031" s="201"/>
      <c r="C2031" s="202"/>
      <c r="D2031" s="194" t="s">
        <v>208</v>
      </c>
      <c r="E2031" s="203" t="s">
        <v>19</v>
      </c>
      <c r="F2031" s="204" t="s">
        <v>900</v>
      </c>
      <c r="G2031" s="202"/>
      <c r="H2031" s="205">
        <v>9.15</v>
      </c>
      <c r="I2031" s="206"/>
      <c r="J2031" s="202"/>
      <c r="K2031" s="202"/>
      <c r="L2031" s="207"/>
      <c r="M2031" s="208"/>
      <c r="N2031" s="209"/>
      <c r="O2031" s="209"/>
      <c r="P2031" s="209"/>
      <c r="Q2031" s="209"/>
      <c r="R2031" s="209"/>
      <c r="S2031" s="209"/>
      <c r="T2031" s="210"/>
      <c r="AT2031" s="211" t="s">
        <v>208</v>
      </c>
      <c r="AU2031" s="211" t="s">
        <v>82</v>
      </c>
      <c r="AV2031" s="13" t="s">
        <v>82</v>
      </c>
      <c r="AW2031" s="13" t="s">
        <v>34</v>
      </c>
      <c r="AX2031" s="13" t="s">
        <v>73</v>
      </c>
      <c r="AY2031" s="211" t="s">
        <v>191</v>
      </c>
    </row>
    <row r="2032" spans="1:65" s="13" customFormat="1" ht="11.25">
      <c r="B2032" s="201"/>
      <c r="C2032" s="202"/>
      <c r="D2032" s="194" t="s">
        <v>208</v>
      </c>
      <c r="E2032" s="203" t="s">
        <v>19</v>
      </c>
      <c r="F2032" s="204" t="s">
        <v>2637</v>
      </c>
      <c r="G2032" s="202"/>
      <c r="H2032" s="205">
        <v>7.45</v>
      </c>
      <c r="I2032" s="206"/>
      <c r="J2032" s="202"/>
      <c r="K2032" s="202"/>
      <c r="L2032" s="207"/>
      <c r="M2032" s="208"/>
      <c r="N2032" s="209"/>
      <c r="O2032" s="209"/>
      <c r="P2032" s="209"/>
      <c r="Q2032" s="209"/>
      <c r="R2032" s="209"/>
      <c r="S2032" s="209"/>
      <c r="T2032" s="210"/>
      <c r="AT2032" s="211" t="s">
        <v>208</v>
      </c>
      <c r="AU2032" s="211" t="s">
        <v>82</v>
      </c>
      <c r="AV2032" s="13" t="s">
        <v>82</v>
      </c>
      <c r="AW2032" s="13" t="s">
        <v>34</v>
      </c>
      <c r="AX2032" s="13" t="s">
        <v>73</v>
      </c>
      <c r="AY2032" s="211" t="s">
        <v>191</v>
      </c>
    </row>
    <row r="2033" spans="2:51" s="13" customFormat="1" ht="11.25">
      <c r="B2033" s="201"/>
      <c r="C2033" s="202"/>
      <c r="D2033" s="194" t="s">
        <v>208</v>
      </c>
      <c r="E2033" s="203" t="s">
        <v>19</v>
      </c>
      <c r="F2033" s="204" t="s">
        <v>2638</v>
      </c>
      <c r="G2033" s="202"/>
      <c r="H2033" s="205">
        <v>6.55</v>
      </c>
      <c r="I2033" s="206"/>
      <c r="J2033" s="202"/>
      <c r="K2033" s="202"/>
      <c r="L2033" s="207"/>
      <c r="M2033" s="208"/>
      <c r="N2033" s="209"/>
      <c r="O2033" s="209"/>
      <c r="P2033" s="209"/>
      <c r="Q2033" s="209"/>
      <c r="R2033" s="209"/>
      <c r="S2033" s="209"/>
      <c r="T2033" s="210"/>
      <c r="AT2033" s="211" t="s">
        <v>208</v>
      </c>
      <c r="AU2033" s="211" t="s">
        <v>82</v>
      </c>
      <c r="AV2033" s="13" t="s">
        <v>82</v>
      </c>
      <c r="AW2033" s="13" t="s">
        <v>34</v>
      </c>
      <c r="AX2033" s="13" t="s">
        <v>73</v>
      </c>
      <c r="AY2033" s="211" t="s">
        <v>191</v>
      </c>
    </row>
    <row r="2034" spans="2:51" s="13" customFormat="1" ht="11.25">
      <c r="B2034" s="201"/>
      <c r="C2034" s="202"/>
      <c r="D2034" s="194" t="s">
        <v>208</v>
      </c>
      <c r="E2034" s="203" t="s">
        <v>19</v>
      </c>
      <c r="F2034" s="204" t="s">
        <v>2639</v>
      </c>
      <c r="G2034" s="202"/>
      <c r="H2034" s="205">
        <v>15.2</v>
      </c>
      <c r="I2034" s="206"/>
      <c r="J2034" s="202"/>
      <c r="K2034" s="202"/>
      <c r="L2034" s="207"/>
      <c r="M2034" s="208"/>
      <c r="N2034" s="209"/>
      <c r="O2034" s="209"/>
      <c r="P2034" s="209"/>
      <c r="Q2034" s="209"/>
      <c r="R2034" s="209"/>
      <c r="S2034" s="209"/>
      <c r="T2034" s="210"/>
      <c r="AT2034" s="211" t="s">
        <v>208</v>
      </c>
      <c r="AU2034" s="211" t="s">
        <v>82</v>
      </c>
      <c r="AV2034" s="13" t="s">
        <v>82</v>
      </c>
      <c r="AW2034" s="13" t="s">
        <v>34</v>
      </c>
      <c r="AX2034" s="13" t="s">
        <v>73</v>
      </c>
      <c r="AY2034" s="211" t="s">
        <v>191</v>
      </c>
    </row>
    <row r="2035" spans="2:51" s="13" customFormat="1" ht="11.25">
      <c r="B2035" s="201"/>
      <c r="C2035" s="202"/>
      <c r="D2035" s="194" t="s">
        <v>208</v>
      </c>
      <c r="E2035" s="203" t="s">
        <v>19</v>
      </c>
      <c r="F2035" s="204" t="s">
        <v>904</v>
      </c>
      <c r="G2035" s="202"/>
      <c r="H2035" s="205">
        <v>12.5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208</v>
      </c>
      <c r="AU2035" s="211" t="s">
        <v>82</v>
      </c>
      <c r="AV2035" s="13" t="s">
        <v>82</v>
      </c>
      <c r="AW2035" s="13" t="s">
        <v>34</v>
      </c>
      <c r="AX2035" s="13" t="s">
        <v>73</v>
      </c>
      <c r="AY2035" s="211" t="s">
        <v>191</v>
      </c>
    </row>
    <row r="2036" spans="2:51" s="13" customFormat="1" ht="11.25">
      <c r="B2036" s="201"/>
      <c r="C2036" s="202"/>
      <c r="D2036" s="194" t="s">
        <v>208</v>
      </c>
      <c r="E2036" s="203" t="s">
        <v>19</v>
      </c>
      <c r="F2036" s="204" t="s">
        <v>905</v>
      </c>
      <c r="G2036" s="202"/>
      <c r="H2036" s="205">
        <v>8.6</v>
      </c>
      <c r="I2036" s="206"/>
      <c r="J2036" s="202"/>
      <c r="K2036" s="202"/>
      <c r="L2036" s="207"/>
      <c r="M2036" s="208"/>
      <c r="N2036" s="209"/>
      <c r="O2036" s="209"/>
      <c r="P2036" s="209"/>
      <c r="Q2036" s="209"/>
      <c r="R2036" s="209"/>
      <c r="S2036" s="209"/>
      <c r="T2036" s="210"/>
      <c r="AT2036" s="211" t="s">
        <v>208</v>
      </c>
      <c r="AU2036" s="211" t="s">
        <v>82</v>
      </c>
      <c r="AV2036" s="13" t="s">
        <v>82</v>
      </c>
      <c r="AW2036" s="13" t="s">
        <v>34</v>
      </c>
      <c r="AX2036" s="13" t="s">
        <v>73</v>
      </c>
      <c r="AY2036" s="211" t="s">
        <v>191</v>
      </c>
    </row>
    <row r="2037" spans="2:51" s="13" customFormat="1" ht="11.25">
      <c r="B2037" s="201"/>
      <c r="C2037" s="202"/>
      <c r="D2037" s="194" t="s">
        <v>208</v>
      </c>
      <c r="E2037" s="203" t="s">
        <v>19</v>
      </c>
      <c r="F2037" s="204" t="s">
        <v>906</v>
      </c>
      <c r="G2037" s="202"/>
      <c r="H2037" s="205">
        <v>16.75</v>
      </c>
      <c r="I2037" s="206"/>
      <c r="J2037" s="202"/>
      <c r="K2037" s="202"/>
      <c r="L2037" s="207"/>
      <c r="M2037" s="208"/>
      <c r="N2037" s="209"/>
      <c r="O2037" s="209"/>
      <c r="P2037" s="209"/>
      <c r="Q2037" s="209"/>
      <c r="R2037" s="209"/>
      <c r="S2037" s="209"/>
      <c r="T2037" s="210"/>
      <c r="AT2037" s="211" t="s">
        <v>208</v>
      </c>
      <c r="AU2037" s="211" t="s">
        <v>82</v>
      </c>
      <c r="AV2037" s="13" t="s">
        <v>82</v>
      </c>
      <c r="AW2037" s="13" t="s">
        <v>34</v>
      </c>
      <c r="AX2037" s="13" t="s">
        <v>73</v>
      </c>
      <c r="AY2037" s="211" t="s">
        <v>191</v>
      </c>
    </row>
    <row r="2038" spans="2:51" s="13" customFormat="1" ht="11.25">
      <c r="B2038" s="201"/>
      <c r="C2038" s="202"/>
      <c r="D2038" s="194" t="s">
        <v>208</v>
      </c>
      <c r="E2038" s="203" t="s">
        <v>19</v>
      </c>
      <c r="F2038" s="204" t="s">
        <v>907</v>
      </c>
      <c r="G2038" s="202"/>
      <c r="H2038" s="205">
        <v>13.15</v>
      </c>
      <c r="I2038" s="206"/>
      <c r="J2038" s="202"/>
      <c r="K2038" s="202"/>
      <c r="L2038" s="207"/>
      <c r="M2038" s="208"/>
      <c r="N2038" s="209"/>
      <c r="O2038" s="209"/>
      <c r="P2038" s="209"/>
      <c r="Q2038" s="209"/>
      <c r="R2038" s="209"/>
      <c r="S2038" s="209"/>
      <c r="T2038" s="210"/>
      <c r="AT2038" s="211" t="s">
        <v>208</v>
      </c>
      <c r="AU2038" s="211" t="s">
        <v>82</v>
      </c>
      <c r="AV2038" s="13" t="s">
        <v>82</v>
      </c>
      <c r="AW2038" s="13" t="s">
        <v>34</v>
      </c>
      <c r="AX2038" s="13" t="s">
        <v>73</v>
      </c>
      <c r="AY2038" s="211" t="s">
        <v>191</v>
      </c>
    </row>
    <row r="2039" spans="2:51" s="13" customFormat="1" ht="11.25">
      <c r="B2039" s="201"/>
      <c r="C2039" s="202"/>
      <c r="D2039" s="194" t="s">
        <v>208</v>
      </c>
      <c r="E2039" s="203" t="s">
        <v>19</v>
      </c>
      <c r="F2039" s="204" t="s">
        <v>2640</v>
      </c>
      <c r="G2039" s="202"/>
      <c r="H2039" s="205">
        <v>6.65</v>
      </c>
      <c r="I2039" s="206"/>
      <c r="J2039" s="202"/>
      <c r="K2039" s="202"/>
      <c r="L2039" s="207"/>
      <c r="M2039" s="208"/>
      <c r="N2039" s="209"/>
      <c r="O2039" s="209"/>
      <c r="P2039" s="209"/>
      <c r="Q2039" s="209"/>
      <c r="R2039" s="209"/>
      <c r="S2039" s="209"/>
      <c r="T2039" s="210"/>
      <c r="AT2039" s="211" t="s">
        <v>208</v>
      </c>
      <c r="AU2039" s="211" t="s">
        <v>82</v>
      </c>
      <c r="AV2039" s="13" t="s">
        <v>82</v>
      </c>
      <c r="AW2039" s="13" t="s">
        <v>34</v>
      </c>
      <c r="AX2039" s="13" t="s">
        <v>73</v>
      </c>
      <c r="AY2039" s="211" t="s">
        <v>191</v>
      </c>
    </row>
    <row r="2040" spans="2:51" s="13" customFormat="1" ht="11.25">
      <c r="B2040" s="201"/>
      <c r="C2040" s="202"/>
      <c r="D2040" s="194" t="s">
        <v>208</v>
      </c>
      <c r="E2040" s="203" t="s">
        <v>19</v>
      </c>
      <c r="F2040" s="204" t="s">
        <v>2641</v>
      </c>
      <c r="G2040" s="202"/>
      <c r="H2040" s="205">
        <v>23.5</v>
      </c>
      <c r="I2040" s="206"/>
      <c r="J2040" s="202"/>
      <c r="K2040" s="202"/>
      <c r="L2040" s="207"/>
      <c r="M2040" s="208"/>
      <c r="N2040" s="209"/>
      <c r="O2040" s="209"/>
      <c r="P2040" s="209"/>
      <c r="Q2040" s="209"/>
      <c r="R2040" s="209"/>
      <c r="S2040" s="209"/>
      <c r="T2040" s="210"/>
      <c r="AT2040" s="211" t="s">
        <v>208</v>
      </c>
      <c r="AU2040" s="211" t="s">
        <v>82</v>
      </c>
      <c r="AV2040" s="13" t="s">
        <v>82</v>
      </c>
      <c r="AW2040" s="13" t="s">
        <v>34</v>
      </c>
      <c r="AX2040" s="13" t="s">
        <v>73</v>
      </c>
      <c r="AY2040" s="211" t="s">
        <v>191</v>
      </c>
    </row>
    <row r="2041" spans="2:51" s="13" customFormat="1" ht="11.25">
      <c r="B2041" s="201"/>
      <c r="C2041" s="202"/>
      <c r="D2041" s="194" t="s">
        <v>208</v>
      </c>
      <c r="E2041" s="203" t="s">
        <v>19</v>
      </c>
      <c r="F2041" s="204" t="s">
        <v>910</v>
      </c>
      <c r="G2041" s="202"/>
      <c r="H2041" s="205">
        <v>12.5</v>
      </c>
      <c r="I2041" s="206"/>
      <c r="J2041" s="202"/>
      <c r="K2041" s="202"/>
      <c r="L2041" s="207"/>
      <c r="M2041" s="208"/>
      <c r="N2041" s="209"/>
      <c r="O2041" s="209"/>
      <c r="P2041" s="209"/>
      <c r="Q2041" s="209"/>
      <c r="R2041" s="209"/>
      <c r="S2041" s="209"/>
      <c r="T2041" s="210"/>
      <c r="AT2041" s="211" t="s">
        <v>208</v>
      </c>
      <c r="AU2041" s="211" t="s">
        <v>82</v>
      </c>
      <c r="AV2041" s="13" t="s">
        <v>82</v>
      </c>
      <c r="AW2041" s="13" t="s">
        <v>34</v>
      </c>
      <c r="AX2041" s="13" t="s">
        <v>73</v>
      </c>
      <c r="AY2041" s="211" t="s">
        <v>191</v>
      </c>
    </row>
    <row r="2042" spans="2:51" s="13" customFormat="1" ht="11.25">
      <c r="B2042" s="201"/>
      <c r="C2042" s="202"/>
      <c r="D2042" s="194" t="s">
        <v>208</v>
      </c>
      <c r="E2042" s="203" t="s">
        <v>19</v>
      </c>
      <c r="F2042" s="204" t="s">
        <v>911</v>
      </c>
      <c r="G2042" s="202"/>
      <c r="H2042" s="205">
        <v>9.1999999999999993</v>
      </c>
      <c r="I2042" s="206"/>
      <c r="J2042" s="202"/>
      <c r="K2042" s="202"/>
      <c r="L2042" s="207"/>
      <c r="M2042" s="208"/>
      <c r="N2042" s="209"/>
      <c r="O2042" s="209"/>
      <c r="P2042" s="209"/>
      <c r="Q2042" s="209"/>
      <c r="R2042" s="209"/>
      <c r="S2042" s="209"/>
      <c r="T2042" s="210"/>
      <c r="AT2042" s="211" t="s">
        <v>208</v>
      </c>
      <c r="AU2042" s="211" t="s">
        <v>82</v>
      </c>
      <c r="AV2042" s="13" t="s">
        <v>82</v>
      </c>
      <c r="AW2042" s="13" t="s">
        <v>34</v>
      </c>
      <c r="AX2042" s="13" t="s">
        <v>73</v>
      </c>
      <c r="AY2042" s="211" t="s">
        <v>191</v>
      </c>
    </row>
    <row r="2043" spans="2:51" s="13" customFormat="1" ht="11.25">
      <c r="B2043" s="201"/>
      <c r="C2043" s="202"/>
      <c r="D2043" s="194" t="s">
        <v>208</v>
      </c>
      <c r="E2043" s="203" t="s">
        <v>19</v>
      </c>
      <c r="F2043" s="204" t="s">
        <v>912</v>
      </c>
      <c r="G2043" s="202"/>
      <c r="H2043" s="205">
        <v>22.3</v>
      </c>
      <c r="I2043" s="206"/>
      <c r="J2043" s="202"/>
      <c r="K2043" s="202"/>
      <c r="L2043" s="207"/>
      <c r="M2043" s="208"/>
      <c r="N2043" s="209"/>
      <c r="O2043" s="209"/>
      <c r="P2043" s="209"/>
      <c r="Q2043" s="209"/>
      <c r="R2043" s="209"/>
      <c r="S2043" s="209"/>
      <c r="T2043" s="210"/>
      <c r="AT2043" s="211" t="s">
        <v>208</v>
      </c>
      <c r="AU2043" s="211" t="s">
        <v>82</v>
      </c>
      <c r="AV2043" s="13" t="s">
        <v>82</v>
      </c>
      <c r="AW2043" s="13" t="s">
        <v>34</v>
      </c>
      <c r="AX2043" s="13" t="s">
        <v>73</v>
      </c>
      <c r="AY2043" s="211" t="s">
        <v>191</v>
      </c>
    </row>
    <row r="2044" spans="2:51" s="13" customFormat="1" ht="11.25">
      <c r="B2044" s="201"/>
      <c r="C2044" s="202"/>
      <c r="D2044" s="194" t="s">
        <v>208</v>
      </c>
      <c r="E2044" s="203" t="s">
        <v>19</v>
      </c>
      <c r="F2044" s="204" t="s">
        <v>913</v>
      </c>
      <c r="G2044" s="202"/>
      <c r="H2044" s="205">
        <v>12.45</v>
      </c>
      <c r="I2044" s="206"/>
      <c r="J2044" s="202"/>
      <c r="K2044" s="202"/>
      <c r="L2044" s="207"/>
      <c r="M2044" s="208"/>
      <c r="N2044" s="209"/>
      <c r="O2044" s="209"/>
      <c r="P2044" s="209"/>
      <c r="Q2044" s="209"/>
      <c r="R2044" s="209"/>
      <c r="S2044" s="209"/>
      <c r="T2044" s="210"/>
      <c r="AT2044" s="211" t="s">
        <v>208</v>
      </c>
      <c r="AU2044" s="211" t="s">
        <v>82</v>
      </c>
      <c r="AV2044" s="13" t="s">
        <v>82</v>
      </c>
      <c r="AW2044" s="13" t="s">
        <v>34</v>
      </c>
      <c r="AX2044" s="13" t="s">
        <v>73</v>
      </c>
      <c r="AY2044" s="211" t="s">
        <v>191</v>
      </c>
    </row>
    <row r="2045" spans="2:51" s="13" customFormat="1" ht="11.25">
      <c r="B2045" s="201"/>
      <c r="C2045" s="202"/>
      <c r="D2045" s="194" t="s">
        <v>208</v>
      </c>
      <c r="E2045" s="203" t="s">
        <v>19</v>
      </c>
      <c r="F2045" s="204" t="s">
        <v>914</v>
      </c>
      <c r="G2045" s="202"/>
      <c r="H2045" s="205">
        <v>6.85</v>
      </c>
      <c r="I2045" s="206"/>
      <c r="J2045" s="202"/>
      <c r="K2045" s="202"/>
      <c r="L2045" s="207"/>
      <c r="M2045" s="208"/>
      <c r="N2045" s="209"/>
      <c r="O2045" s="209"/>
      <c r="P2045" s="209"/>
      <c r="Q2045" s="209"/>
      <c r="R2045" s="209"/>
      <c r="S2045" s="209"/>
      <c r="T2045" s="210"/>
      <c r="AT2045" s="211" t="s">
        <v>208</v>
      </c>
      <c r="AU2045" s="211" t="s">
        <v>82</v>
      </c>
      <c r="AV2045" s="13" t="s">
        <v>82</v>
      </c>
      <c r="AW2045" s="13" t="s">
        <v>34</v>
      </c>
      <c r="AX2045" s="13" t="s">
        <v>73</v>
      </c>
      <c r="AY2045" s="211" t="s">
        <v>191</v>
      </c>
    </row>
    <row r="2046" spans="2:51" s="13" customFormat="1" ht="11.25">
      <c r="B2046" s="201"/>
      <c r="C2046" s="202"/>
      <c r="D2046" s="194" t="s">
        <v>208</v>
      </c>
      <c r="E2046" s="203" t="s">
        <v>19</v>
      </c>
      <c r="F2046" s="204" t="s">
        <v>915</v>
      </c>
      <c r="G2046" s="202"/>
      <c r="H2046" s="205">
        <v>21.5</v>
      </c>
      <c r="I2046" s="206"/>
      <c r="J2046" s="202"/>
      <c r="K2046" s="202"/>
      <c r="L2046" s="207"/>
      <c r="M2046" s="208"/>
      <c r="N2046" s="209"/>
      <c r="O2046" s="209"/>
      <c r="P2046" s="209"/>
      <c r="Q2046" s="209"/>
      <c r="R2046" s="209"/>
      <c r="S2046" s="209"/>
      <c r="T2046" s="210"/>
      <c r="AT2046" s="211" t="s">
        <v>208</v>
      </c>
      <c r="AU2046" s="211" t="s">
        <v>82</v>
      </c>
      <c r="AV2046" s="13" t="s">
        <v>82</v>
      </c>
      <c r="AW2046" s="13" t="s">
        <v>34</v>
      </c>
      <c r="AX2046" s="13" t="s">
        <v>73</v>
      </c>
      <c r="AY2046" s="211" t="s">
        <v>191</v>
      </c>
    </row>
    <row r="2047" spans="2:51" s="13" customFormat="1" ht="11.25">
      <c r="B2047" s="201"/>
      <c r="C2047" s="202"/>
      <c r="D2047" s="194" t="s">
        <v>208</v>
      </c>
      <c r="E2047" s="203" t="s">
        <v>19</v>
      </c>
      <c r="F2047" s="204" t="s">
        <v>917</v>
      </c>
      <c r="G2047" s="202"/>
      <c r="H2047" s="205">
        <v>27.65</v>
      </c>
      <c r="I2047" s="206"/>
      <c r="J2047" s="202"/>
      <c r="K2047" s="202"/>
      <c r="L2047" s="207"/>
      <c r="M2047" s="208"/>
      <c r="N2047" s="209"/>
      <c r="O2047" s="209"/>
      <c r="P2047" s="209"/>
      <c r="Q2047" s="209"/>
      <c r="R2047" s="209"/>
      <c r="S2047" s="209"/>
      <c r="T2047" s="210"/>
      <c r="AT2047" s="211" t="s">
        <v>208</v>
      </c>
      <c r="AU2047" s="211" t="s">
        <v>82</v>
      </c>
      <c r="AV2047" s="13" t="s">
        <v>82</v>
      </c>
      <c r="AW2047" s="13" t="s">
        <v>34</v>
      </c>
      <c r="AX2047" s="13" t="s">
        <v>73</v>
      </c>
      <c r="AY2047" s="211" t="s">
        <v>191</v>
      </c>
    </row>
    <row r="2048" spans="2:51" s="13" customFormat="1" ht="11.25">
      <c r="B2048" s="201"/>
      <c r="C2048" s="202"/>
      <c r="D2048" s="194" t="s">
        <v>208</v>
      </c>
      <c r="E2048" s="203" t="s">
        <v>19</v>
      </c>
      <c r="F2048" s="204" t="s">
        <v>918</v>
      </c>
      <c r="G2048" s="202"/>
      <c r="H2048" s="205">
        <v>8</v>
      </c>
      <c r="I2048" s="206"/>
      <c r="J2048" s="202"/>
      <c r="K2048" s="202"/>
      <c r="L2048" s="207"/>
      <c r="M2048" s="208"/>
      <c r="N2048" s="209"/>
      <c r="O2048" s="209"/>
      <c r="P2048" s="209"/>
      <c r="Q2048" s="209"/>
      <c r="R2048" s="209"/>
      <c r="S2048" s="209"/>
      <c r="T2048" s="210"/>
      <c r="AT2048" s="211" t="s">
        <v>208</v>
      </c>
      <c r="AU2048" s="211" t="s">
        <v>82</v>
      </c>
      <c r="AV2048" s="13" t="s">
        <v>82</v>
      </c>
      <c r="AW2048" s="13" t="s">
        <v>34</v>
      </c>
      <c r="AX2048" s="13" t="s">
        <v>73</v>
      </c>
      <c r="AY2048" s="211" t="s">
        <v>191</v>
      </c>
    </row>
    <row r="2049" spans="1:65" s="13" customFormat="1" ht="11.25">
      <c r="B2049" s="201"/>
      <c r="C2049" s="202"/>
      <c r="D2049" s="194" t="s">
        <v>208</v>
      </c>
      <c r="E2049" s="203" t="s">
        <v>19</v>
      </c>
      <c r="F2049" s="204" t="s">
        <v>919</v>
      </c>
      <c r="G2049" s="202"/>
      <c r="H2049" s="205">
        <v>9.75</v>
      </c>
      <c r="I2049" s="206"/>
      <c r="J2049" s="202"/>
      <c r="K2049" s="202"/>
      <c r="L2049" s="207"/>
      <c r="M2049" s="208"/>
      <c r="N2049" s="209"/>
      <c r="O2049" s="209"/>
      <c r="P2049" s="209"/>
      <c r="Q2049" s="209"/>
      <c r="R2049" s="209"/>
      <c r="S2049" s="209"/>
      <c r="T2049" s="210"/>
      <c r="AT2049" s="211" t="s">
        <v>208</v>
      </c>
      <c r="AU2049" s="211" t="s">
        <v>82</v>
      </c>
      <c r="AV2049" s="13" t="s">
        <v>82</v>
      </c>
      <c r="AW2049" s="13" t="s">
        <v>34</v>
      </c>
      <c r="AX2049" s="13" t="s">
        <v>73</v>
      </c>
      <c r="AY2049" s="211" t="s">
        <v>191</v>
      </c>
    </row>
    <row r="2050" spans="1:65" s="13" customFormat="1" ht="11.25">
      <c r="B2050" s="201"/>
      <c r="C2050" s="202"/>
      <c r="D2050" s="194" t="s">
        <v>208</v>
      </c>
      <c r="E2050" s="203" t="s">
        <v>19</v>
      </c>
      <c r="F2050" s="204" t="s">
        <v>920</v>
      </c>
      <c r="G2050" s="202"/>
      <c r="H2050" s="205">
        <v>11.45</v>
      </c>
      <c r="I2050" s="206"/>
      <c r="J2050" s="202"/>
      <c r="K2050" s="202"/>
      <c r="L2050" s="207"/>
      <c r="M2050" s="208"/>
      <c r="N2050" s="209"/>
      <c r="O2050" s="209"/>
      <c r="P2050" s="209"/>
      <c r="Q2050" s="209"/>
      <c r="R2050" s="209"/>
      <c r="S2050" s="209"/>
      <c r="T2050" s="210"/>
      <c r="AT2050" s="211" t="s">
        <v>208</v>
      </c>
      <c r="AU2050" s="211" t="s">
        <v>82</v>
      </c>
      <c r="AV2050" s="13" t="s">
        <v>82</v>
      </c>
      <c r="AW2050" s="13" t="s">
        <v>34</v>
      </c>
      <c r="AX2050" s="13" t="s">
        <v>73</v>
      </c>
      <c r="AY2050" s="211" t="s">
        <v>191</v>
      </c>
    </row>
    <row r="2051" spans="1:65" s="13" customFormat="1" ht="11.25">
      <c r="B2051" s="201"/>
      <c r="C2051" s="202"/>
      <c r="D2051" s="194" t="s">
        <v>208</v>
      </c>
      <c r="E2051" s="203" t="s">
        <v>19</v>
      </c>
      <c r="F2051" s="204" t="s">
        <v>922</v>
      </c>
      <c r="G2051" s="202"/>
      <c r="H2051" s="205">
        <v>112.46</v>
      </c>
      <c r="I2051" s="206"/>
      <c r="J2051" s="202"/>
      <c r="K2051" s="202"/>
      <c r="L2051" s="207"/>
      <c r="M2051" s="208"/>
      <c r="N2051" s="209"/>
      <c r="O2051" s="209"/>
      <c r="P2051" s="209"/>
      <c r="Q2051" s="209"/>
      <c r="R2051" s="209"/>
      <c r="S2051" s="209"/>
      <c r="T2051" s="210"/>
      <c r="AT2051" s="211" t="s">
        <v>208</v>
      </c>
      <c r="AU2051" s="211" t="s">
        <v>82</v>
      </c>
      <c r="AV2051" s="13" t="s">
        <v>82</v>
      </c>
      <c r="AW2051" s="13" t="s">
        <v>34</v>
      </c>
      <c r="AX2051" s="13" t="s">
        <v>73</v>
      </c>
      <c r="AY2051" s="211" t="s">
        <v>191</v>
      </c>
    </row>
    <row r="2052" spans="1:65" s="14" customFormat="1" ht="11.25">
      <c r="B2052" s="212"/>
      <c r="C2052" s="213"/>
      <c r="D2052" s="194" t="s">
        <v>208</v>
      </c>
      <c r="E2052" s="214" t="s">
        <v>19</v>
      </c>
      <c r="F2052" s="215" t="s">
        <v>238</v>
      </c>
      <c r="G2052" s="213"/>
      <c r="H2052" s="216">
        <v>427.39</v>
      </c>
      <c r="I2052" s="217"/>
      <c r="J2052" s="213"/>
      <c r="K2052" s="213"/>
      <c r="L2052" s="218"/>
      <c r="M2052" s="219"/>
      <c r="N2052" s="220"/>
      <c r="O2052" s="220"/>
      <c r="P2052" s="220"/>
      <c r="Q2052" s="220"/>
      <c r="R2052" s="220"/>
      <c r="S2052" s="220"/>
      <c r="T2052" s="221"/>
      <c r="AT2052" s="222" t="s">
        <v>208</v>
      </c>
      <c r="AU2052" s="222" t="s">
        <v>82</v>
      </c>
      <c r="AV2052" s="14" t="s">
        <v>197</v>
      </c>
      <c r="AW2052" s="14" t="s">
        <v>34</v>
      </c>
      <c r="AX2052" s="14" t="s">
        <v>80</v>
      </c>
      <c r="AY2052" s="222" t="s">
        <v>191</v>
      </c>
    </row>
    <row r="2053" spans="1:65" s="2" customFormat="1" ht="16.5" customHeight="1">
      <c r="A2053" s="37"/>
      <c r="B2053" s="38"/>
      <c r="C2053" s="223" t="s">
        <v>2642</v>
      </c>
      <c r="D2053" s="223" t="s">
        <v>273</v>
      </c>
      <c r="E2053" s="224" t="s">
        <v>2643</v>
      </c>
      <c r="F2053" s="225" t="s">
        <v>2644</v>
      </c>
      <c r="G2053" s="226" t="s">
        <v>301</v>
      </c>
      <c r="H2053" s="227">
        <v>448.76</v>
      </c>
      <c r="I2053" s="228"/>
      <c r="J2053" s="229">
        <f>ROUND(I2053*H2053,2)</f>
        <v>0</v>
      </c>
      <c r="K2053" s="225" t="s">
        <v>19</v>
      </c>
      <c r="L2053" s="230"/>
      <c r="M2053" s="231" t="s">
        <v>19</v>
      </c>
      <c r="N2053" s="232" t="s">
        <v>44</v>
      </c>
      <c r="O2053" s="67"/>
      <c r="P2053" s="190">
        <f>O2053*H2053</f>
        <v>0</v>
      </c>
      <c r="Q2053" s="190">
        <v>4.0000000000000002E-4</v>
      </c>
      <c r="R2053" s="190">
        <f>Q2053*H2053</f>
        <v>0.179504</v>
      </c>
      <c r="S2053" s="190">
        <v>0</v>
      </c>
      <c r="T2053" s="191">
        <f>S2053*H2053</f>
        <v>0</v>
      </c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R2053" s="192" t="s">
        <v>405</v>
      </c>
      <c r="AT2053" s="192" t="s">
        <v>273</v>
      </c>
      <c r="AU2053" s="192" t="s">
        <v>82</v>
      </c>
      <c r="AY2053" s="20" t="s">
        <v>191</v>
      </c>
      <c r="BE2053" s="193">
        <f>IF(N2053="základní",J2053,0)</f>
        <v>0</v>
      </c>
      <c r="BF2053" s="193">
        <f>IF(N2053="snížená",J2053,0)</f>
        <v>0</v>
      </c>
      <c r="BG2053" s="193">
        <f>IF(N2053="zákl. přenesená",J2053,0)</f>
        <v>0</v>
      </c>
      <c r="BH2053" s="193">
        <f>IF(N2053="sníž. přenesená",J2053,0)</f>
        <v>0</v>
      </c>
      <c r="BI2053" s="193">
        <f>IF(N2053="nulová",J2053,0)</f>
        <v>0</v>
      </c>
      <c r="BJ2053" s="20" t="s">
        <v>80</v>
      </c>
      <c r="BK2053" s="193">
        <f>ROUND(I2053*H2053,2)</f>
        <v>0</v>
      </c>
      <c r="BL2053" s="20" t="s">
        <v>292</v>
      </c>
      <c r="BM2053" s="192" t="s">
        <v>2645</v>
      </c>
    </row>
    <row r="2054" spans="1:65" s="2" customFormat="1" ht="11.25">
      <c r="A2054" s="37"/>
      <c r="B2054" s="38"/>
      <c r="C2054" s="39"/>
      <c r="D2054" s="194" t="s">
        <v>199</v>
      </c>
      <c r="E2054" s="39"/>
      <c r="F2054" s="195" t="s">
        <v>2644</v>
      </c>
      <c r="G2054" s="39"/>
      <c r="H2054" s="39"/>
      <c r="I2054" s="196"/>
      <c r="J2054" s="39"/>
      <c r="K2054" s="39"/>
      <c r="L2054" s="42"/>
      <c r="M2054" s="197"/>
      <c r="N2054" s="198"/>
      <c r="O2054" s="67"/>
      <c r="P2054" s="67"/>
      <c r="Q2054" s="67"/>
      <c r="R2054" s="67"/>
      <c r="S2054" s="67"/>
      <c r="T2054" s="68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T2054" s="20" t="s">
        <v>199</v>
      </c>
      <c r="AU2054" s="20" t="s">
        <v>82</v>
      </c>
    </row>
    <row r="2055" spans="1:65" s="13" customFormat="1" ht="11.25">
      <c r="B2055" s="201"/>
      <c r="C2055" s="202"/>
      <c r="D2055" s="194" t="s">
        <v>208</v>
      </c>
      <c r="E2055" s="202"/>
      <c r="F2055" s="204" t="s">
        <v>2646</v>
      </c>
      <c r="G2055" s="202"/>
      <c r="H2055" s="205">
        <v>448.76</v>
      </c>
      <c r="I2055" s="206"/>
      <c r="J2055" s="202"/>
      <c r="K2055" s="202"/>
      <c r="L2055" s="207"/>
      <c r="M2055" s="208"/>
      <c r="N2055" s="209"/>
      <c r="O2055" s="209"/>
      <c r="P2055" s="209"/>
      <c r="Q2055" s="209"/>
      <c r="R2055" s="209"/>
      <c r="S2055" s="209"/>
      <c r="T2055" s="210"/>
      <c r="AT2055" s="211" t="s">
        <v>208</v>
      </c>
      <c r="AU2055" s="211" t="s">
        <v>82</v>
      </c>
      <c r="AV2055" s="13" t="s">
        <v>82</v>
      </c>
      <c r="AW2055" s="13" t="s">
        <v>4</v>
      </c>
      <c r="AX2055" s="13" t="s">
        <v>80</v>
      </c>
      <c r="AY2055" s="211" t="s">
        <v>191</v>
      </c>
    </row>
    <row r="2056" spans="1:65" s="2" customFormat="1" ht="16.5" customHeight="1">
      <c r="A2056" s="37"/>
      <c r="B2056" s="38"/>
      <c r="C2056" s="181" t="s">
        <v>2647</v>
      </c>
      <c r="D2056" s="181" t="s">
        <v>193</v>
      </c>
      <c r="E2056" s="182" t="s">
        <v>2648</v>
      </c>
      <c r="F2056" s="183" t="s">
        <v>2649</v>
      </c>
      <c r="G2056" s="184" t="s">
        <v>255</v>
      </c>
      <c r="H2056" s="185">
        <v>30.1</v>
      </c>
      <c r="I2056" s="186"/>
      <c r="J2056" s="187">
        <f>ROUND(I2056*H2056,2)</f>
        <v>0</v>
      </c>
      <c r="K2056" s="183" t="s">
        <v>203</v>
      </c>
      <c r="L2056" s="42"/>
      <c r="M2056" s="188" t="s">
        <v>19</v>
      </c>
      <c r="N2056" s="189" t="s">
        <v>44</v>
      </c>
      <c r="O2056" s="67"/>
      <c r="P2056" s="190">
        <f>O2056*H2056</f>
        <v>0</v>
      </c>
      <c r="Q2056" s="190">
        <v>0</v>
      </c>
      <c r="R2056" s="190">
        <f>Q2056*H2056</f>
        <v>0</v>
      </c>
      <c r="S2056" s="190">
        <v>0</v>
      </c>
      <c r="T2056" s="191">
        <f>S2056*H2056</f>
        <v>0</v>
      </c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R2056" s="192" t="s">
        <v>292</v>
      </c>
      <c r="AT2056" s="192" t="s">
        <v>193</v>
      </c>
      <c r="AU2056" s="192" t="s">
        <v>82</v>
      </c>
      <c r="AY2056" s="20" t="s">
        <v>191</v>
      </c>
      <c r="BE2056" s="193">
        <f>IF(N2056="základní",J2056,0)</f>
        <v>0</v>
      </c>
      <c r="BF2056" s="193">
        <f>IF(N2056="snížená",J2056,0)</f>
        <v>0</v>
      </c>
      <c r="BG2056" s="193">
        <f>IF(N2056="zákl. přenesená",J2056,0)</f>
        <v>0</v>
      </c>
      <c r="BH2056" s="193">
        <f>IF(N2056="sníž. přenesená",J2056,0)</f>
        <v>0</v>
      </c>
      <c r="BI2056" s="193">
        <f>IF(N2056="nulová",J2056,0)</f>
        <v>0</v>
      </c>
      <c r="BJ2056" s="20" t="s">
        <v>80</v>
      </c>
      <c r="BK2056" s="193">
        <f>ROUND(I2056*H2056,2)</f>
        <v>0</v>
      </c>
      <c r="BL2056" s="20" t="s">
        <v>292</v>
      </c>
      <c r="BM2056" s="192" t="s">
        <v>2650</v>
      </c>
    </row>
    <row r="2057" spans="1:65" s="2" customFormat="1" ht="19.5">
      <c r="A2057" s="37"/>
      <c r="B2057" s="38"/>
      <c r="C2057" s="39"/>
      <c r="D2057" s="194" t="s">
        <v>199</v>
      </c>
      <c r="E2057" s="39"/>
      <c r="F2057" s="195" t="s">
        <v>2651</v>
      </c>
      <c r="G2057" s="39"/>
      <c r="H2057" s="39"/>
      <c r="I2057" s="196"/>
      <c r="J2057" s="39"/>
      <c r="K2057" s="39"/>
      <c r="L2057" s="42"/>
      <c r="M2057" s="197"/>
      <c r="N2057" s="198"/>
      <c r="O2057" s="67"/>
      <c r="P2057" s="67"/>
      <c r="Q2057" s="67"/>
      <c r="R2057" s="67"/>
      <c r="S2057" s="67"/>
      <c r="T2057" s="68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T2057" s="20" t="s">
        <v>199</v>
      </c>
      <c r="AU2057" s="20" t="s">
        <v>82</v>
      </c>
    </row>
    <row r="2058" spans="1:65" s="2" customFormat="1" ht="11.25">
      <c r="A2058" s="37"/>
      <c r="B2058" s="38"/>
      <c r="C2058" s="39"/>
      <c r="D2058" s="199" t="s">
        <v>206</v>
      </c>
      <c r="E2058" s="39"/>
      <c r="F2058" s="200" t="s">
        <v>2652</v>
      </c>
      <c r="G2058" s="39"/>
      <c r="H2058" s="39"/>
      <c r="I2058" s="196"/>
      <c r="J2058" s="39"/>
      <c r="K2058" s="39"/>
      <c r="L2058" s="42"/>
      <c r="M2058" s="197"/>
      <c r="N2058" s="198"/>
      <c r="O2058" s="67"/>
      <c r="P2058" s="67"/>
      <c r="Q2058" s="67"/>
      <c r="R2058" s="67"/>
      <c r="S2058" s="67"/>
      <c r="T2058" s="68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T2058" s="20" t="s">
        <v>206</v>
      </c>
      <c r="AU2058" s="20" t="s">
        <v>82</v>
      </c>
    </row>
    <row r="2059" spans="1:65" s="12" customFormat="1" ht="22.9" customHeight="1">
      <c r="B2059" s="165"/>
      <c r="C2059" s="166"/>
      <c r="D2059" s="167" t="s">
        <v>72</v>
      </c>
      <c r="E2059" s="179" t="s">
        <v>2653</v>
      </c>
      <c r="F2059" s="179" t="s">
        <v>2654</v>
      </c>
      <c r="G2059" s="166"/>
      <c r="H2059" s="166"/>
      <c r="I2059" s="169"/>
      <c r="J2059" s="180">
        <f>BK2059</f>
        <v>0</v>
      </c>
      <c r="K2059" s="166"/>
      <c r="L2059" s="171"/>
      <c r="M2059" s="172"/>
      <c r="N2059" s="173"/>
      <c r="O2059" s="173"/>
      <c r="P2059" s="174">
        <f>SUM(P2060:P2080)</f>
        <v>0</v>
      </c>
      <c r="Q2059" s="173"/>
      <c r="R2059" s="174">
        <f>SUM(R2060:R2080)</f>
        <v>1.2568208000000001</v>
      </c>
      <c r="S2059" s="173"/>
      <c r="T2059" s="175">
        <f>SUM(T2060:T2080)</f>
        <v>0</v>
      </c>
      <c r="AR2059" s="176" t="s">
        <v>82</v>
      </c>
      <c r="AT2059" s="177" t="s">
        <v>72</v>
      </c>
      <c r="AU2059" s="177" t="s">
        <v>80</v>
      </c>
      <c r="AY2059" s="176" t="s">
        <v>191</v>
      </c>
      <c r="BK2059" s="178">
        <f>SUM(BK2060:BK2080)</f>
        <v>0</v>
      </c>
    </row>
    <row r="2060" spans="1:65" s="2" customFormat="1" ht="16.5" customHeight="1">
      <c r="A2060" s="37"/>
      <c r="B2060" s="38"/>
      <c r="C2060" s="181" t="s">
        <v>2655</v>
      </c>
      <c r="D2060" s="181" t="s">
        <v>193</v>
      </c>
      <c r="E2060" s="182" t="s">
        <v>2656</v>
      </c>
      <c r="F2060" s="183" t="s">
        <v>2657</v>
      </c>
      <c r="G2060" s="184" t="s">
        <v>282</v>
      </c>
      <c r="H2060" s="185">
        <v>2371.36</v>
      </c>
      <c r="I2060" s="186"/>
      <c r="J2060" s="187">
        <f>ROUND(I2060*H2060,2)</f>
        <v>0</v>
      </c>
      <c r="K2060" s="183" t="s">
        <v>203</v>
      </c>
      <c r="L2060" s="42"/>
      <c r="M2060" s="188" t="s">
        <v>19</v>
      </c>
      <c r="N2060" s="189" t="s">
        <v>44</v>
      </c>
      <c r="O2060" s="67"/>
      <c r="P2060" s="190">
        <f>O2060*H2060</f>
        <v>0</v>
      </c>
      <c r="Q2060" s="190">
        <v>0</v>
      </c>
      <c r="R2060" s="190">
        <f>Q2060*H2060</f>
        <v>0</v>
      </c>
      <c r="S2060" s="190">
        <v>0</v>
      </c>
      <c r="T2060" s="191">
        <f>S2060*H2060</f>
        <v>0</v>
      </c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R2060" s="192" t="s">
        <v>292</v>
      </c>
      <c r="AT2060" s="192" t="s">
        <v>193</v>
      </c>
      <c r="AU2060" s="192" t="s">
        <v>82</v>
      </c>
      <c r="AY2060" s="20" t="s">
        <v>191</v>
      </c>
      <c r="BE2060" s="193">
        <f>IF(N2060="základní",J2060,0)</f>
        <v>0</v>
      </c>
      <c r="BF2060" s="193">
        <f>IF(N2060="snížená",J2060,0)</f>
        <v>0</v>
      </c>
      <c r="BG2060" s="193">
        <f>IF(N2060="zákl. přenesená",J2060,0)</f>
        <v>0</v>
      </c>
      <c r="BH2060" s="193">
        <f>IF(N2060="sníž. přenesená",J2060,0)</f>
        <v>0</v>
      </c>
      <c r="BI2060" s="193">
        <f>IF(N2060="nulová",J2060,0)</f>
        <v>0</v>
      </c>
      <c r="BJ2060" s="20" t="s">
        <v>80</v>
      </c>
      <c r="BK2060" s="193">
        <f>ROUND(I2060*H2060,2)</f>
        <v>0</v>
      </c>
      <c r="BL2060" s="20" t="s">
        <v>292</v>
      </c>
      <c r="BM2060" s="192" t="s">
        <v>2658</v>
      </c>
    </row>
    <row r="2061" spans="1:65" s="2" customFormat="1" ht="11.25">
      <c r="A2061" s="37"/>
      <c r="B2061" s="38"/>
      <c r="C2061" s="39"/>
      <c r="D2061" s="194" t="s">
        <v>199</v>
      </c>
      <c r="E2061" s="39"/>
      <c r="F2061" s="195" t="s">
        <v>2659</v>
      </c>
      <c r="G2061" s="39"/>
      <c r="H2061" s="39"/>
      <c r="I2061" s="196"/>
      <c r="J2061" s="39"/>
      <c r="K2061" s="39"/>
      <c r="L2061" s="42"/>
      <c r="M2061" s="197"/>
      <c r="N2061" s="198"/>
      <c r="O2061" s="67"/>
      <c r="P2061" s="67"/>
      <c r="Q2061" s="67"/>
      <c r="R2061" s="67"/>
      <c r="S2061" s="67"/>
      <c r="T2061" s="68"/>
      <c r="U2061" s="37"/>
      <c r="V2061" s="37"/>
      <c r="W2061" s="37"/>
      <c r="X2061" s="37"/>
      <c r="Y2061" s="37"/>
      <c r="Z2061" s="37"/>
      <c r="AA2061" s="37"/>
      <c r="AB2061" s="37"/>
      <c r="AC2061" s="37"/>
      <c r="AD2061" s="37"/>
      <c r="AE2061" s="37"/>
      <c r="AT2061" s="20" t="s">
        <v>199</v>
      </c>
      <c r="AU2061" s="20" t="s">
        <v>82</v>
      </c>
    </row>
    <row r="2062" spans="1:65" s="2" customFormat="1" ht="11.25">
      <c r="A2062" s="37"/>
      <c r="B2062" s="38"/>
      <c r="C2062" s="39"/>
      <c r="D2062" s="199" t="s">
        <v>206</v>
      </c>
      <c r="E2062" s="39"/>
      <c r="F2062" s="200" t="s">
        <v>2660</v>
      </c>
      <c r="G2062" s="39"/>
      <c r="H2062" s="39"/>
      <c r="I2062" s="196"/>
      <c r="J2062" s="39"/>
      <c r="K2062" s="39"/>
      <c r="L2062" s="42"/>
      <c r="M2062" s="197"/>
      <c r="N2062" s="198"/>
      <c r="O2062" s="67"/>
      <c r="P2062" s="67"/>
      <c r="Q2062" s="67"/>
      <c r="R2062" s="67"/>
      <c r="S2062" s="67"/>
      <c r="T2062" s="68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T2062" s="20" t="s">
        <v>206</v>
      </c>
      <c r="AU2062" s="20" t="s">
        <v>82</v>
      </c>
    </row>
    <row r="2063" spans="1:65" s="13" customFormat="1" ht="11.25">
      <c r="B2063" s="201"/>
      <c r="C2063" s="202"/>
      <c r="D2063" s="194" t="s">
        <v>208</v>
      </c>
      <c r="E2063" s="203" t="s">
        <v>19</v>
      </c>
      <c r="F2063" s="204" t="s">
        <v>2661</v>
      </c>
      <c r="G2063" s="202"/>
      <c r="H2063" s="205">
        <v>3188.6750000000002</v>
      </c>
      <c r="I2063" s="206"/>
      <c r="J2063" s="202"/>
      <c r="K2063" s="202"/>
      <c r="L2063" s="207"/>
      <c r="M2063" s="208"/>
      <c r="N2063" s="209"/>
      <c r="O2063" s="209"/>
      <c r="P2063" s="209"/>
      <c r="Q2063" s="209"/>
      <c r="R2063" s="209"/>
      <c r="S2063" s="209"/>
      <c r="T2063" s="210"/>
      <c r="AT2063" s="211" t="s">
        <v>208</v>
      </c>
      <c r="AU2063" s="211" t="s">
        <v>82</v>
      </c>
      <c r="AV2063" s="13" t="s">
        <v>82</v>
      </c>
      <c r="AW2063" s="13" t="s">
        <v>34</v>
      </c>
      <c r="AX2063" s="13" t="s">
        <v>73</v>
      </c>
      <c r="AY2063" s="211" t="s">
        <v>191</v>
      </c>
    </row>
    <row r="2064" spans="1:65" s="13" customFormat="1" ht="11.25">
      <c r="B2064" s="201"/>
      <c r="C2064" s="202"/>
      <c r="D2064" s="194" t="s">
        <v>208</v>
      </c>
      <c r="E2064" s="203" t="s">
        <v>19</v>
      </c>
      <c r="F2064" s="204" t="s">
        <v>2662</v>
      </c>
      <c r="G2064" s="202"/>
      <c r="H2064" s="205">
        <v>116.58</v>
      </c>
      <c r="I2064" s="206"/>
      <c r="J2064" s="202"/>
      <c r="K2064" s="202"/>
      <c r="L2064" s="207"/>
      <c r="M2064" s="208"/>
      <c r="N2064" s="209"/>
      <c r="O2064" s="209"/>
      <c r="P2064" s="209"/>
      <c r="Q2064" s="209"/>
      <c r="R2064" s="209"/>
      <c r="S2064" s="209"/>
      <c r="T2064" s="210"/>
      <c r="AT2064" s="211" t="s">
        <v>208</v>
      </c>
      <c r="AU2064" s="211" t="s">
        <v>82</v>
      </c>
      <c r="AV2064" s="13" t="s">
        <v>82</v>
      </c>
      <c r="AW2064" s="13" t="s">
        <v>34</v>
      </c>
      <c r="AX2064" s="13" t="s">
        <v>73</v>
      </c>
      <c r="AY2064" s="211" t="s">
        <v>191</v>
      </c>
    </row>
    <row r="2065" spans="1:65" s="13" customFormat="1" ht="11.25">
      <c r="B2065" s="201"/>
      <c r="C2065" s="202"/>
      <c r="D2065" s="194" t="s">
        <v>208</v>
      </c>
      <c r="E2065" s="203" t="s">
        <v>19</v>
      </c>
      <c r="F2065" s="204" t="s">
        <v>2663</v>
      </c>
      <c r="G2065" s="202"/>
      <c r="H2065" s="205">
        <v>-933.89499999999998</v>
      </c>
      <c r="I2065" s="206"/>
      <c r="J2065" s="202"/>
      <c r="K2065" s="202"/>
      <c r="L2065" s="207"/>
      <c r="M2065" s="208"/>
      <c r="N2065" s="209"/>
      <c r="O2065" s="209"/>
      <c r="P2065" s="209"/>
      <c r="Q2065" s="209"/>
      <c r="R2065" s="209"/>
      <c r="S2065" s="209"/>
      <c r="T2065" s="210"/>
      <c r="AT2065" s="211" t="s">
        <v>208</v>
      </c>
      <c r="AU2065" s="211" t="s">
        <v>82</v>
      </c>
      <c r="AV2065" s="13" t="s">
        <v>82</v>
      </c>
      <c r="AW2065" s="13" t="s">
        <v>34</v>
      </c>
      <c r="AX2065" s="13" t="s">
        <v>73</v>
      </c>
      <c r="AY2065" s="211" t="s">
        <v>191</v>
      </c>
    </row>
    <row r="2066" spans="1:65" s="14" customFormat="1" ht="11.25">
      <c r="B2066" s="212"/>
      <c r="C2066" s="213"/>
      <c r="D2066" s="194" t="s">
        <v>208</v>
      </c>
      <c r="E2066" s="214" t="s">
        <v>19</v>
      </c>
      <c r="F2066" s="215" t="s">
        <v>238</v>
      </c>
      <c r="G2066" s="213"/>
      <c r="H2066" s="216">
        <v>2371.36</v>
      </c>
      <c r="I2066" s="217"/>
      <c r="J2066" s="213"/>
      <c r="K2066" s="213"/>
      <c r="L2066" s="218"/>
      <c r="M2066" s="219"/>
      <c r="N2066" s="220"/>
      <c r="O2066" s="220"/>
      <c r="P2066" s="220"/>
      <c r="Q2066" s="220"/>
      <c r="R2066" s="220"/>
      <c r="S2066" s="220"/>
      <c r="T2066" s="221"/>
      <c r="AT2066" s="222" t="s">
        <v>208</v>
      </c>
      <c r="AU2066" s="222" t="s">
        <v>82</v>
      </c>
      <c r="AV2066" s="14" t="s">
        <v>197</v>
      </c>
      <c r="AW2066" s="14" t="s">
        <v>34</v>
      </c>
      <c r="AX2066" s="14" t="s">
        <v>80</v>
      </c>
      <c r="AY2066" s="222" t="s">
        <v>191</v>
      </c>
    </row>
    <row r="2067" spans="1:65" s="2" customFormat="1" ht="16.5" customHeight="1">
      <c r="A2067" s="37"/>
      <c r="B2067" s="38"/>
      <c r="C2067" s="181" t="s">
        <v>2664</v>
      </c>
      <c r="D2067" s="181" t="s">
        <v>193</v>
      </c>
      <c r="E2067" s="182" t="s">
        <v>2665</v>
      </c>
      <c r="F2067" s="183" t="s">
        <v>2666</v>
      </c>
      <c r="G2067" s="184" t="s">
        <v>282</v>
      </c>
      <c r="H2067" s="185">
        <v>2371.36</v>
      </c>
      <c r="I2067" s="186"/>
      <c r="J2067" s="187">
        <f>ROUND(I2067*H2067,2)</f>
        <v>0</v>
      </c>
      <c r="K2067" s="183" t="s">
        <v>203</v>
      </c>
      <c r="L2067" s="42"/>
      <c r="M2067" s="188" t="s">
        <v>19</v>
      </c>
      <c r="N2067" s="189" t="s">
        <v>44</v>
      </c>
      <c r="O2067" s="67"/>
      <c r="P2067" s="190">
        <f>O2067*H2067</f>
        <v>0</v>
      </c>
      <c r="Q2067" s="190">
        <v>2.0000000000000001E-4</v>
      </c>
      <c r="R2067" s="190">
        <f>Q2067*H2067</f>
        <v>0.47427200000000003</v>
      </c>
      <c r="S2067" s="190">
        <v>0</v>
      </c>
      <c r="T2067" s="191">
        <f>S2067*H2067</f>
        <v>0</v>
      </c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R2067" s="192" t="s">
        <v>292</v>
      </c>
      <c r="AT2067" s="192" t="s">
        <v>193</v>
      </c>
      <c r="AU2067" s="192" t="s">
        <v>82</v>
      </c>
      <c r="AY2067" s="20" t="s">
        <v>191</v>
      </c>
      <c r="BE2067" s="193">
        <f>IF(N2067="základní",J2067,0)</f>
        <v>0</v>
      </c>
      <c r="BF2067" s="193">
        <f>IF(N2067="snížená",J2067,0)</f>
        <v>0</v>
      </c>
      <c r="BG2067" s="193">
        <f>IF(N2067="zákl. přenesená",J2067,0)</f>
        <v>0</v>
      </c>
      <c r="BH2067" s="193">
        <f>IF(N2067="sníž. přenesená",J2067,0)</f>
        <v>0</v>
      </c>
      <c r="BI2067" s="193">
        <f>IF(N2067="nulová",J2067,0)</f>
        <v>0</v>
      </c>
      <c r="BJ2067" s="20" t="s">
        <v>80</v>
      </c>
      <c r="BK2067" s="193">
        <f>ROUND(I2067*H2067,2)</f>
        <v>0</v>
      </c>
      <c r="BL2067" s="20" t="s">
        <v>292</v>
      </c>
      <c r="BM2067" s="192" t="s">
        <v>2667</v>
      </c>
    </row>
    <row r="2068" spans="1:65" s="2" customFormat="1" ht="11.25">
      <c r="A2068" s="37"/>
      <c r="B2068" s="38"/>
      <c r="C2068" s="39"/>
      <c r="D2068" s="194" t="s">
        <v>199</v>
      </c>
      <c r="E2068" s="39"/>
      <c r="F2068" s="195" t="s">
        <v>2668</v>
      </c>
      <c r="G2068" s="39"/>
      <c r="H2068" s="39"/>
      <c r="I2068" s="196"/>
      <c r="J2068" s="39"/>
      <c r="K2068" s="39"/>
      <c r="L2068" s="42"/>
      <c r="M2068" s="197"/>
      <c r="N2068" s="198"/>
      <c r="O2068" s="67"/>
      <c r="P2068" s="67"/>
      <c r="Q2068" s="67"/>
      <c r="R2068" s="67"/>
      <c r="S2068" s="67"/>
      <c r="T2068" s="68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T2068" s="20" t="s">
        <v>199</v>
      </c>
      <c r="AU2068" s="20" t="s">
        <v>82</v>
      </c>
    </row>
    <row r="2069" spans="1:65" s="2" customFormat="1" ht="11.25">
      <c r="A2069" s="37"/>
      <c r="B2069" s="38"/>
      <c r="C2069" s="39"/>
      <c r="D2069" s="199" t="s">
        <v>206</v>
      </c>
      <c r="E2069" s="39"/>
      <c r="F2069" s="200" t="s">
        <v>2669</v>
      </c>
      <c r="G2069" s="39"/>
      <c r="H2069" s="39"/>
      <c r="I2069" s="196"/>
      <c r="J2069" s="39"/>
      <c r="K2069" s="39"/>
      <c r="L2069" s="42"/>
      <c r="M2069" s="197"/>
      <c r="N2069" s="198"/>
      <c r="O2069" s="67"/>
      <c r="P2069" s="67"/>
      <c r="Q2069" s="67"/>
      <c r="R2069" s="67"/>
      <c r="S2069" s="67"/>
      <c r="T2069" s="68"/>
      <c r="U2069" s="37"/>
      <c r="V2069" s="37"/>
      <c r="W2069" s="37"/>
      <c r="X2069" s="37"/>
      <c r="Y2069" s="37"/>
      <c r="Z2069" s="37"/>
      <c r="AA2069" s="37"/>
      <c r="AB2069" s="37"/>
      <c r="AC2069" s="37"/>
      <c r="AD2069" s="37"/>
      <c r="AE2069" s="37"/>
      <c r="AT2069" s="20" t="s">
        <v>206</v>
      </c>
      <c r="AU2069" s="20" t="s">
        <v>82</v>
      </c>
    </row>
    <row r="2070" spans="1:65" s="13" customFormat="1" ht="11.25">
      <c r="B2070" s="201"/>
      <c r="C2070" s="202"/>
      <c r="D2070" s="194" t="s">
        <v>208</v>
      </c>
      <c r="E2070" s="203" t="s">
        <v>19</v>
      </c>
      <c r="F2070" s="204" t="s">
        <v>2661</v>
      </c>
      <c r="G2070" s="202"/>
      <c r="H2070" s="205">
        <v>3188.6750000000002</v>
      </c>
      <c r="I2070" s="206"/>
      <c r="J2070" s="202"/>
      <c r="K2070" s="202"/>
      <c r="L2070" s="207"/>
      <c r="M2070" s="208"/>
      <c r="N2070" s="209"/>
      <c r="O2070" s="209"/>
      <c r="P2070" s="209"/>
      <c r="Q2070" s="209"/>
      <c r="R2070" s="209"/>
      <c r="S2070" s="209"/>
      <c r="T2070" s="210"/>
      <c r="AT2070" s="211" t="s">
        <v>208</v>
      </c>
      <c r="AU2070" s="211" t="s">
        <v>82</v>
      </c>
      <c r="AV2070" s="13" t="s">
        <v>82</v>
      </c>
      <c r="AW2070" s="13" t="s">
        <v>34</v>
      </c>
      <c r="AX2070" s="13" t="s">
        <v>73</v>
      </c>
      <c r="AY2070" s="211" t="s">
        <v>191</v>
      </c>
    </row>
    <row r="2071" spans="1:65" s="13" customFormat="1" ht="11.25">
      <c r="B2071" s="201"/>
      <c r="C2071" s="202"/>
      <c r="D2071" s="194" t="s">
        <v>208</v>
      </c>
      <c r="E2071" s="203" t="s">
        <v>19</v>
      </c>
      <c r="F2071" s="204" t="s">
        <v>2662</v>
      </c>
      <c r="G2071" s="202"/>
      <c r="H2071" s="205">
        <v>116.58</v>
      </c>
      <c r="I2071" s="206"/>
      <c r="J2071" s="202"/>
      <c r="K2071" s="202"/>
      <c r="L2071" s="207"/>
      <c r="M2071" s="208"/>
      <c r="N2071" s="209"/>
      <c r="O2071" s="209"/>
      <c r="P2071" s="209"/>
      <c r="Q2071" s="209"/>
      <c r="R2071" s="209"/>
      <c r="S2071" s="209"/>
      <c r="T2071" s="210"/>
      <c r="AT2071" s="211" t="s">
        <v>208</v>
      </c>
      <c r="AU2071" s="211" t="s">
        <v>82</v>
      </c>
      <c r="AV2071" s="13" t="s">
        <v>82</v>
      </c>
      <c r="AW2071" s="13" t="s">
        <v>34</v>
      </c>
      <c r="AX2071" s="13" t="s">
        <v>73</v>
      </c>
      <c r="AY2071" s="211" t="s">
        <v>191</v>
      </c>
    </row>
    <row r="2072" spans="1:65" s="13" customFormat="1" ht="11.25">
      <c r="B2072" s="201"/>
      <c r="C2072" s="202"/>
      <c r="D2072" s="194" t="s">
        <v>208</v>
      </c>
      <c r="E2072" s="203" t="s">
        <v>19</v>
      </c>
      <c r="F2072" s="204" t="s">
        <v>2663</v>
      </c>
      <c r="G2072" s="202"/>
      <c r="H2072" s="205">
        <v>-933.89499999999998</v>
      </c>
      <c r="I2072" s="206"/>
      <c r="J2072" s="202"/>
      <c r="K2072" s="202"/>
      <c r="L2072" s="207"/>
      <c r="M2072" s="208"/>
      <c r="N2072" s="209"/>
      <c r="O2072" s="209"/>
      <c r="P2072" s="209"/>
      <c r="Q2072" s="209"/>
      <c r="R2072" s="209"/>
      <c r="S2072" s="209"/>
      <c r="T2072" s="210"/>
      <c r="AT2072" s="211" t="s">
        <v>208</v>
      </c>
      <c r="AU2072" s="211" t="s">
        <v>82</v>
      </c>
      <c r="AV2072" s="13" t="s">
        <v>82</v>
      </c>
      <c r="AW2072" s="13" t="s">
        <v>34</v>
      </c>
      <c r="AX2072" s="13" t="s">
        <v>73</v>
      </c>
      <c r="AY2072" s="211" t="s">
        <v>191</v>
      </c>
    </row>
    <row r="2073" spans="1:65" s="14" customFormat="1" ht="11.25">
      <c r="B2073" s="212"/>
      <c r="C2073" s="213"/>
      <c r="D2073" s="194" t="s">
        <v>208</v>
      </c>
      <c r="E2073" s="214" t="s">
        <v>19</v>
      </c>
      <c r="F2073" s="215" t="s">
        <v>238</v>
      </c>
      <c r="G2073" s="213"/>
      <c r="H2073" s="216">
        <v>2371.36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208</v>
      </c>
      <c r="AU2073" s="222" t="s">
        <v>82</v>
      </c>
      <c r="AV2073" s="14" t="s">
        <v>197</v>
      </c>
      <c r="AW2073" s="14" t="s">
        <v>34</v>
      </c>
      <c r="AX2073" s="14" t="s">
        <v>80</v>
      </c>
      <c r="AY2073" s="222" t="s">
        <v>191</v>
      </c>
    </row>
    <row r="2074" spans="1:65" s="2" customFormat="1" ht="16.5" customHeight="1">
      <c r="A2074" s="37"/>
      <c r="B2074" s="38"/>
      <c r="C2074" s="181" t="s">
        <v>2670</v>
      </c>
      <c r="D2074" s="181" t="s">
        <v>193</v>
      </c>
      <c r="E2074" s="182" t="s">
        <v>2671</v>
      </c>
      <c r="F2074" s="183" t="s">
        <v>2672</v>
      </c>
      <c r="G2074" s="184" t="s">
        <v>282</v>
      </c>
      <c r="H2074" s="185">
        <v>2371.36</v>
      </c>
      <c r="I2074" s="186"/>
      <c r="J2074" s="187">
        <f>ROUND(I2074*H2074,2)</f>
        <v>0</v>
      </c>
      <c r="K2074" s="183" t="s">
        <v>203</v>
      </c>
      <c r="L2074" s="42"/>
      <c r="M2074" s="188" t="s">
        <v>19</v>
      </c>
      <c r="N2074" s="189" t="s">
        <v>44</v>
      </c>
      <c r="O2074" s="67"/>
      <c r="P2074" s="190">
        <f>O2074*H2074</f>
        <v>0</v>
      </c>
      <c r="Q2074" s="190">
        <v>3.3E-4</v>
      </c>
      <c r="R2074" s="190">
        <f>Q2074*H2074</f>
        <v>0.78254880000000004</v>
      </c>
      <c r="S2074" s="190">
        <v>0</v>
      </c>
      <c r="T2074" s="191">
        <f>S2074*H2074</f>
        <v>0</v>
      </c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R2074" s="192" t="s">
        <v>292</v>
      </c>
      <c r="AT2074" s="192" t="s">
        <v>193</v>
      </c>
      <c r="AU2074" s="192" t="s">
        <v>82</v>
      </c>
      <c r="AY2074" s="20" t="s">
        <v>191</v>
      </c>
      <c r="BE2074" s="193">
        <f>IF(N2074="základní",J2074,0)</f>
        <v>0</v>
      </c>
      <c r="BF2074" s="193">
        <f>IF(N2074="snížená",J2074,0)</f>
        <v>0</v>
      </c>
      <c r="BG2074" s="193">
        <f>IF(N2074="zákl. přenesená",J2074,0)</f>
        <v>0</v>
      </c>
      <c r="BH2074" s="193">
        <f>IF(N2074="sníž. přenesená",J2074,0)</f>
        <v>0</v>
      </c>
      <c r="BI2074" s="193">
        <f>IF(N2074="nulová",J2074,0)</f>
        <v>0</v>
      </c>
      <c r="BJ2074" s="20" t="s">
        <v>80</v>
      </c>
      <c r="BK2074" s="193">
        <f>ROUND(I2074*H2074,2)</f>
        <v>0</v>
      </c>
      <c r="BL2074" s="20" t="s">
        <v>292</v>
      </c>
      <c r="BM2074" s="192" t="s">
        <v>2673</v>
      </c>
    </row>
    <row r="2075" spans="1:65" s="2" customFormat="1" ht="11.25">
      <c r="A2075" s="37"/>
      <c r="B2075" s="38"/>
      <c r="C2075" s="39"/>
      <c r="D2075" s="194" t="s">
        <v>199</v>
      </c>
      <c r="E2075" s="39"/>
      <c r="F2075" s="195" t="s">
        <v>2674</v>
      </c>
      <c r="G2075" s="39"/>
      <c r="H2075" s="39"/>
      <c r="I2075" s="196"/>
      <c r="J2075" s="39"/>
      <c r="K2075" s="39"/>
      <c r="L2075" s="42"/>
      <c r="M2075" s="197"/>
      <c r="N2075" s="198"/>
      <c r="O2075" s="67"/>
      <c r="P2075" s="67"/>
      <c r="Q2075" s="67"/>
      <c r="R2075" s="67"/>
      <c r="S2075" s="67"/>
      <c r="T2075" s="68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T2075" s="20" t="s">
        <v>199</v>
      </c>
      <c r="AU2075" s="20" t="s">
        <v>82</v>
      </c>
    </row>
    <row r="2076" spans="1:65" s="2" customFormat="1" ht="11.25">
      <c r="A2076" s="37"/>
      <c r="B2076" s="38"/>
      <c r="C2076" s="39"/>
      <c r="D2076" s="199" t="s">
        <v>206</v>
      </c>
      <c r="E2076" s="39"/>
      <c r="F2076" s="200" t="s">
        <v>2675</v>
      </c>
      <c r="G2076" s="39"/>
      <c r="H2076" s="39"/>
      <c r="I2076" s="196"/>
      <c r="J2076" s="39"/>
      <c r="K2076" s="39"/>
      <c r="L2076" s="42"/>
      <c r="M2076" s="197"/>
      <c r="N2076" s="198"/>
      <c r="O2076" s="67"/>
      <c r="P2076" s="67"/>
      <c r="Q2076" s="67"/>
      <c r="R2076" s="67"/>
      <c r="S2076" s="67"/>
      <c r="T2076" s="68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T2076" s="20" t="s">
        <v>206</v>
      </c>
      <c r="AU2076" s="20" t="s">
        <v>82</v>
      </c>
    </row>
    <row r="2077" spans="1:65" s="13" customFormat="1" ht="11.25">
      <c r="B2077" s="201"/>
      <c r="C2077" s="202"/>
      <c r="D2077" s="194" t="s">
        <v>208</v>
      </c>
      <c r="E2077" s="203" t="s">
        <v>19</v>
      </c>
      <c r="F2077" s="204" t="s">
        <v>2661</v>
      </c>
      <c r="G2077" s="202"/>
      <c r="H2077" s="205">
        <v>3188.6750000000002</v>
      </c>
      <c r="I2077" s="206"/>
      <c r="J2077" s="202"/>
      <c r="K2077" s="202"/>
      <c r="L2077" s="207"/>
      <c r="M2077" s="208"/>
      <c r="N2077" s="209"/>
      <c r="O2077" s="209"/>
      <c r="P2077" s="209"/>
      <c r="Q2077" s="209"/>
      <c r="R2077" s="209"/>
      <c r="S2077" s="209"/>
      <c r="T2077" s="210"/>
      <c r="AT2077" s="211" t="s">
        <v>208</v>
      </c>
      <c r="AU2077" s="211" t="s">
        <v>82</v>
      </c>
      <c r="AV2077" s="13" t="s">
        <v>82</v>
      </c>
      <c r="AW2077" s="13" t="s">
        <v>34</v>
      </c>
      <c r="AX2077" s="13" t="s">
        <v>73</v>
      </c>
      <c r="AY2077" s="211" t="s">
        <v>191</v>
      </c>
    </row>
    <row r="2078" spans="1:65" s="13" customFormat="1" ht="11.25">
      <c r="B2078" s="201"/>
      <c r="C2078" s="202"/>
      <c r="D2078" s="194" t="s">
        <v>208</v>
      </c>
      <c r="E2078" s="203" t="s">
        <v>19</v>
      </c>
      <c r="F2078" s="204" t="s">
        <v>2662</v>
      </c>
      <c r="G2078" s="202"/>
      <c r="H2078" s="205">
        <v>116.58</v>
      </c>
      <c r="I2078" s="206"/>
      <c r="J2078" s="202"/>
      <c r="K2078" s="202"/>
      <c r="L2078" s="207"/>
      <c r="M2078" s="208"/>
      <c r="N2078" s="209"/>
      <c r="O2078" s="209"/>
      <c r="P2078" s="209"/>
      <c r="Q2078" s="209"/>
      <c r="R2078" s="209"/>
      <c r="S2078" s="209"/>
      <c r="T2078" s="210"/>
      <c r="AT2078" s="211" t="s">
        <v>208</v>
      </c>
      <c r="AU2078" s="211" t="s">
        <v>82</v>
      </c>
      <c r="AV2078" s="13" t="s">
        <v>82</v>
      </c>
      <c r="AW2078" s="13" t="s">
        <v>34</v>
      </c>
      <c r="AX2078" s="13" t="s">
        <v>73</v>
      </c>
      <c r="AY2078" s="211" t="s">
        <v>191</v>
      </c>
    </row>
    <row r="2079" spans="1:65" s="13" customFormat="1" ht="11.25">
      <c r="B2079" s="201"/>
      <c r="C2079" s="202"/>
      <c r="D2079" s="194" t="s">
        <v>208</v>
      </c>
      <c r="E2079" s="203" t="s">
        <v>19</v>
      </c>
      <c r="F2079" s="204" t="s">
        <v>2663</v>
      </c>
      <c r="G2079" s="202"/>
      <c r="H2079" s="205">
        <v>-933.89499999999998</v>
      </c>
      <c r="I2079" s="206"/>
      <c r="J2079" s="202"/>
      <c r="K2079" s="202"/>
      <c r="L2079" s="207"/>
      <c r="M2079" s="208"/>
      <c r="N2079" s="209"/>
      <c r="O2079" s="209"/>
      <c r="P2079" s="209"/>
      <c r="Q2079" s="209"/>
      <c r="R2079" s="209"/>
      <c r="S2079" s="209"/>
      <c r="T2079" s="210"/>
      <c r="AT2079" s="211" t="s">
        <v>208</v>
      </c>
      <c r="AU2079" s="211" t="s">
        <v>82</v>
      </c>
      <c r="AV2079" s="13" t="s">
        <v>82</v>
      </c>
      <c r="AW2079" s="13" t="s">
        <v>34</v>
      </c>
      <c r="AX2079" s="13" t="s">
        <v>73</v>
      </c>
      <c r="AY2079" s="211" t="s">
        <v>191</v>
      </c>
    </row>
    <row r="2080" spans="1:65" s="14" customFormat="1" ht="11.25">
      <c r="B2080" s="212"/>
      <c r="C2080" s="213"/>
      <c r="D2080" s="194" t="s">
        <v>208</v>
      </c>
      <c r="E2080" s="214" t="s">
        <v>19</v>
      </c>
      <c r="F2080" s="215" t="s">
        <v>238</v>
      </c>
      <c r="G2080" s="213"/>
      <c r="H2080" s="216">
        <v>2371.36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208</v>
      </c>
      <c r="AU2080" s="222" t="s">
        <v>82</v>
      </c>
      <c r="AV2080" s="14" t="s">
        <v>197</v>
      </c>
      <c r="AW2080" s="14" t="s">
        <v>34</v>
      </c>
      <c r="AX2080" s="14" t="s">
        <v>80</v>
      </c>
      <c r="AY2080" s="222" t="s">
        <v>191</v>
      </c>
    </row>
    <row r="2081" spans="1:65" s="12" customFormat="1" ht="22.9" customHeight="1">
      <c r="B2081" s="165"/>
      <c r="C2081" s="166"/>
      <c r="D2081" s="167" t="s">
        <v>72</v>
      </c>
      <c r="E2081" s="179" t="s">
        <v>2676</v>
      </c>
      <c r="F2081" s="179" t="s">
        <v>2677</v>
      </c>
      <c r="G2081" s="166"/>
      <c r="H2081" s="166"/>
      <c r="I2081" s="169"/>
      <c r="J2081" s="180">
        <f>BK2081</f>
        <v>0</v>
      </c>
      <c r="K2081" s="166"/>
      <c r="L2081" s="171"/>
      <c r="M2081" s="172"/>
      <c r="N2081" s="173"/>
      <c r="O2081" s="173"/>
      <c r="P2081" s="174">
        <f>SUM(P2082:P2091)</f>
        <v>0</v>
      </c>
      <c r="Q2081" s="173"/>
      <c r="R2081" s="174">
        <f>SUM(R2082:R2091)</f>
        <v>35.379279000000004</v>
      </c>
      <c r="S2081" s="173"/>
      <c r="T2081" s="175">
        <f>SUM(T2082:T2091)</f>
        <v>34.2864</v>
      </c>
      <c r="AR2081" s="176" t="s">
        <v>82</v>
      </c>
      <c r="AT2081" s="177" t="s">
        <v>72</v>
      </c>
      <c r="AU2081" s="177" t="s">
        <v>80</v>
      </c>
      <c r="AY2081" s="176" t="s">
        <v>191</v>
      </c>
      <c r="BK2081" s="178">
        <f>SUM(BK2082:BK2091)</f>
        <v>0</v>
      </c>
    </row>
    <row r="2082" spans="1:65" s="2" customFormat="1" ht="16.5" customHeight="1">
      <c r="A2082" s="37"/>
      <c r="B2082" s="38"/>
      <c r="C2082" s="181" t="s">
        <v>2678</v>
      </c>
      <c r="D2082" s="181" t="s">
        <v>193</v>
      </c>
      <c r="E2082" s="182" t="s">
        <v>2679</v>
      </c>
      <c r="F2082" s="183" t="s">
        <v>2680</v>
      </c>
      <c r="G2082" s="184" t="s">
        <v>282</v>
      </c>
      <c r="H2082" s="185">
        <v>2142.9</v>
      </c>
      <c r="I2082" s="186"/>
      <c r="J2082" s="187">
        <f>ROUND(I2082*H2082,2)</f>
        <v>0</v>
      </c>
      <c r="K2082" s="183" t="s">
        <v>19</v>
      </c>
      <c r="L2082" s="42"/>
      <c r="M2082" s="188" t="s">
        <v>19</v>
      </c>
      <c r="N2082" s="189" t="s">
        <v>44</v>
      </c>
      <c r="O2082" s="67"/>
      <c r="P2082" s="190">
        <f>O2082*H2082</f>
        <v>0</v>
      </c>
      <c r="Q2082" s="190">
        <v>1.6E-2</v>
      </c>
      <c r="R2082" s="190">
        <f>Q2082*H2082</f>
        <v>34.2864</v>
      </c>
      <c r="S2082" s="190">
        <v>1.6E-2</v>
      </c>
      <c r="T2082" s="191">
        <f>S2082*H2082</f>
        <v>34.2864</v>
      </c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R2082" s="192" t="s">
        <v>292</v>
      </c>
      <c r="AT2082" s="192" t="s">
        <v>193</v>
      </c>
      <c r="AU2082" s="192" t="s">
        <v>82</v>
      </c>
      <c r="AY2082" s="20" t="s">
        <v>191</v>
      </c>
      <c r="BE2082" s="193">
        <f>IF(N2082="základní",J2082,0)</f>
        <v>0</v>
      </c>
      <c r="BF2082" s="193">
        <f>IF(N2082="snížená",J2082,0)</f>
        <v>0</v>
      </c>
      <c r="BG2082" s="193">
        <f>IF(N2082="zákl. přenesená",J2082,0)</f>
        <v>0</v>
      </c>
      <c r="BH2082" s="193">
        <f>IF(N2082="sníž. přenesená",J2082,0)</f>
        <v>0</v>
      </c>
      <c r="BI2082" s="193">
        <f>IF(N2082="nulová",J2082,0)</f>
        <v>0</v>
      </c>
      <c r="BJ2082" s="20" t="s">
        <v>80</v>
      </c>
      <c r="BK2082" s="193">
        <f>ROUND(I2082*H2082,2)</f>
        <v>0</v>
      </c>
      <c r="BL2082" s="20" t="s">
        <v>292</v>
      </c>
      <c r="BM2082" s="192" t="s">
        <v>2681</v>
      </c>
    </row>
    <row r="2083" spans="1:65" s="2" customFormat="1" ht="11.25">
      <c r="A2083" s="37"/>
      <c r="B2083" s="38"/>
      <c r="C2083" s="39"/>
      <c r="D2083" s="194" t="s">
        <v>199</v>
      </c>
      <c r="E2083" s="39"/>
      <c r="F2083" s="195" t="s">
        <v>2680</v>
      </c>
      <c r="G2083" s="39"/>
      <c r="H2083" s="39"/>
      <c r="I2083" s="196"/>
      <c r="J2083" s="39"/>
      <c r="K2083" s="39"/>
      <c r="L2083" s="42"/>
      <c r="M2083" s="197"/>
      <c r="N2083" s="198"/>
      <c r="O2083" s="67"/>
      <c r="P2083" s="67"/>
      <c r="Q2083" s="67"/>
      <c r="R2083" s="67"/>
      <c r="S2083" s="67"/>
      <c r="T2083" s="68"/>
      <c r="U2083" s="37"/>
      <c r="V2083" s="37"/>
      <c r="W2083" s="37"/>
      <c r="X2083" s="37"/>
      <c r="Y2083" s="37"/>
      <c r="Z2083" s="37"/>
      <c r="AA2083" s="37"/>
      <c r="AB2083" s="37"/>
      <c r="AC2083" s="37"/>
      <c r="AD2083" s="37"/>
      <c r="AE2083" s="37"/>
      <c r="AT2083" s="20" t="s">
        <v>199</v>
      </c>
      <c r="AU2083" s="20" t="s">
        <v>82</v>
      </c>
    </row>
    <row r="2084" spans="1:65" s="13" customFormat="1" ht="11.25">
      <c r="B2084" s="201"/>
      <c r="C2084" s="202"/>
      <c r="D2084" s="194" t="s">
        <v>208</v>
      </c>
      <c r="E2084" s="203" t="s">
        <v>19</v>
      </c>
      <c r="F2084" s="204" t="s">
        <v>2682</v>
      </c>
      <c r="G2084" s="202"/>
      <c r="H2084" s="205">
        <v>1284.9000000000001</v>
      </c>
      <c r="I2084" s="206"/>
      <c r="J2084" s="202"/>
      <c r="K2084" s="202"/>
      <c r="L2084" s="207"/>
      <c r="M2084" s="208"/>
      <c r="N2084" s="209"/>
      <c r="O2084" s="209"/>
      <c r="P2084" s="209"/>
      <c r="Q2084" s="209"/>
      <c r="R2084" s="209"/>
      <c r="S2084" s="209"/>
      <c r="T2084" s="210"/>
      <c r="AT2084" s="211" t="s">
        <v>208</v>
      </c>
      <c r="AU2084" s="211" t="s">
        <v>82</v>
      </c>
      <c r="AV2084" s="13" t="s">
        <v>82</v>
      </c>
      <c r="AW2084" s="13" t="s">
        <v>34</v>
      </c>
      <c r="AX2084" s="13" t="s">
        <v>73</v>
      </c>
      <c r="AY2084" s="211" t="s">
        <v>191</v>
      </c>
    </row>
    <row r="2085" spans="1:65" s="13" customFormat="1" ht="11.25">
      <c r="B2085" s="201"/>
      <c r="C2085" s="202"/>
      <c r="D2085" s="194" t="s">
        <v>208</v>
      </c>
      <c r="E2085" s="203" t="s">
        <v>19</v>
      </c>
      <c r="F2085" s="204" t="s">
        <v>2683</v>
      </c>
      <c r="G2085" s="202"/>
      <c r="H2085" s="205">
        <v>858</v>
      </c>
      <c r="I2085" s="206"/>
      <c r="J2085" s="202"/>
      <c r="K2085" s="202"/>
      <c r="L2085" s="207"/>
      <c r="M2085" s="208"/>
      <c r="N2085" s="209"/>
      <c r="O2085" s="209"/>
      <c r="P2085" s="209"/>
      <c r="Q2085" s="209"/>
      <c r="R2085" s="209"/>
      <c r="S2085" s="209"/>
      <c r="T2085" s="210"/>
      <c r="AT2085" s="211" t="s">
        <v>208</v>
      </c>
      <c r="AU2085" s="211" t="s">
        <v>82</v>
      </c>
      <c r="AV2085" s="13" t="s">
        <v>82</v>
      </c>
      <c r="AW2085" s="13" t="s">
        <v>34</v>
      </c>
      <c r="AX2085" s="13" t="s">
        <v>73</v>
      </c>
      <c r="AY2085" s="211" t="s">
        <v>191</v>
      </c>
    </row>
    <row r="2086" spans="1:65" s="14" customFormat="1" ht="11.25">
      <c r="B2086" s="212"/>
      <c r="C2086" s="213"/>
      <c r="D2086" s="194" t="s">
        <v>208</v>
      </c>
      <c r="E2086" s="214" t="s">
        <v>19</v>
      </c>
      <c r="F2086" s="215" t="s">
        <v>238</v>
      </c>
      <c r="G2086" s="213"/>
      <c r="H2086" s="216">
        <v>2142.9</v>
      </c>
      <c r="I2086" s="217"/>
      <c r="J2086" s="213"/>
      <c r="K2086" s="213"/>
      <c r="L2086" s="218"/>
      <c r="M2086" s="219"/>
      <c r="N2086" s="220"/>
      <c r="O2086" s="220"/>
      <c r="P2086" s="220"/>
      <c r="Q2086" s="220"/>
      <c r="R2086" s="220"/>
      <c r="S2086" s="220"/>
      <c r="T2086" s="221"/>
      <c r="AT2086" s="222" t="s">
        <v>208</v>
      </c>
      <c r="AU2086" s="222" t="s">
        <v>82</v>
      </c>
      <c r="AV2086" s="14" t="s">
        <v>197</v>
      </c>
      <c r="AW2086" s="14" t="s">
        <v>34</v>
      </c>
      <c r="AX2086" s="14" t="s">
        <v>80</v>
      </c>
      <c r="AY2086" s="222" t="s">
        <v>191</v>
      </c>
    </row>
    <row r="2087" spans="1:65" s="2" customFormat="1" ht="16.5" customHeight="1">
      <c r="A2087" s="37"/>
      <c r="B2087" s="38"/>
      <c r="C2087" s="181" t="s">
        <v>2684</v>
      </c>
      <c r="D2087" s="181" t="s">
        <v>193</v>
      </c>
      <c r="E2087" s="182" t="s">
        <v>2685</v>
      </c>
      <c r="F2087" s="183" t="s">
        <v>2686</v>
      </c>
      <c r="G2087" s="184" t="s">
        <v>282</v>
      </c>
      <c r="H2087" s="185">
        <v>2142.9</v>
      </c>
      <c r="I2087" s="186"/>
      <c r="J2087" s="187">
        <f>ROUND(I2087*H2087,2)</f>
        <v>0</v>
      </c>
      <c r="K2087" s="183" t="s">
        <v>19</v>
      </c>
      <c r="L2087" s="42"/>
      <c r="M2087" s="188" t="s">
        <v>19</v>
      </c>
      <c r="N2087" s="189" t="s">
        <v>44</v>
      </c>
      <c r="O2087" s="67"/>
      <c r="P2087" s="190">
        <f>O2087*H2087</f>
        <v>0</v>
      </c>
      <c r="Q2087" s="190">
        <v>5.1000000000000004E-4</v>
      </c>
      <c r="R2087" s="190">
        <f>Q2087*H2087</f>
        <v>1.0928790000000002</v>
      </c>
      <c r="S2087" s="190">
        <v>0</v>
      </c>
      <c r="T2087" s="191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2" t="s">
        <v>292</v>
      </c>
      <c r="AT2087" s="192" t="s">
        <v>193</v>
      </c>
      <c r="AU2087" s="192" t="s">
        <v>82</v>
      </c>
      <c r="AY2087" s="20" t="s">
        <v>191</v>
      </c>
      <c r="BE2087" s="193">
        <f>IF(N2087="základní",J2087,0)</f>
        <v>0</v>
      </c>
      <c r="BF2087" s="193">
        <f>IF(N2087="snížená",J2087,0)</f>
        <v>0</v>
      </c>
      <c r="BG2087" s="193">
        <f>IF(N2087="zákl. přenesená",J2087,0)</f>
        <v>0</v>
      </c>
      <c r="BH2087" s="193">
        <f>IF(N2087="sníž. přenesená",J2087,0)</f>
        <v>0</v>
      </c>
      <c r="BI2087" s="193">
        <f>IF(N2087="nulová",J2087,0)</f>
        <v>0</v>
      </c>
      <c r="BJ2087" s="20" t="s">
        <v>80</v>
      </c>
      <c r="BK2087" s="193">
        <f>ROUND(I2087*H2087,2)</f>
        <v>0</v>
      </c>
      <c r="BL2087" s="20" t="s">
        <v>292</v>
      </c>
      <c r="BM2087" s="192" t="s">
        <v>2687</v>
      </c>
    </row>
    <row r="2088" spans="1:65" s="2" customFormat="1" ht="11.25">
      <c r="A2088" s="37"/>
      <c r="B2088" s="38"/>
      <c r="C2088" s="39"/>
      <c r="D2088" s="194" t="s">
        <v>199</v>
      </c>
      <c r="E2088" s="39"/>
      <c r="F2088" s="195" t="s">
        <v>2686</v>
      </c>
      <c r="G2088" s="39"/>
      <c r="H2088" s="39"/>
      <c r="I2088" s="196"/>
      <c r="J2088" s="39"/>
      <c r="K2088" s="39"/>
      <c r="L2088" s="42"/>
      <c r="M2088" s="197"/>
      <c r="N2088" s="198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199</v>
      </c>
      <c r="AU2088" s="20" t="s">
        <v>82</v>
      </c>
    </row>
    <row r="2089" spans="1:65" s="13" customFormat="1" ht="11.25">
      <c r="B2089" s="201"/>
      <c r="C2089" s="202"/>
      <c r="D2089" s="194" t="s">
        <v>208</v>
      </c>
      <c r="E2089" s="203" t="s">
        <v>19</v>
      </c>
      <c r="F2089" s="204" t="s">
        <v>2682</v>
      </c>
      <c r="G2089" s="202"/>
      <c r="H2089" s="205">
        <v>1284.9000000000001</v>
      </c>
      <c r="I2089" s="206"/>
      <c r="J2089" s="202"/>
      <c r="K2089" s="202"/>
      <c r="L2089" s="207"/>
      <c r="M2089" s="208"/>
      <c r="N2089" s="209"/>
      <c r="O2089" s="209"/>
      <c r="P2089" s="209"/>
      <c r="Q2089" s="209"/>
      <c r="R2089" s="209"/>
      <c r="S2089" s="209"/>
      <c r="T2089" s="210"/>
      <c r="AT2089" s="211" t="s">
        <v>208</v>
      </c>
      <c r="AU2089" s="211" t="s">
        <v>82</v>
      </c>
      <c r="AV2089" s="13" t="s">
        <v>82</v>
      </c>
      <c r="AW2089" s="13" t="s">
        <v>34</v>
      </c>
      <c r="AX2089" s="13" t="s">
        <v>73</v>
      </c>
      <c r="AY2089" s="211" t="s">
        <v>191</v>
      </c>
    </row>
    <row r="2090" spans="1:65" s="13" customFormat="1" ht="11.25">
      <c r="B2090" s="201"/>
      <c r="C2090" s="202"/>
      <c r="D2090" s="194" t="s">
        <v>208</v>
      </c>
      <c r="E2090" s="203" t="s">
        <v>19</v>
      </c>
      <c r="F2090" s="204" t="s">
        <v>2683</v>
      </c>
      <c r="G2090" s="202"/>
      <c r="H2090" s="205">
        <v>858</v>
      </c>
      <c r="I2090" s="206"/>
      <c r="J2090" s="202"/>
      <c r="K2090" s="202"/>
      <c r="L2090" s="207"/>
      <c r="M2090" s="208"/>
      <c r="N2090" s="209"/>
      <c r="O2090" s="209"/>
      <c r="P2090" s="209"/>
      <c r="Q2090" s="209"/>
      <c r="R2090" s="209"/>
      <c r="S2090" s="209"/>
      <c r="T2090" s="210"/>
      <c r="AT2090" s="211" t="s">
        <v>208</v>
      </c>
      <c r="AU2090" s="211" t="s">
        <v>82</v>
      </c>
      <c r="AV2090" s="13" t="s">
        <v>82</v>
      </c>
      <c r="AW2090" s="13" t="s">
        <v>34</v>
      </c>
      <c r="AX2090" s="13" t="s">
        <v>73</v>
      </c>
      <c r="AY2090" s="211" t="s">
        <v>191</v>
      </c>
    </row>
    <row r="2091" spans="1:65" s="14" customFormat="1" ht="11.25">
      <c r="B2091" s="212"/>
      <c r="C2091" s="213"/>
      <c r="D2091" s="194" t="s">
        <v>208</v>
      </c>
      <c r="E2091" s="214" t="s">
        <v>19</v>
      </c>
      <c r="F2091" s="215" t="s">
        <v>238</v>
      </c>
      <c r="G2091" s="213"/>
      <c r="H2091" s="216">
        <v>2142.9</v>
      </c>
      <c r="I2091" s="217"/>
      <c r="J2091" s="213"/>
      <c r="K2091" s="213"/>
      <c r="L2091" s="218"/>
      <c r="M2091" s="219"/>
      <c r="N2091" s="220"/>
      <c r="O2091" s="220"/>
      <c r="P2091" s="220"/>
      <c r="Q2091" s="220"/>
      <c r="R2091" s="220"/>
      <c r="S2091" s="220"/>
      <c r="T2091" s="221"/>
      <c r="AT2091" s="222" t="s">
        <v>208</v>
      </c>
      <c r="AU2091" s="222" t="s">
        <v>82</v>
      </c>
      <c r="AV2091" s="14" t="s">
        <v>197</v>
      </c>
      <c r="AW2091" s="14" t="s">
        <v>34</v>
      </c>
      <c r="AX2091" s="14" t="s">
        <v>80</v>
      </c>
      <c r="AY2091" s="222" t="s">
        <v>191</v>
      </c>
    </row>
    <row r="2092" spans="1:65" s="12" customFormat="1" ht="25.9" customHeight="1">
      <c r="B2092" s="165"/>
      <c r="C2092" s="166"/>
      <c r="D2092" s="167" t="s">
        <v>72</v>
      </c>
      <c r="E2092" s="168" t="s">
        <v>273</v>
      </c>
      <c r="F2092" s="168" t="s">
        <v>2688</v>
      </c>
      <c r="G2092" s="166"/>
      <c r="H2092" s="166"/>
      <c r="I2092" s="169"/>
      <c r="J2092" s="170">
        <f>BK2092</f>
        <v>0</v>
      </c>
      <c r="K2092" s="166"/>
      <c r="L2092" s="171"/>
      <c r="M2092" s="172"/>
      <c r="N2092" s="173"/>
      <c r="O2092" s="173"/>
      <c r="P2092" s="174">
        <f>P2093</f>
        <v>0</v>
      </c>
      <c r="Q2092" s="173"/>
      <c r="R2092" s="174">
        <f>R2093</f>
        <v>0</v>
      </c>
      <c r="S2092" s="173"/>
      <c r="T2092" s="175">
        <f>T2093</f>
        <v>0</v>
      </c>
      <c r="AR2092" s="176" t="s">
        <v>96</v>
      </c>
      <c r="AT2092" s="177" t="s">
        <v>72</v>
      </c>
      <c r="AU2092" s="177" t="s">
        <v>73</v>
      </c>
      <c r="AY2092" s="176" t="s">
        <v>191</v>
      </c>
      <c r="BK2092" s="178">
        <f>BK2093</f>
        <v>0</v>
      </c>
    </row>
    <row r="2093" spans="1:65" s="12" customFormat="1" ht="22.9" customHeight="1">
      <c r="B2093" s="165"/>
      <c r="C2093" s="166"/>
      <c r="D2093" s="167" t="s">
        <v>72</v>
      </c>
      <c r="E2093" s="179" t="s">
        <v>2689</v>
      </c>
      <c r="F2093" s="179" t="s">
        <v>2690</v>
      </c>
      <c r="G2093" s="166"/>
      <c r="H2093" s="166"/>
      <c r="I2093" s="169"/>
      <c r="J2093" s="180">
        <f>BK2093</f>
        <v>0</v>
      </c>
      <c r="K2093" s="166"/>
      <c r="L2093" s="171"/>
      <c r="M2093" s="172"/>
      <c r="N2093" s="173"/>
      <c r="O2093" s="173"/>
      <c r="P2093" s="174">
        <f>SUM(P2094:P2099)</f>
        <v>0</v>
      </c>
      <c r="Q2093" s="173"/>
      <c r="R2093" s="174">
        <f>SUM(R2094:R2099)</f>
        <v>0</v>
      </c>
      <c r="S2093" s="173"/>
      <c r="T2093" s="175">
        <f>SUM(T2094:T2099)</f>
        <v>0</v>
      </c>
      <c r="AR2093" s="176" t="s">
        <v>96</v>
      </c>
      <c r="AT2093" s="177" t="s">
        <v>72</v>
      </c>
      <c r="AU2093" s="177" t="s">
        <v>80</v>
      </c>
      <c r="AY2093" s="176" t="s">
        <v>191</v>
      </c>
      <c r="BK2093" s="178">
        <f>SUM(BK2094:BK2099)</f>
        <v>0</v>
      </c>
    </row>
    <row r="2094" spans="1:65" s="2" customFormat="1" ht="16.5" customHeight="1">
      <c r="A2094" s="37"/>
      <c r="B2094" s="38"/>
      <c r="C2094" s="181" t="s">
        <v>2691</v>
      </c>
      <c r="D2094" s="181" t="s">
        <v>193</v>
      </c>
      <c r="E2094" s="182" t="s">
        <v>2692</v>
      </c>
      <c r="F2094" s="183" t="s">
        <v>2693</v>
      </c>
      <c r="G2094" s="184" t="s">
        <v>196</v>
      </c>
      <c r="H2094" s="185">
        <v>1</v>
      </c>
      <c r="I2094" s="186"/>
      <c r="J2094" s="187">
        <f>ROUND(I2094*H2094,2)</f>
        <v>0</v>
      </c>
      <c r="K2094" s="183" t="s">
        <v>19</v>
      </c>
      <c r="L2094" s="42"/>
      <c r="M2094" s="188" t="s">
        <v>19</v>
      </c>
      <c r="N2094" s="189" t="s">
        <v>44</v>
      </c>
      <c r="O2094" s="67"/>
      <c r="P2094" s="190">
        <f>O2094*H2094</f>
        <v>0</v>
      </c>
      <c r="Q2094" s="190">
        <v>0</v>
      </c>
      <c r="R2094" s="190">
        <f>Q2094*H2094</f>
        <v>0</v>
      </c>
      <c r="S2094" s="190">
        <v>0</v>
      </c>
      <c r="T2094" s="191">
        <f>S2094*H2094</f>
        <v>0</v>
      </c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R2094" s="192" t="s">
        <v>669</v>
      </c>
      <c r="AT2094" s="192" t="s">
        <v>193</v>
      </c>
      <c r="AU2094" s="192" t="s">
        <v>82</v>
      </c>
      <c r="AY2094" s="20" t="s">
        <v>191</v>
      </c>
      <c r="BE2094" s="193">
        <f>IF(N2094="základní",J2094,0)</f>
        <v>0</v>
      </c>
      <c r="BF2094" s="193">
        <f>IF(N2094="snížená",J2094,0)</f>
        <v>0</v>
      </c>
      <c r="BG2094" s="193">
        <f>IF(N2094="zákl. přenesená",J2094,0)</f>
        <v>0</v>
      </c>
      <c r="BH2094" s="193">
        <f>IF(N2094="sníž. přenesená",J2094,0)</f>
        <v>0</v>
      </c>
      <c r="BI2094" s="193">
        <f>IF(N2094="nulová",J2094,0)</f>
        <v>0</v>
      </c>
      <c r="BJ2094" s="20" t="s">
        <v>80</v>
      </c>
      <c r="BK2094" s="193">
        <f>ROUND(I2094*H2094,2)</f>
        <v>0</v>
      </c>
      <c r="BL2094" s="20" t="s">
        <v>669</v>
      </c>
      <c r="BM2094" s="192" t="s">
        <v>2694</v>
      </c>
    </row>
    <row r="2095" spans="1:65" s="2" customFormat="1" ht="11.25">
      <c r="A2095" s="37"/>
      <c r="B2095" s="38"/>
      <c r="C2095" s="39"/>
      <c r="D2095" s="194" t="s">
        <v>199</v>
      </c>
      <c r="E2095" s="39"/>
      <c r="F2095" s="195" t="s">
        <v>2693</v>
      </c>
      <c r="G2095" s="39"/>
      <c r="H2095" s="39"/>
      <c r="I2095" s="196"/>
      <c r="J2095" s="39"/>
      <c r="K2095" s="39"/>
      <c r="L2095" s="42"/>
      <c r="M2095" s="197"/>
      <c r="N2095" s="198"/>
      <c r="O2095" s="67"/>
      <c r="P2095" s="67"/>
      <c r="Q2095" s="67"/>
      <c r="R2095" s="67"/>
      <c r="S2095" s="67"/>
      <c r="T2095" s="68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T2095" s="20" t="s">
        <v>199</v>
      </c>
      <c r="AU2095" s="20" t="s">
        <v>82</v>
      </c>
    </row>
    <row r="2096" spans="1:65" s="2" customFormat="1" ht="33" customHeight="1">
      <c r="A2096" s="37"/>
      <c r="B2096" s="38"/>
      <c r="C2096" s="181" t="s">
        <v>2695</v>
      </c>
      <c r="D2096" s="181" t="s">
        <v>193</v>
      </c>
      <c r="E2096" s="182" t="s">
        <v>2696</v>
      </c>
      <c r="F2096" s="183" t="s">
        <v>2697</v>
      </c>
      <c r="G2096" s="184" t="s">
        <v>196</v>
      </c>
      <c r="H2096" s="185">
        <v>1</v>
      </c>
      <c r="I2096" s="186"/>
      <c r="J2096" s="187">
        <f>ROUND(I2096*H2096,2)</f>
        <v>0</v>
      </c>
      <c r="K2096" s="183" t="s">
        <v>19</v>
      </c>
      <c r="L2096" s="42"/>
      <c r="M2096" s="188" t="s">
        <v>19</v>
      </c>
      <c r="N2096" s="189" t="s">
        <v>44</v>
      </c>
      <c r="O2096" s="67"/>
      <c r="P2096" s="190">
        <f>O2096*H2096</f>
        <v>0</v>
      </c>
      <c r="Q2096" s="190">
        <v>0</v>
      </c>
      <c r="R2096" s="190">
        <f>Q2096*H2096</f>
        <v>0</v>
      </c>
      <c r="S2096" s="190">
        <v>0</v>
      </c>
      <c r="T2096" s="191">
        <f>S2096*H2096</f>
        <v>0</v>
      </c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R2096" s="192" t="s">
        <v>669</v>
      </c>
      <c r="AT2096" s="192" t="s">
        <v>193</v>
      </c>
      <c r="AU2096" s="192" t="s">
        <v>82</v>
      </c>
      <c r="AY2096" s="20" t="s">
        <v>191</v>
      </c>
      <c r="BE2096" s="193">
        <f>IF(N2096="základní",J2096,0)</f>
        <v>0</v>
      </c>
      <c r="BF2096" s="193">
        <f>IF(N2096="snížená",J2096,0)</f>
        <v>0</v>
      </c>
      <c r="BG2096" s="193">
        <f>IF(N2096="zákl. přenesená",J2096,0)</f>
        <v>0</v>
      </c>
      <c r="BH2096" s="193">
        <f>IF(N2096="sníž. přenesená",J2096,0)</f>
        <v>0</v>
      </c>
      <c r="BI2096" s="193">
        <f>IF(N2096="nulová",J2096,0)</f>
        <v>0</v>
      </c>
      <c r="BJ2096" s="20" t="s">
        <v>80</v>
      </c>
      <c r="BK2096" s="193">
        <f>ROUND(I2096*H2096,2)</f>
        <v>0</v>
      </c>
      <c r="BL2096" s="20" t="s">
        <v>669</v>
      </c>
      <c r="BM2096" s="192" t="s">
        <v>2698</v>
      </c>
    </row>
    <row r="2097" spans="1:65" s="2" customFormat="1" ht="19.5">
      <c r="A2097" s="37"/>
      <c r="B2097" s="38"/>
      <c r="C2097" s="39"/>
      <c r="D2097" s="194" t="s">
        <v>199</v>
      </c>
      <c r="E2097" s="39"/>
      <c r="F2097" s="195" t="s">
        <v>2697</v>
      </c>
      <c r="G2097" s="39"/>
      <c r="H2097" s="39"/>
      <c r="I2097" s="196"/>
      <c r="J2097" s="39"/>
      <c r="K2097" s="39"/>
      <c r="L2097" s="42"/>
      <c r="M2097" s="197"/>
      <c r="N2097" s="198"/>
      <c r="O2097" s="67"/>
      <c r="P2097" s="67"/>
      <c r="Q2097" s="67"/>
      <c r="R2097" s="67"/>
      <c r="S2097" s="67"/>
      <c r="T2097" s="68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T2097" s="20" t="s">
        <v>199</v>
      </c>
      <c r="AU2097" s="20" t="s">
        <v>82</v>
      </c>
    </row>
    <row r="2098" spans="1:65" s="2" customFormat="1" ht="33" customHeight="1">
      <c r="A2098" s="37"/>
      <c r="B2098" s="38"/>
      <c r="C2098" s="181" t="s">
        <v>2699</v>
      </c>
      <c r="D2098" s="181" t="s">
        <v>193</v>
      </c>
      <c r="E2098" s="182" t="s">
        <v>2700</v>
      </c>
      <c r="F2098" s="183" t="s">
        <v>2701</v>
      </c>
      <c r="G2098" s="184" t="s">
        <v>196</v>
      </c>
      <c r="H2098" s="185">
        <v>1</v>
      </c>
      <c r="I2098" s="186"/>
      <c r="J2098" s="187">
        <f>ROUND(I2098*H2098,2)</f>
        <v>0</v>
      </c>
      <c r="K2098" s="183" t="s">
        <v>19</v>
      </c>
      <c r="L2098" s="42"/>
      <c r="M2098" s="188" t="s">
        <v>19</v>
      </c>
      <c r="N2098" s="189" t="s">
        <v>44</v>
      </c>
      <c r="O2098" s="67"/>
      <c r="P2098" s="190">
        <f>O2098*H2098</f>
        <v>0</v>
      </c>
      <c r="Q2098" s="190">
        <v>0</v>
      </c>
      <c r="R2098" s="190">
        <f>Q2098*H2098</f>
        <v>0</v>
      </c>
      <c r="S2098" s="190">
        <v>0</v>
      </c>
      <c r="T2098" s="191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2" t="s">
        <v>669</v>
      </c>
      <c r="AT2098" s="192" t="s">
        <v>193</v>
      </c>
      <c r="AU2098" s="192" t="s">
        <v>82</v>
      </c>
      <c r="AY2098" s="20" t="s">
        <v>191</v>
      </c>
      <c r="BE2098" s="193">
        <f>IF(N2098="základní",J2098,0)</f>
        <v>0</v>
      </c>
      <c r="BF2098" s="193">
        <f>IF(N2098="snížená",J2098,0)</f>
        <v>0</v>
      </c>
      <c r="BG2098" s="193">
        <f>IF(N2098="zákl. přenesená",J2098,0)</f>
        <v>0</v>
      </c>
      <c r="BH2098" s="193">
        <f>IF(N2098="sníž. přenesená",J2098,0)</f>
        <v>0</v>
      </c>
      <c r="BI2098" s="193">
        <f>IF(N2098="nulová",J2098,0)</f>
        <v>0</v>
      </c>
      <c r="BJ2098" s="20" t="s">
        <v>80</v>
      </c>
      <c r="BK2098" s="193">
        <f>ROUND(I2098*H2098,2)</f>
        <v>0</v>
      </c>
      <c r="BL2098" s="20" t="s">
        <v>669</v>
      </c>
      <c r="BM2098" s="192" t="s">
        <v>2702</v>
      </c>
    </row>
    <row r="2099" spans="1:65" s="2" customFormat="1" ht="19.5">
      <c r="A2099" s="37"/>
      <c r="B2099" s="38"/>
      <c r="C2099" s="39"/>
      <c r="D2099" s="194" t="s">
        <v>199</v>
      </c>
      <c r="E2099" s="39"/>
      <c r="F2099" s="195" t="s">
        <v>2701</v>
      </c>
      <c r="G2099" s="39"/>
      <c r="H2099" s="39"/>
      <c r="I2099" s="196"/>
      <c r="J2099" s="39"/>
      <c r="K2099" s="39"/>
      <c r="L2099" s="42"/>
      <c r="M2099" s="245"/>
      <c r="N2099" s="246"/>
      <c r="O2099" s="247"/>
      <c r="P2099" s="247"/>
      <c r="Q2099" s="247"/>
      <c r="R2099" s="247"/>
      <c r="S2099" s="247"/>
      <c r="T2099" s="24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199</v>
      </c>
      <c r="AU2099" s="20" t="s">
        <v>82</v>
      </c>
    </row>
    <row r="2100" spans="1:65" s="2" customFormat="1" ht="6.95" customHeight="1">
      <c r="A2100" s="37"/>
      <c r="B2100" s="50"/>
      <c r="C2100" s="51"/>
      <c r="D2100" s="51"/>
      <c r="E2100" s="51"/>
      <c r="F2100" s="51"/>
      <c r="G2100" s="51"/>
      <c r="H2100" s="51"/>
      <c r="I2100" s="51"/>
      <c r="J2100" s="51"/>
      <c r="K2100" s="51"/>
      <c r="L2100" s="42"/>
      <c r="M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</row>
  </sheetData>
  <sheetProtection algorithmName="SHA-512" hashValue="6jEJ+sT+2QdEwt+L1tCKx3t5Lnbue1rgqOplHiMGsd8SEV0itBEf/0aruzhJer/KZd01sU5Qbs5rdGzlSkszAA==" saltValue="y7AaR5dbTk/grAghbV3UtNBqcWZP4lawtowL9ZUp7kAIZXGDyy5AvTVxVAYl5TdX4uqSmiWBE349Y5YdW/Z+NA==" spinCount="100000" sheet="1" objects="1" scenarios="1" formatColumns="0" formatRows="0" autoFilter="0"/>
  <autoFilter ref="C116:K2099" xr:uid="{00000000-0009-0000-0000-000001000000}"/>
  <mergeCells count="12">
    <mergeCell ref="E109:H109"/>
    <mergeCell ref="L2:V2"/>
    <mergeCell ref="E50:H50"/>
    <mergeCell ref="E52:H52"/>
    <mergeCell ref="E54:H54"/>
    <mergeCell ref="E105:H105"/>
    <mergeCell ref="E107:H107"/>
    <mergeCell ref="E7:H7"/>
    <mergeCell ref="E9:H9"/>
    <mergeCell ref="E11:H11"/>
    <mergeCell ref="E20:H20"/>
    <mergeCell ref="E29:H29"/>
  </mergeCells>
  <hyperlinks>
    <hyperlink ref="F124" r:id="rId1" xr:uid="{00000000-0004-0000-0100-000000000000}"/>
    <hyperlink ref="F128" r:id="rId2" xr:uid="{00000000-0004-0000-0100-000001000000}"/>
    <hyperlink ref="F132" r:id="rId3" xr:uid="{00000000-0004-0000-0100-000002000000}"/>
    <hyperlink ref="F136" r:id="rId4" xr:uid="{00000000-0004-0000-0100-000003000000}"/>
    <hyperlink ref="F140" r:id="rId5" xr:uid="{00000000-0004-0000-0100-000004000000}"/>
    <hyperlink ref="F146" r:id="rId6" xr:uid="{00000000-0004-0000-0100-000005000000}"/>
    <hyperlink ref="F153" r:id="rId7" xr:uid="{00000000-0004-0000-0100-000006000000}"/>
    <hyperlink ref="F159" r:id="rId8" xr:uid="{00000000-0004-0000-0100-000007000000}"/>
    <hyperlink ref="F166" r:id="rId9" xr:uid="{00000000-0004-0000-0100-000008000000}"/>
    <hyperlink ref="F170" r:id="rId10" xr:uid="{00000000-0004-0000-0100-000009000000}"/>
    <hyperlink ref="F178" r:id="rId11" xr:uid="{00000000-0004-0000-0100-00000A000000}"/>
    <hyperlink ref="F185" r:id="rId12" xr:uid="{00000000-0004-0000-0100-00000B000000}"/>
    <hyperlink ref="F189" r:id="rId13" xr:uid="{00000000-0004-0000-0100-00000C000000}"/>
    <hyperlink ref="F193" r:id="rId14" xr:uid="{00000000-0004-0000-0100-00000D000000}"/>
    <hyperlink ref="F197" r:id="rId15" xr:uid="{00000000-0004-0000-0100-00000E000000}"/>
    <hyperlink ref="F201" r:id="rId16" xr:uid="{00000000-0004-0000-0100-00000F000000}"/>
    <hyperlink ref="F206" r:id="rId17" xr:uid="{00000000-0004-0000-0100-000010000000}"/>
    <hyperlink ref="F211" r:id="rId18" xr:uid="{00000000-0004-0000-0100-000011000000}"/>
    <hyperlink ref="F216" r:id="rId19" xr:uid="{00000000-0004-0000-0100-000012000000}"/>
    <hyperlink ref="F222" r:id="rId20" xr:uid="{00000000-0004-0000-0100-000013000000}"/>
    <hyperlink ref="F227" r:id="rId21" xr:uid="{00000000-0004-0000-0100-000014000000}"/>
    <hyperlink ref="F231" r:id="rId22" xr:uid="{00000000-0004-0000-0100-000015000000}"/>
    <hyperlink ref="F236" r:id="rId23" xr:uid="{00000000-0004-0000-0100-000016000000}"/>
    <hyperlink ref="F241" r:id="rId24" xr:uid="{00000000-0004-0000-0100-000017000000}"/>
    <hyperlink ref="F245" r:id="rId25" xr:uid="{00000000-0004-0000-0100-000018000000}"/>
    <hyperlink ref="F249" r:id="rId26" xr:uid="{00000000-0004-0000-0100-000019000000}"/>
    <hyperlink ref="F259" r:id="rId27" xr:uid="{00000000-0004-0000-0100-00001A000000}"/>
    <hyperlink ref="F264" r:id="rId28" xr:uid="{00000000-0004-0000-0100-00001B000000}"/>
    <hyperlink ref="F269" r:id="rId29" xr:uid="{00000000-0004-0000-0100-00001C000000}"/>
    <hyperlink ref="F274" r:id="rId30" xr:uid="{00000000-0004-0000-0100-00001D000000}"/>
    <hyperlink ref="F279" r:id="rId31" xr:uid="{00000000-0004-0000-0100-00001E000000}"/>
    <hyperlink ref="F284" r:id="rId32" xr:uid="{00000000-0004-0000-0100-00001F000000}"/>
    <hyperlink ref="F289" r:id="rId33" xr:uid="{00000000-0004-0000-0100-000020000000}"/>
    <hyperlink ref="F294" r:id="rId34" xr:uid="{00000000-0004-0000-0100-000021000000}"/>
    <hyperlink ref="F301" r:id="rId35" xr:uid="{00000000-0004-0000-0100-000022000000}"/>
    <hyperlink ref="F306" r:id="rId36" xr:uid="{00000000-0004-0000-0100-000023000000}"/>
    <hyperlink ref="F316" r:id="rId37" xr:uid="{00000000-0004-0000-0100-000024000000}"/>
    <hyperlink ref="F331" r:id="rId38" xr:uid="{00000000-0004-0000-0100-000025000000}"/>
    <hyperlink ref="F335" r:id="rId39" xr:uid="{00000000-0004-0000-0100-000026000000}"/>
    <hyperlink ref="F339" r:id="rId40" xr:uid="{00000000-0004-0000-0100-000027000000}"/>
    <hyperlink ref="F343" r:id="rId41" xr:uid="{00000000-0004-0000-0100-000028000000}"/>
    <hyperlink ref="F355" r:id="rId42" xr:uid="{00000000-0004-0000-0100-000029000000}"/>
    <hyperlink ref="F410" r:id="rId43" xr:uid="{00000000-0004-0000-0100-00002A000000}"/>
    <hyperlink ref="F417" r:id="rId44" xr:uid="{00000000-0004-0000-0100-00002B000000}"/>
    <hyperlink ref="F424" r:id="rId45" xr:uid="{00000000-0004-0000-0100-00002C000000}"/>
    <hyperlink ref="F431" r:id="rId46" xr:uid="{00000000-0004-0000-0100-00002D000000}"/>
    <hyperlink ref="F438" r:id="rId47" xr:uid="{00000000-0004-0000-0100-00002E000000}"/>
    <hyperlink ref="F445" r:id="rId48" xr:uid="{00000000-0004-0000-0100-00002F000000}"/>
    <hyperlink ref="F455" r:id="rId49" xr:uid="{00000000-0004-0000-0100-000030000000}"/>
    <hyperlink ref="F459" r:id="rId50" xr:uid="{00000000-0004-0000-0100-000031000000}"/>
    <hyperlink ref="F466" r:id="rId51" xr:uid="{00000000-0004-0000-0100-000032000000}"/>
    <hyperlink ref="F470" r:id="rId52" xr:uid="{00000000-0004-0000-0100-000033000000}"/>
    <hyperlink ref="F487" r:id="rId53" xr:uid="{00000000-0004-0000-0100-000034000000}"/>
    <hyperlink ref="F494" r:id="rId54" xr:uid="{00000000-0004-0000-0100-000035000000}"/>
    <hyperlink ref="F498" r:id="rId55" xr:uid="{00000000-0004-0000-0100-000036000000}"/>
    <hyperlink ref="F509" r:id="rId56" xr:uid="{00000000-0004-0000-0100-000037000000}"/>
    <hyperlink ref="F513" r:id="rId57" xr:uid="{00000000-0004-0000-0100-000038000000}"/>
    <hyperlink ref="F516" r:id="rId58" xr:uid="{00000000-0004-0000-0100-000039000000}"/>
    <hyperlink ref="F527" r:id="rId59" xr:uid="{00000000-0004-0000-0100-00003A000000}"/>
    <hyperlink ref="F531" r:id="rId60" xr:uid="{00000000-0004-0000-0100-00003B000000}"/>
    <hyperlink ref="F557" r:id="rId61" xr:uid="{00000000-0004-0000-0100-00003C000000}"/>
    <hyperlink ref="F561" r:id="rId62" xr:uid="{00000000-0004-0000-0100-00003D000000}"/>
    <hyperlink ref="F595" r:id="rId63" xr:uid="{00000000-0004-0000-0100-00003E000000}"/>
    <hyperlink ref="F630" r:id="rId64" xr:uid="{00000000-0004-0000-0100-00003F000000}"/>
    <hyperlink ref="F634" r:id="rId65" xr:uid="{00000000-0004-0000-0100-000040000000}"/>
    <hyperlink ref="F646" r:id="rId66" xr:uid="{00000000-0004-0000-0100-000041000000}"/>
    <hyperlink ref="F650" r:id="rId67" xr:uid="{00000000-0004-0000-0100-000042000000}"/>
    <hyperlink ref="F709" r:id="rId68" xr:uid="{00000000-0004-0000-0100-000043000000}"/>
    <hyperlink ref="F719" r:id="rId69" xr:uid="{00000000-0004-0000-0100-000044000000}"/>
    <hyperlink ref="F734" r:id="rId70" xr:uid="{00000000-0004-0000-0100-000045000000}"/>
    <hyperlink ref="F738" r:id="rId71" xr:uid="{00000000-0004-0000-0100-000046000000}"/>
    <hyperlink ref="F748" r:id="rId72" xr:uid="{00000000-0004-0000-0100-000047000000}"/>
    <hyperlink ref="F752" r:id="rId73" xr:uid="{00000000-0004-0000-0100-000048000000}"/>
    <hyperlink ref="F757" r:id="rId74" xr:uid="{00000000-0004-0000-0100-000049000000}"/>
    <hyperlink ref="F762" r:id="rId75" xr:uid="{00000000-0004-0000-0100-00004A000000}"/>
    <hyperlink ref="F766" r:id="rId76" xr:uid="{00000000-0004-0000-0100-00004B000000}"/>
    <hyperlink ref="F770" r:id="rId77" xr:uid="{00000000-0004-0000-0100-00004C000000}"/>
    <hyperlink ref="F782" r:id="rId78" xr:uid="{00000000-0004-0000-0100-00004D000000}"/>
    <hyperlink ref="F791" r:id="rId79" xr:uid="{00000000-0004-0000-0100-00004E000000}"/>
    <hyperlink ref="F795" r:id="rId80" xr:uid="{00000000-0004-0000-0100-00004F000000}"/>
    <hyperlink ref="F799" r:id="rId81" xr:uid="{00000000-0004-0000-0100-000050000000}"/>
    <hyperlink ref="F803" r:id="rId82" xr:uid="{00000000-0004-0000-0100-000051000000}"/>
    <hyperlink ref="F807" r:id="rId83" xr:uid="{00000000-0004-0000-0100-000052000000}"/>
    <hyperlink ref="F814" r:id="rId84" xr:uid="{00000000-0004-0000-0100-000053000000}"/>
    <hyperlink ref="F821" r:id="rId85" xr:uid="{00000000-0004-0000-0100-000054000000}"/>
    <hyperlink ref="F829" r:id="rId86" xr:uid="{00000000-0004-0000-0100-000055000000}"/>
    <hyperlink ref="F836" r:id="rId87" xr:uid="{00000000-0004-0000-0100-000056000000}"/>
    <hyperlink ref="F840" r:id="rId88" xr:uid="{00000000-0004-0000-0100-000057000000}"/>
    <hyperlink ref="F844" r:id="rId89" xr:uid="{00000000-0004-0000-0100-000058000000}"/>
    <hyperlink ref="F850" r:id="rId90" xr:uid="{00000000-0004-0000-0100-000059000000}"/>
    <hyperlink ref="F854" r:id="rId91" xr:uid="{00000000-0004-0000-0100-00005A000000}"/>
    <hyperlink ref="F858" r:id="rId92" xr:uid="{00000000-0004-0000-0100-00005B000000}"/>
    <hyperlink ref="F864" r:id="rId93" xr:uid="{00000000-0004-0000-0100-00005C000000}"/>
    <hyperlink ref="F870" r:id="rId94" xr:uid="{00000000-0004-0000-0100-00005D000000}"/>
    <hyperlink ref="F874" r:id="rId95" xr:uid="{00000000-0004-0000-0100-00005E000000}"/>
    <hyperlink ref="F880" r:id="rId96" xr:uid="{00000000-0004-0000-0100-00005F000000}"/>
    <hyperlink ref="F884" r:id="rId97" xr:uid="{00000000-0004-0000-0100-000060000000}"/>
    <hyperlink ref="F890" r:id="rId98" xr:uid="{00000000-0004-0000-0100-000061000000}"/>
    <hyperlink ref="F896" r:id="rId99" xr:uid="{00000000-0004-0000-0100-000062000000}"/>
    <hyperlink ref="F900" r:id="rId100" xr:uid="{00000000-0004-0000-0100-000063000000}"/>
    <hyperlink ref="F908" r:id="rId101" xr:uid="{00000000-0004-0000-0100-000064000000}"/>
    <hyperlink ref="F915" r:id="rId102" xr:uid="{00000000-0004-0000-0100-000065000000}"/>
    <hyperlink ref="F927" r:id="rId103" xr:uid="{00000000-0004-0000-0100-000066000000}"/>
    <hyperlink ref="F956" r:id="rId104" xr:uid="{00000000-0004-0000-0100-000067000000}"/>
    <hyperlink ref="F1025" r:id="rId105" xr:uid="{00000000-0004-0000-0100-000068000000}"/>
    <hyperlink ref="F1031" r:id="rId106" xr:uid="{00000000-0004-0000-0100-000069000000}"/>
    <hyperlink ref="F1034" r:id="rId107" xr:uid="{00000000-0004-0000-0100-00006A000000}"/>
    <hyperlink ref="F1041" r:id="rId108" xr:uid="{00000000-0004-0000-0100-00006B000000}"/>
    <hyperlink ref="F1046" r:id="rId109" xr:uid="{00000000-0004-0000-0100-00006C000000}"/>
    <hyperlink ref="F1050" r:id="rId110" xr:uid="{00000000-0004-0000-0100-00006D000000}"/>
    <hyperlink ref="F1059" r:id="rId111" xr:uid="{00000000-0004-0000-0100-00006E000000}"/>
    <hyperlink ref="F1062" r:id="rId112" xr:uid="{00000000-0004-0000-0100-00006F000000}"/>
    <hyperlink ref="F1065" r:id="rId113" xr:uid="{00000000-0004-0000-0100-000070000000}"/>
    <hyperlink ref="F1069" r:id="rId114" xr:uid="{00000000-0004-0000-0100-000071000000}"/>
    <hyperlink ref="F1073" r:id="rId115" xr:uid="{00000000-0004-0000-0100-000072000000}"/>
    <hyperlink ref="F1078" r:id="rId116" xr:uid="{00000000-0004-0000-0100-000073000000}"/>
    <hyperlink ref="F1083" r:id="rId117" xr:uid="{00000000-0004-0000-0100-000074000000}"/>
    <hyperlink ref="F1103" r:id="rId118" xr:uid="{00000000-0004-0000-0100-000075000000}"/>
    <hyperlink ref="F1117" r:id="rId119" xr:uid="{00000000-0004-0000-0100-000076000000}"/>
    <hyperlink ref="F1137" r:id="rId120" xr:uid="{00000000-0004-0000-0100-000077000000}"/>
    <hyperlink ref="F1151" r:id="rId121" xr:uid="{00000000-0004-0000-0100-000078000000}"/>
    <hyperlink ref="F1161" r:id="rId122" xr:uid="{00000000-0004-0000-0100-000079000000}"/>
    <hyperlink ref="F1168" r:id="rId123" xr:uid="{00000000-0004-0000-0100-00007A000000}"/>
    <hyperlink ref="F1175" r:id="rId124" xr:uid="{00000000-0004-0000-0100-00007B000000}"/>
    <hyperlink ref="F1182" r:id="rId125" xr:uid="{00000000-0004-0000-0100-00007C000000}"/>
    <hyperlink ref="F1186" r:id="rId126" xr:uid="{00000000-0004-0000-0100-00007D000000}"/>
    <hyperlink ref="F1193" r:id="rId127" xr:uid="{00000000-0004-0000-0100-00007E000000}"/>
    <hyperlink ref="F1200" r:id="rId128" xr:uid="{00000000-0004-0000-0100-00007F000000}"/>
    <hyperlink ref="F1207" r:id="rId129" xr:uid="{00000000-0004-0000-0100-000080000000}"/>
    <hyperlink ref="F1214" r:id="rId130" xr:uid="{00000000-0004-0000-0100-000081000000}"/>
    <hyperlink ref="F1221" r:id="rId131" xr:uid="{00000000-0004-0000-0100-000082000000}"/>
    <hyperlink ref="F1228" r:id="rId132" xr:uid="{00000000-0004-0000-0100-000083000000}"/>
    <hyperlink ref="F1235" r:id="rId133" xr:uid="{00000000-0004-0000-0100-000084000000}"/>
    <hyperlink ref="F1242" r:id="rId134" xr:uid="{00000000-0004-0000-0100-000085000000}"/>
    <hyperlink ref="F1248" r:id="rId135" xr:uid="{00000000-0004-0000-0100-000086000000}"/>
    <hyperlink ref="F1252" r:id="rId136" xr:uid="{00000000-0004-0000-0100-000087000000}"/>
    <hyperlink ref="F1259" r:id="rId137" xr:uid="{00000000-0004-0000-0100-000088000000}"/>
    <hyperlink ref="F1266" r:id="rId138" xr:uid="{00000000-0004-0000-0100-000089000000}"/>
    <hyperlink ref="F1282" r:id="rId139" xr:uid="{00000000-0004-0000-0100-00008A000000}"/>
    <hyperlink ref="F1289" r:id="rId140" xr:uid="{00000000-0004-0000-0100-00008B000000}"/>
    <hyperlink ref="F1296" r:id="rId141" xr:uid="{00000000-0004-0000-0100-00008C000000}"/>
    <hyperlink ref="F1303" r:id="rId142" xr:uid="{00000000-0004-0000-0100-00008D000000}"/>
    <hyperlink ref="F1310" r:id="rId143" xr:uid="{00000000-0004-0000-0100-00008E000000}"/>
    <hyperlink ref="F1314" r:id="rId144" xr:uid="{00000000-0004-0000-0100-00008F000000}"/>
    <hyperlink ref="F1317" r:id="rId145" xr:uid="{00000000-0004-0000-0100-000090000000}"/>
    <hyperlink ref="F1321" r:id="rId146" xr:uid="{00000000-0004-0000-0100-000091000000}"/>
    <hyperlink ref="F1326" r:id="rId147" xr:uid="{00000000-0004-0000-0100-000092000000}"/>
    <hyperlink ref="F1331" r:id="rId148" xr:uid="{00000000-0004-0000-0100-000093000000}"/>
    <hyperlink ref="F1336" r:id="rId149" xr:uid="{00000000-0004-0000-0100-000094000000}"/>
    <hyperlink ref="F1341" r:id="rId150" xr:uid="{00000000-0004-0000-0100-000095000000}"/>
    <hyperlink ref="F1346" r:id="rId151" xr:uid="{00000000-0004-0000-0100-000096000000}"/>
    <hyperlink ref="F1365" r:id="rId152" xr:uid="{00000000-0004-0000-0100-000097000000}"/>
    <hyperlink ref="F1370" r:id="rId153" xr:uid="{00000000-0004-0000-0100-000098000000}"/>
    <hyperlink ref="F1377" r:id="rId154" xr:uid="{00000000-0004-0000-0100-000099000000}"/>
    <hyperlink ref="F1464" r:id="rId155" xr:uid="{00000000-0004-0000-0100-00009A000000}"/>
    <hyperlink ref="F1468" r:id="rId156" xr:uid="{00000000-0004-0000-0100-00009B000000}"/>
    <hyperlink ref="F1475" r:id="rId157" xr:uid="{00000000-0004-0000-0100-00009C000000}"/>
    <hyperlink ref="F1484" r:id="rId158" xr:uid="{00000000-0004-0000-0100-00009D000000}"/>
    <hyperlink ref="F1488" r:id="rId159" xr:uid="{00000000-0004-0000-0100-00009E000000}"/>
    <hyperlink ref="F1492" r:id="rId160" xr:uid="{00000000-0004-0000-0100-00009F000000}"/>
    <hyperlink ref="F1499" r:id="rId161" xr:uid="{00000000-0004-0000-0100-0000A0000000}"/>
    <hyperlink ref="F1512" r:id="rId162" xr:uid="{00000000-0004-0000-0100-0000A1000000}"/>
    <hyperlink ref="F1522" r:id="rId163" xr:uid="{00000000-0004-0000-0100-0000A2000000}"/>
    <hyperlink ref="F1526" r:id="rId164" xr:uid="{00000000-0004-0000-0100-0000A3000000}"/>
    <hyperlink ref="F1530" r:id="rId165" xr:uid="{00000000-0004-0000-0100-0000A4000000}"/>
    <hyperlink ref="F1539" r:id="rId166" xr:uid="{00000000-0004-0000-0100-0000A5000000}"/>
    <hyperlink ref="F1543" r:id="rId167" xr:uid="{00000000-0004-0000-0100-0000A6000000}"/>
    <hyperlink ref="F1587" r:id="rId168" xr:uid="{00000000-0004-0000-0100-0000A7000000}"/>
    <hyperlink ref="F1591" r:id="rId169" xr:uid="{00000000-0004-0000-0100-0000A8000000}"/>
    <hyperlink ref="F1595" r:id="rId170" xr:uid="{00000000-0004-0000-0100-0000A9000000}"/>
    <hyperlink ref="F1599" r:id="rId171" xr:uid="{00000000-0004-0000-0100-0000AA000000}"/>
    <hyperlink ref="F1603" r:id="rId172" xr:uid="{00000000-0004-0000-0100-0000AB000000}"/>
    <hyperlink ref="F1606" r:id="rId173" xr:uid="{00000000-0004-0000-0100-0000AC000000}"/>
    <hyperlink ref="F1612" r:id="rId174" xr:uid="{00000000-0004-0000-0100-0000AD000000}"/>
    <hyperlink ref="F1639" r:id="rId175" xr:uid="{00000000-0004-0000-0100-0000AE000000}"/>
    <hyperlink ref="F1643" r:id="rId176" xr:uid="{00000000-0004-0000-0100-0000AF000000}"/>
    <hyperlink ref="F1655" r:id="rId177" xr:uid="{00000000-0004-0000-0100-0000B0000000}"/>
    <hyperlink ref="F1659" r:id="rId178" xr:uid="{00000000-0004-0000-0100-0000B1000000}"/>
    <hyperlink ref="F1666" r:id="rId179" xr:uid="{00000000-0004-0000-0100-0000B2000000}"/>
    <hyperlink ref="F1713" r:id="rId180" xr:uid="{00000000-0004-0000-0100-0000B3000000}"/>
    <hyperlink ref="F1722" r:id="rId181" xr:uid="{00000000-0004-0000-0100-0000B4000000}"/>
    <hyperlink ref="F1730" r:id="rId182" xr:uid="{00000000-0004-0000-0100-0000B5000000}"/>
    <hyperlink ref="F1769" r:id="rId183" xr:uid="{00000000-0004-0000-0100-0000B6000000}"/>
    <hyperlink ref="F1776" r:id="rId184" xr:uid="{00000000-0004-0000-0100-0000B7000000}"/>
    <hyperlink ref="F1789" r:id="rId185" xr:uid="{00000000-0004-0000-0100-0000B8000000}"/>
    <hyperlink ref="F1793" r:id="rId186" xr:uid="{00000000-0004-0000-0100-0000B9000000}"/>
    <hyperlink ref="F1802" r:id="rId187" xr:uid="{00000000-0004-0000-0100-0000BA000000}"/>
    <hyperlink ref="F1811" r:id="rId188" xr:uid="{00000000-0004-0000-0100-0000BB000000}"/>
    <hyperlink ref="F1820" r:id="rId189" xr:uid="{00000000-0004-0000-0100-0000BC000000}"/>
    <hyperlink ref="F1827" r:id="rId190" xr:uid="{00000000-0004-0000-0100-0000BD000000}"/>
    <hyperlink ref="F1837" r:id="rId191" xr:uid="{00000000-0004-0000-0100-0000BE000000}"/>
    <hyperlink ref="F1849" r:id="rId192" xr:uid="{00000000-0004-0000-0100-0000BF000000}"/>
    <hyperlink ref="F1853" r:id="rId193" xr:uid="{00000000-0004-0000-0100-0000C0000000}"/>
    <hyperlink ref="F2022" r:id="rId194" xr:uid="{00000000-0004-0000-0100-0000C1000000}"/>
    <hyperlink ref="F2058" r:id="rId195" xr:uid="{00000000-0004-0000-0100-0000C2000000}"/>
    <hyperlink ref="F2062" r:id="rId196" xr:uid="{00000000-0004-0000-0100-0000C3000000}"/>
    <hyperlink ref="F2069" r:id="rId197" xr:uid="{00000000-0004-0000-0100-0000C4000000}"/>
    <hyperlink ref="F2076" r:id="rId198" xr:uid="{00000000-0004-0000-0100-0000C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s="1" customFormat="1" ht="12" customHeight="1">
      <c r="B8" s="23"/>
      <c r="D8" s="115" t="s">
        <v>136</v>
      </c>
      <c r="L8" s="23"/>
    </row>
    <row r="9" spans="1:46" s="2" customFormat="1" ht="16.5" customHeight="1">
      <c r="A9" s="37"/>
      <c r="B9" s="42"/>
      <c r="C9" s="37"/>
      <c r="D9" s="37"/>
      <c r="E9" s="392" t="s">
        <v>137</v>
      </c>
      <c r="F9" s="394"/>
      <c r="G9" s="394"/>
      <c r="H9" s="39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5" t="s">
        <v>2703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ROUND((SUM(BE90:BE282)),  2)</f>
        <v>0</v>
      </c>
      <c r="G35" s="37"/>
      <c r="H35" s="37"/>
      <c r="I35" s="127">
        <v>0.21</v>
      </c>
      <c r="J35" s="126">
        <f>ROUND(((SUM(BE90:BE282))*I35),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ROUND((SUM(BF90:BF282)),  2)</f>
        <v>0</v>
      </c>
      <c r="G36" s="37"/>
      <c r="H36" s="37"/>
      <c r="I36" s="127">
        <v>0.12</v>
      </c>
      <c r="J36" s="126">
        <f>ROUND(((SUM(BF90:BF282))*I36),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ROUND((SUM(BG90:BG282)),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ROUND((SUM(BH90:BH282)),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ROUND((SUM(BI90:BI282)),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Rekonstrukce plaveckého bazénu ZŠ a MŠ Weberova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137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2" t="str">
        <f>E11</f>
        <v>D.1.2 - Stavebně konstrukční řešení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areál ZŠ a MŠ Weberova v Praze 5-Košířích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Městská část Praha 5, nám. 14. října 4, Praha 5</v>
      </c>
      <c r="G58" s="39"/>
      <c r="H58" s="39"/>
      <c r="I58" s="32" t="s">
        <v>31</v>
      </c>
      <c r="J58" s="35" t="str">
        <f>E23</f>
        <v>Atelier 11 Hradec Králové s.r.o., Jižní 870/2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141</v>
      </c>
      <c r="D61" s="140"/>
      <c r="E61" s="140"/>
      <c r="F61" s="140"/>
      <c r="G61" s="140"/>
      <c r="H61" s="140"/>
      <c r="I61" s="140"/>
      <c r="J61" s="141" t="s">
        <v>142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143</v>
      </c>
    </row>
    <row r="64" spans="1:47" s="9" customFormat="1" ht="24.95" customHeight="1">
      <c r="B64" s="143"/>
      <c r="C64" s="144"/>
      <c r="D64" s="145" t="s">
        <v>144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146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147</v>
      </c>
      <c r="E66" s="151"/>
      <c r="F66" s="151"/>
      <c r="G66" s="151"/>
      <c r="H66" s="151"/>
      <c r="I66" s="151"/>
      <c r="J66" s="152">
        <f>J134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148</v>
      </c>
      <c r="E67" s="151"/>
      <c r="F67" s="151"/>
      <c r="G67" s="151"/>
      <c r="H67" s="151"/>
      <c r="I67" s="151"/>
      <c r="J67" s="152">
        <f>J194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155</v>
      </c>
      <c r="E68" s="151"/>
      <c r="F68" s="151"/>
      <c r="G68" s="151"/>
      <c r="H68" s="151"/>
      <c r="I68" s="151"/>
      <c r="J68" s="152">
        <f>J279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176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99" t="str">
        <f>E7</f>
        <v>Rekonstrukce plaveckého bazénu ZŠ a MŠ Weberova</v>
      </c>
      <c r="F78" s="400"/>
      <c r="G78" s="400"/>
      <c r="H78" s="400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136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9" t="s">
        <v>137</v>
      </c>
      <c r="F80" s="401"/>
      <c r="G80" s="401"/>
      <c r="H80" s="401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138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52" t="str">
        <f>E11</f>
        <v>D.1.2 - Stavebně konstrukční řešení</v>
      </c>
      <c r="F82" s="401"/>
      <c r="G82" s="401"/>
      <c r="H82" s="401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areál ZŠ a MŠ Weberova v Praze 5-Košířích</v>
      </c>
      <c r="G84" s="39"/>
      <c r="H84" s="39"/>
      <c r="I84" s="32" t="s">
        <v>23</v>
      </c>
      <c r="J84" s="62" t="str">
        <f>IF(J14="","",J14)</f>
        <v>Vyplň údaj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24</v>
      </c>
      <c r="D86" s="39"/>
      <c r="E86" s="39"/>
      <c r="F86" s="30" t="str">
        <f>E17</f>
        <v>Městská část Praha 5, nám. 14. října 4, Praha 5</v>
      </c>
      <c r="G86" s="39"/>
      <c r="H86" s="39"/>
      <c r="I86" s="32" t="s">
        <v>31</v>
      </c>
      <c r="J86" s="35" t="str">
        <f>E23</f>
        <v>Atelier 11 Hradec Králové s.r.o., Jižní 870/2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177</v>
      </c>
      <c r="D89" s="157" t="s">
        <v>58</v>
      </c>
      <c r="E89" s="157" t="s">
        <v>54</v>
      </c>
      <c r="F89" s="157" t="s">
        <v>55</v>
      </c>
      <c r="G89" s="157" t="s">
        <v>178</v>
      </c>
      <c r="H89" s="157" t="s">
        <v>179</v>
      </c>
      <c r="I89" s="157" t="s">
        <v>180</v>
      </c>
      <c r="J89" s="157" t="s">
        <v>142</v>
      </c>
      <c r="K89" s="158" t="s">
        <v>181</v>
      </c>
      <c r="L89" s="159"/>
      <c r="M89" s="71" t="s">
        <v>19</v>
      </c>
      <c r="N89" s="72" t="s">
        <v>43</v>
      </c>
      <c r="O89" s="72" t="s">
        <v>182</v>
      </c>
      <c r="P89" s="72" t="s">
        <v>183</v>
      </c>
      <c r="Q89" s="72" t="s">
        <v>184</v>
      </c>
      <c r="R89" s="72" t="s">
        <v>185</v>
      </c>
      <c r="S89" s="72" t="s">
        <v>186</v>
      </c>
      <c r="T89" s="73" t="s">
        <v>187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188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671.06296619</v>
      </c>
      <c r="S90" s="75"/>
      <c r="T90" s="163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143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189</v>
      </c>
      <c r="F91" s="168" t="s">
        <v>190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P92+P134+P194+P279</f>
        <v>0</v>
      </c>
      <c r="Q91" s="173"/>
      <c r="R91" s="174">
        <f>R92+R134+R194+R279</f>
        <v>671.06296619</v>
      </c>
      <c r="S91" s="173"/>
      <c r="T91" s="175">
        <f>T92+T134+T194+T279</f>
        <v>0</v>
      </c>
      <c r="AR91" s="176" t="s">
        <v>80</v>
      </c>
      <c r="AT91" s="177" t="s">
        <v>72</v>
      </c>
      <c r="AU91" s="177" t="s">
        <v>73</v>
      </c>
      <c r="AY91" s="176" t="s">
        <v>191</v>
      </c>
      <c r="BK91" s="178">
        <f>BK92+BK134+BK194+BK279</f>
        <v>0</v>
      </c>
    </row>
    <row r="92" spans="1:65" s="12" customFormat="1" ht="22.9" customHeight="1">
      <c r="B92" s="165"/>
      <c r="C92" s="166"/>
      <c r="D92" s="167" t="s">
        <v>72</v>
      </c>
      <c r="E92" s="179" t="s">
        <v>82</v>
      </c>
      <c r="F92" s="179" t="s">
        <v>278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SUM(P93:P133)</f>
        <v>0</v>
      </c>
      <c r="Q92" s="173"/>
      <c r="R92" s="174">
        <f>SUM(R93:R133)</f>
        <v>346.44059540000001</v>
      </c>
      <c r="S92" s="173"/>
      <c r="T92" s="175">
        <f>SUM(T93:T133)</f>
        <v>0</v>
      </c>
      <c r="AR92" s="176" t="s">
        <v>80</v>
      </c>
      <c r="AT92" s="177" t="s">
        <v>72</v>
      </c>
      <c r="AU92" s="177" t="s">
        <v>80</v>
      </c>
      <c r="AY92" s="176" t="s">
        <v>191</v>
      </c>
      <c r="BK92" s="178">
        <f>SUM(BK93:BK133)</f>
        <v>0</v>
      </c>
    </row>
    <row r="93" spans="1:65" s="2" customFormat="1" ht="16.5" customHeight="1">
      <c r="A93" s="37"/>
      <c r="B93" s="38"/>
      <c r="C93" s="181" t="s">
        <v>80</v>
      </c>
      <c r="D93" s="181" t="s">
        <v>193</v>
      </c>
      <c r="E93" s="182" t="s">
        <v>2704</v>
      </c>
      <c r="F93" s="183" t="s">
        <v>2705</v>
      </c>
      <c r="G93" s="184" t="s">
        <v>202</v>
      </c>
      <c r="H93" s="185">
        <v>101.473</v>
      </c>
      <c r="I93" s="186"/>
      <c r="J93" s="187">
        <f>ROUND(I93*H93,2)</f>
        <v>0</v>
      </c>
      <c r="K93" s="183" t="s">
        <v>203</v>
      </c>
      <c r="L93" s="42"/>
      <c r="M93" s="188" t="s">
        <v>19</v>
      </c>
      <c r="N93" s="189" t="s">
        <v>44</v>
      </c>
      <c r="O93" s="67"/>
      <c r="P93" s="190">
        <f>O93*H93</f>
        <v>0</v>
      </c>
      <c r="Q93" s="190">
        <v>2.5753300000000001</v>
      </c>
      <c r="R93" s="190">
        <f>Q93*H93</f>
        <v>261.32646109000001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197</v>
      </c>
      <c r="AT93" s="192" t="s">
        <v>193</v>
      </c>
      <c r="AU93" s="192" t="s">
        <v>82</v>
      </c>
      <c r="AY93" s="20" t="s">
        <v>191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197</v>
      </c>
      <c r="BM93" s="192" t="s">
        <v>2706</v>
      </c>
    </row>
    <row r="94" spans="1:65" s="2" customFormat="1" ht="11.25">
      <c r="A94" s="37"/>
      <c r="B94" s="38"/>
      <c r="C94" s="39"/>
      <c r="D94" s="194" t="s">
        <v>199</v>
      </c>
      <c r="E94" s="39"/>
      <c r="F94" s="195" t="s">
        <v>2707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199</v>
      </c>
      <c r="AU94" s="20" t="s">
        <v>82</v>
      </c>
    </row>
    <row r="95" spans="1:65" s="2" customFormat="1" ht="11.25">
      <c r="A95" s="37"/>
      <c r="B95" s="38"/>
      <c r="C95" s="39"/>
      <c r="D95" s="199" t="s">
        <v>206</v>
      </c>
      <c r="E95" s="39"/>
      <c r="F95" s="200" t="s">
        <v>2708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206</v>
      </c>
      <c r="AU95" s="20" t="s">
        <v>82</v>
      </c>
    </row>
    <row r="96" spans="1:65" s="13" customFormat="1" ht="11.25">
      <c r="B96" s="201"/>
      <c r="C96" s="202"/>
      <c r="D96" s="194" t="s">
        <v>208</v>
      </c>
      <c r="E96" s="203" t="s">
        <v>19</v>
      </c>
      <c r="F96" s="204" t="s">
        <v>2709</v>
      </c>
      <c r="G96" s="202"/>
      <c r="H96" s="205">
        <v>101.473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208</v>
      </c>
      <c r="AU96" s="211" t="s">
        <v>82</v>
      </c>
      <c r="AV96" s="13" t="s">
        <v>82</v>
      </c>
      <c r="AW96" s="13" t="s">
        <v>34</v>
      </c>
      <c r="AX96" s="13" t="s">
        <v>80</v>
      </c>
      <c r="AY96" s="211" t="s">
        <v>191</v>
      </c>
    </row>
    <row r="97" spans="1:65" s="2" customFormat="1" ht="16.5" customHeight="1">
      <c r="A97" s="37"/>
      <c r="B97" s="38"/>
      <c r="C97" s="181" t="s">
        <v>82</v>
      </c>
      <c r="D97" s="181" t="s">
        <v>193</v>
      </c>
      <c r="E97" s="182" t="s">
        <v>2710</v>
      </c>
      <c r="F97" s="183" t="s">
        <v>2711</v>
      </c>
      <c r="G97" s="184" t="s">
        <v>282</v>
      </c>
      <c r="H97" s="185">
        <v>25.942</v>
      </c>
      <c r="I97" s="186"/>
      <c r="J97" s="187">
        <f>ROUND(I97*H97,2)</f>
        <v>0</v>
      </c>
      <c r="K97" s="183" t="s">
        <v>203</v>
      </c>
      <c r="L97" s="42"/>
      <c r="M97" s="188" t="s">
        <v>19</v>
      </c>
      <c r="N97" s="189" t="s">
        <v>44</v>
      </c>
      <c r="O97" s="67"/>
      <c r="P97" s="190">
        <f>O97*H97</f>
        <v>0</v>
      </c>
      <c r="Q97" s="190">
        <v>5.3899999999999998E-3</v>
      </c>
      <c r="R97" s="190">
        <f>Q97*H97</f>
        <v>0.13982738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197</v>
      </c>
      <c r="AT97" s="192" t="s">
        <v>193</v>
      </c>
      <c r="AU97" s="192" t="s">
        <v>82</v>
      </c>
      <c r="AY97" s="20" t="s">
        <v>191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197</v>
      </c>
      <c r="BM97" s="192" t="s">
        <v>2712</v>
      </c>
    </row>
    <row r="98" spans="1:65" s="2" customFormat="1" ht="11.25">
      <c r="A98" s="37"/>
      <c r="B98" s="38"/>
      <c r="C98" s="39"/>
      <c r="D98" s="194" t="s">
        <v>199</v>
      </c>
      <c r="E98" s="39"/>
      <c r="F98" s="195" t="s">
        <v>2713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199</v>
      </c>
      <c r="AU98" s="20" t="s">
        <v>82</v>
      </c>
    </row>
    <row r="99" spans="1:65" s="2" customFormat="1" ht="11.25">
      <c r="A99" s="37"/>
      <c r="B99" s="38"/>
      <c r="C99" s="39"/>
      <c r="D99" s="199" t="s">
        <v>206</v>
      </c>
      <c r="E99" s="39"/>
      <c r="F99" s="200" t="s">
        <v>2714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206</v>
      </c>
      <c r="AU99" s="20" t="s">
        <v>82</v>
      </c>
    </row>
    <row r="100" spans="1:65" s="13" customFormat="1" ht="11.25">
      <c r="B100" s="201"/>
      <c r="C100" s="202"/>
      <c r="D100" s="194" t="s">
        <v>208</v>
      </c>
      <c r="E100" s="203" t="s">
        <v>19</v>
      </c>
      <c r="F100" s="204" t="s">
        <v>2715</v>
      </c>
      <c r="G100" s="202"/>
      <c r="H100" s="205">
        <v>25.942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</v>
      </c>
      <c r="AU100" s="211" t="s">
        <v>82</v>
      </c>
      <c r="AV100" s="13" t="s">
        <v>82</v>
      </c>
      <c r="AW100" s="13" t="s">
        <v>34</v>
      </c>
      <c r="AX100" s="13" t="s">
        <v>80</v>
      </c>
      <c r="AY100" s="211" t="s">
        <v>191</v>
      </c>
    </row>
    <row r="101" spans="1:65" s="2" customFormat="1" ht="16.5" customHeight="1">
      <c r="A101" s="37"/>
      <c r="B101" s="38"/>
      <c r="C101" s="181" t="s">
        <v>96</v>
      </c>
      <c r="D101" s="181" t="s">
        <v>193</v>
      </c>
      <c r="E101" s="182" t="s">
        <v>2716</v>
      </c>
      <c r="F101" s="183" t="s">
        <v>2717</v>
      </c>
      <c r="G101" s="184" t="s">
        <v>282</v>
      </c>
      <c r="H101" s="185">
        <v>25.942</v>
      </c>
      <c r="I101" s="186"/>
      <c r="J101" s="187">
        <f>ROUND(I101*H101,2)</f>
        <v>0</v>
      </c>
      <c r="K101" s="183" t="s">
        <v>203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197</v>
      </c>
      <c r="AT101" s="192" t="s">
        <v>193</v>
      </c>
      <c r="AU101" s="192" t="s">
        <v>82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197</v>
      </c>
      <c r="BM101" s="192" t="s">
        <v>2718</v>
      </c>
    </row>
    <row r="102" spans="1:65" s="2" customFormat="1" ht="11.25">
      <c r="A102" s="37"/>
      <c r="B102" s="38"/>
      <c r="C102" s="39"/>
      <c r="D102" s="194" t="s">
        <v>199</v>
      </c>
      <c r="E102" s="39"/>
      <c r="F102" s="195" t="s">
        <v>2719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82</v>
      </c>
    </row>
    <row r="103" spans="1:65" s="2" customFormat="1" ht="11.25">
      <c r="A103" s="37"/>
      <c r="B103" s="38"/>
      <c r="C103" s="39"/>
      <c r="D103" s="199" t="s">
        <v>206</v>
      </c>
      <c r="E103" s="39"/>
      <c r="F103" s="200" t="s">
        <v>2720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206</v>
      </c>
      <c r="AU103" s="20" t="s">
        <v>82</v>
      </c>
    </row>
    <row r="104" spans="1:65" s="2" customFormat="1" ht="16.5" customHeight="1">
      <c r="A104" s="37"/>
      <c r="B104" s="38"/>
      <c r="C104" s="181" t="s">
        <v>197</v>
      </c>
      <c r="D104" s="181" t="s">
        <v>193</v>
      </c>
      <c r="E104" s="182" t="s">
        <v>2721</v>
      </c>
      <c r="F104" s="183" t="s">
        <v>2722</v>
      </c>
      <c r="G104" s="184" t="s">
        <v>255</v>
      </c>
      <c r="H104" s="185">
        <v>18.265000000000001</v>
      </c>
      <c r="I104" s="186"/>
      <c r="J104" s="187">
        <f>ROUND(I104*H104,2)</f>
        <v>0</v>
      </c>
      <c r="K104" s="183" t="s">
        <v>203</v>
      </c>
      <c r="L104" s="42"/>
      <c r="M104" s="188" t="s">
        <v>19</v>
      </c>
      <c r="N104" s="189" t="s">
        <v>44</v>
      </c>
      <c r="O104" s="67"/>
      <c r="P104" s="190">
        <f>O104*H104</f>
        <v>0</v>
      </c>
      <c r="Q104" s="190">
        <v>1.0471699999999999</v>
      </c>
      <c r="R104" s="190">
        <f>Q104*H104</f>
        <v>19.126560049999998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197</v>
      </c>
      <c r="AT104" s="192" t="s">
        <v>193</v>
      </c>
      <c r="AU104" s="192" t="s">
        <v>82</v>
      </c>
      <c r="AY104" s="20" t="s">
        <v>191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197</v>
      </c>
      <c r="BM104" s="192" t="s">
        <v>2723</v>
      </c>
    </row>
    <row r="105" spans="1:65" s="2" customFormat="1" ht="11.25">
      <c r="A105" s="37"/>
      <c r="B105" s="38"/>
      <c r="C105" s="39"/>
      <c r="D105" s="194" t="s">
        <v>199</v>
      </c>
      <c r="E105" s="39"/>
      <c r="F105" s="195" t="s">
        <v>2724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199</v>
      </c>
      <c r="AU105" s="20" t="s">
        <v>82</v>
      </c>
    </row>
    <row r="106" spans="1:65" s="2" customFormat="1" ht="11.25">
      <c r="A106" s="37"/>
      <c r="B106" s="38"/>
      <c r="C106" s="39"/>
      <c r="D106" s="199" t="s">
        <v>206</v>
      </c>
      <c r="E106" s="39"/>
      <c r="F106" s="200" t="s">
        <v>2725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206</v>
      </c>
      <c r="AU106" s="20" t="s">
        <v>82</v>
      </c>
    </row>
    <row r="107" spans="1:65" s="13" customFormat="1" ht="11.25">
      <c r="B107" s="201"/>
      <c r="C107" s="202"/>
      <c r="D107" s="194" t="s">
        <v>208</v>
      </c>
      <c r="E107" s="203" t="s">
        <v>19</v>
      </c>
      <c r="F107" s="204" t="s">
        <v>2726</v>
      </c>
      <c r="G107" s="202"/>
      <c r="H107" s="205">
        <v>18.265000000000001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</v>
      </c>
      <c r="AU107" s="211" t="s">
        <v>82</v>
      </c>
      <c r="AV107" s="13" t="s">
        <v>82</v>
      </c>
      <c r="AW107" s="13" t="s">
        <v>34</v>
      </c>
      <c r="AX107" s="13" t="s">
        <v>80</v>
      </c>
      <c r="AY107" s="211" t="s">
        <v>191</v>
      </c>
    </row>
    <row r="108" spans="1:65" s="2" customFormat="1" ht="16.5" customHeight="1">
      <c r="A108" s="37"/>
      <c r="B108" s="38"/>
      <c r="C108" s="181" t="s">
        <v>216</v>
      </c>
      <c r="D108" s="181" t="s">
        <v>193</v>
      </c>
      <c r="E108" s="182" t="s">
        <v>2727</v>
      </c>
      <c r="F108" s="183" t="s">
        <v>2728</v>
      </c>
      <c r="G108" s="184" t="s">
        <v>202</v>
      </c>
      <c r="H108" s="185">
        <v>10.88</v>
      </c>
      <c r="I108" s="186"/>
      <c r="J108" s="187">
        <f>ROUND(I108*H108,2)</f>
        <v>0</v>
      </c>
      <c r="K108" s="183" t="s">
        <v>203</v>
      </c>
      <c r="L108" s="42"/>
      <c r="M108" s="188" t="s">
        <v>19</v>
      </c>
      <c r="N108" s="189" t="s">
        <v>44</v>
      </c>
      <c r="O108" s="67"/>
      <c r="P108" s="190">
        <f>O108*H108</f>
        <v>0</v>
      </c>
      <c r="Q108" s="190">
        <v>2.5018699999999998</v>
      </c>
      <c r="R108" s="190">
        <f>Q108*H108</f>
        <v>27.220345600000002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197</v>
      </c>
      <c r="AT108" s="192" t="s">
        <v>193</v>
      </c>
      <c r="AU108" s="192" t="s">
        <v>82</v>
      </c>
      <c r="AY108" s="20" t="s">
        <v>191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197</v>
      </c>
      <c r="BM108" s="192" t="s">
        <v>2729</v>
      </c>
    </row>
    <row r="109" spans="1:65" s="2" customFormat="1" ht="11.25">
      <c r="A109" s="37"/>
      <c r="B109" s="38"/>
      <c r="C109" s="39"/>
      <c r="D109" s="194" t="s">
        <v>199</v>
      </c>
      <c r="E109" s="39"/>
      <c r="F109" s="195" t="s">
        <v>2730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199</v>
      </c>
      <c r="AU109" s="20" t="s">
        <v>82</v>
      </c>
    </row>
    <row r="110" spans="1:65" s="2" customFormat="1" ht="11.25">
      <c r="A110" s="37"/>
      <c r="B110" s="38"/>
      <c r="C110" s="39"/>
      <c r="D110" s="199" t="s">
        <v>206</v>
      </c>
      <c r="E110" s="39"/>
      <c r="F110" s="200" t="s">
        <v>2731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206</v>
      </c>
      <c r="AU110" s="20" t="s">
        <v>82</v>
      </c>
    </row>
    <row r="111" spans="1:65" s="13" customFormat="1" ht="11.25">
      <c r="B111" s="201"/>
      <c r="C111" s="202"/>
      <c r="D111" s="194" t="s">
        <v>208</v>
      </c>
      <c r="E111" s="203" t="s">
        <v>19</v>
      </c>
      <c r="F111" s="204" t="s">
        <v>2732</v>
      </c>
      <c r="G111" s="202"/>
      <c r="H111" s="205">
        <v>10.88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</v>
      </c>
      <c r="AU111" s="211" t="s">
        <v>82</v>
      </c>
      <c r="AV111" s="13" t="s">
        <v>82</v>
      </c>
      <c r="AW111" s="13" t="s">
        <v>34</v>
      </c>
      <c r="AX111" s="13" t="s">
        <v>80</v>
      </c>
      <c r="AY111" s="211" t="s">
        <v>191</v>
      </c>
    </row>
    <row r="112" spans="1:65" s="2" customFormat="1" ht="16.5" customHeight="1">
      <c r="A112" s="37"/>
      <c r="B112" s="38"/>
      <c r="C112" s="181" t="s">
        <v>223</v>
      </c>
      <c r="D112" s="181" t="s">
        <v>193</v>
      </c>
      <c r="E112" s="182" t="s">
        <v>2733</v>
      </c>
      <c r="F112" s="183" t="s">
        <v>2734</v>
      </c>
      <c r="G112" s="184" t="s">
        <v>282</v>
      </c>
      <c r="H112" s="185">
        <v>21.76</v>
      </c>
      <c r="I112" s="186"/>
      <c r="J112" s="187">
        <f>ROUND(I112*H112,2)</f>
        <v>0</v>
      </c>
      <c r="K112" s="183" t="s">
        <v>203</v>
      </c>
      <c r="L112" s="42"/>
      <c r="M112" s="188" t="s">
        <v>19</v>
      </c>
      <c r="N112" s="189" t="s">
        <v>44</v>
      </c>
      <c r="O112" s="67"/>
      <c r="P112" s="190">
        <f>O112*H112</f>
        <v>0</v>
      </c>
      <c r="Q112" s="190">
        <v>2.6900000000000001E-3</v>
      </c>
      <c r="R112" s="190">
        <f>Q112*H112</f>
        <v>5.8534400000000007E-2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197</v>
      </c>
      <c r="AT112" s="192" t="s">
        <v>193</v>
      </c>
      <c r="AU112" s="192" t="s">
        <v>82</v>
      </c>
      <c r="AY112" s="20" t="s">
        <v>191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197</v>
      </c>
      <c r="BM112" s="192" t="s">
        <v>2735</v>
      </c>
    </row>
    <row r="113" spans="1:65" s="2" customFormat="1" ht="11.25">
      <c r="A113" s="37"/>
      <c r="B113" s="38"/>
      <c r="C113" s="39"/>
      <c r="D113" s="194" t="s">
        <v>199</v>
      </c>
      <c r="E113" s="39"/>
      <c r="F113" s="195" t="s">
        <v>2736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199</v>
      </c>
      <c r="AU113" s="20" t="s">
        <v>82</v>
      </c>
    </row>
    <row r="114" spans="1:65" s="2" customFormat="1" ht="11.25">
      <c r="A114" s="37"/>
      <c r="B114" s="38"/>
      <c r="C114" s="39"/>
      <c r="D114" s="199" t="s">
        <v>206</v>
      </c>
      <c r="E114" s="39"/>
      <c r="F114" s="200" t="s">
        <v>2737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206</v>
      </c>
      <c r="AU114" s="20" t="s">
        <v>82</v>
      </c>
    </row>
    <row r="115" spans="1:65" s="13" customFormat="1" ht="11.25">
      <c r="B115" s="201"/>
      <c r="C115" s="202"/>
      <c r="D115" s="194" t="s">
        <v>208</v>
      </c>
      <c r="E115" s="203" t="s">
        <v>19</v>
      </c>
      <c r="F115" s="204" t="s">
        <v>2738</v>
      </c>
      <c r="G115" s="202"/>
      <c r="H115" s="205">
        <v>21.76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</v>
      </c>
      <c r="AU115" s="211" t="s">
        <v>82</v>
      </c>
      <c r="AV115" s="13" t="s">
        <v>82</v>
      </c>
      <c r="AW115" s="13" t="s">
        <v>34</v>
      </c>
      <c r="AX115" s="13" t="s">
        <v>80</v>
      </c>
      <c r="AY115" s="211" t="s">
        <v>191</v>
      </c>
    </row>
    <row r="116" spans="1:65" s="2" customFormat="1" ht="16.5" customHeight="1">
      <c r="A116" s="37"/>
      <c r="B116" s="38"/>
      <c r="C116" s="181" t="s">
        <v>230</v>
      </c>
      <c r="D116" s="181" t="s">
        <v>193</v>
      </c>
      <c r="E116" s="182" t="s">
        <v>2739</v>
      </c>
      <c r="F116" s="183" t="s">
        <v>2740</v>
      </c>
      <c r="G116" s="184" t="s">
        <v>282</v>
      </c>
      <c r="H116" s="185">
        <v>21.76</v>
      </c>
      <c r="I116" s="186"/>
      <c r="J116" s="187">
        <f>ROUND(I116*H116,2)</f>
        <v>0</v>
      </c>
      <c r="K116" s="183" t="s">
        <v>203</v>
      </c>
      <c r="L116" s="42"/>
      <c r="M116" s="188" t="s">
        <v>19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197</v>
      </c>
      <c r="AT116" s="192" t="s">
        <v>193</v>
      </c>
      <c r="AU116" s="192" t="s">
        <v>82</v>
      </c>
      <c r="AY116" s="20" t="s">
        <v>191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197</v>
      </c>
      <c r="BM116" s="192" t="s">
        <v>2741</v>
      </c>
    </row>
    <row r="117" spans="1:65" s="2" customFormat="1" ht="11.25">
      <c r="A117" s="37"/>
      <c r="B117" s="38"/>
      <c r="C117" s="39"/>
      <c r="D117" s="194" t="s">
        <v>199</v>
      </c>
      <c r="E117" s="39"/>
      <c r="F117" s="195" t="s">
        <v>2742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199</v>
      </c>
      <c r="AU117" s="20" t="s">
        <v>82</v>
      </c>
    </row>
    <row r="118" spans="1:65" s="2" customFormat="1" ht="11.25">
      <c r="A118" s="37"/>
      <c r="B118" s="38"/>
      <c r="C118" s="39"/>
      <c r="D118" s="199" t="s">
        <v>206</v>
      </c>
      <c r="E118" s="39"/>
      <c r="F118" s="200" t="s">
        <v>2743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206</v>
      </c>
      <c r="AU118" s="20" t="s">
        <v>82</v>
      </c>
    </row>
    <row r="119" spans="1:65" s="2" customFormat="1" ht="16.5" customHeight="1">
      <c r="A119" s="37"/>
      <c r="B119" s="38"/>
      <c r="C119" s="181" t="s">
        <v>239</v>
      </c>
      <c r="D119" s="181" t="s">
        <v>193</v>
      </c>
      <c r="E119" s="182" t="s">
        <v>2744</v>
      </c>
      <c r="F119" s="183" t="s">
        <v>2745</v>
      </c>
      <c r="G119" s="184" t="s">
        <v>202</v>
      </c>
      <c r="H119" s="185">
        <v>14.364000000000001</v>
      </c>
      <c r="I119" s="186"/>
      <c r="J119" s="187">
        <f>ROUND(I119*H119,2)</f>
        <v>0</v>
      </c>
      <c r="K119" s="183" t="s">
        <v>203</v>
      </c>
      <c r="L119" s="42"/>
      <c r="M119" s="188" t="s">
        <v>19</v>
      </c>
      <c r="N119" s="189" t="s">
        <v>44</v>
      </c>
      <c r="O119" s="67"/>
      <c r="P119" s="190">
        <f>O119*H119</f>
        <v>0</v>
      </c>
      <c r="Q119" s="190">
        <v>2.5018699999999998</v>
      </c>
      <c r="R119" s="190">
        <f>Q119*H119</f>
        <v>35.936860680000002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197</v>
      </c>
      <c r="AT119" s="192" t="s">
        <v>193</v>
      </c>
      <c r="AU119" s="192" t="s">
        <v>82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197</v>
      </c>
      <c r="BM119" s="192" t="s">
        <v>2746</v>
      </c>
    </row>
    <row r="120" spans="1:65" s="2" customFormat="1" ht="11.25">
      <c r="A120" s="37"/>
      <c r="B120" s="38"/>
      <c r="C120" s="39"/>
      <c r="D120" s="194" t="s">
        <v>199</v>
      </c>
      <c r="E120" s="39"/>
      <c r="F120" s="195" t="s">
        <v>2747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82</v>
      </c>
    </row>
    <row r="121" spans="1:65" s="2" customFormat="1" ht="11.25">
      <c r="A121" s="37"/>
      <c r="B121" s="38"/>
      <c r="C121" s="39"/>
      <c r="D121" s="199" t="s">
        <v>206</v>
      </c>
      <c r="E121" s="39"/>
      <c r="F121" s="200" t="s">
        <v>2748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206</v>
      </c>
      <c r="AU121" s="20" t="s">
        <v>82</v>
      </c>
    </row>
    <row r="122" spans="1:65" s="13" customFormat="1" ht="11.25">
      <c r="B122" s="201"/>
      <c r="C122" s="202"/>
      <c r="D122" s="194" t="s">
        <v>208</v>
      </c>
      <c r="E122" s="203" t="s">
        <v>19</v>
      </c>
      <c r="F122" s="204" t="s">
        <v>2749</v>
      </c>
      <c r="G122" s="202"/>
      <c r="H122" s="205">
        <v>14.364000000000001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</v>
      </c>
      <c r="AU122" s="211" t="s">
        <v>82</v>
      </c>
      <c r="AV122" s="13" t="s">
        <v>82</v>
      </c>
      <c r="AW122" s="13" t="s">
        <v>34</v>
      </c>
      <c r="AX122" s="13" t="s">
        <v>80</v>
      </c>
      <c r="AY122" s="211" t="s">
        <v>191</v>
      </c>
    </row>
    <row r="123" spans="1:65" s="2" customFormat="1" ht="16.5" customHeight="1">
      <c r="A123" s="37"/>
      <c r="B123" s="38"/>
      <c r="C123" s="181" t="s">
        <v>246</v>
      </c>
      <c r="D123" s="181" t="s">
        <v>193</v>
      </c>
      <c r="E123" s="182" t="s">
        <v>328</v>
      </c>
      <c r="F123" s="183" t="s">
        <v>329</v>
      </c>
      <c r="G123" s="184" t="s">
        <v>282</v>
      </c>
      <c r="H123" s="185">
        <v>71.819999999999993</v>
      </c>
      <c r="I123" s="186"/>
      <c r="J123" s="187">
        <f>ROUND(I123*H123,2)</f>
        <v>0</v>
      </c>
      <c r="K123" s="183" t="s">
        <v>203</v>
      </c>
      <c r="L123" s="42"/>
      <c r="M123" s="188" t="s">
        <v>19</v>
      </c>
      <c r="N123" s="189" t="s">
        <v>44</v>
      </c>
      <c r="O123" s="67"/>
      <c r="P123" s="190">
        <f>O123*H123</f>
        <v>0</v>
      </c>
      <c r="Q123" s="190">
        <v>2.7499999999999998E-3</v>
      </c>
      <c r="R123" s="190">
        <f>Q123*H123</f>
        <v>0.19750499999999996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197</v>
      </c>
      <c r="AT123" s="192" t="s">
        <v>193</v>
      </c>
      <c r="AU123" s="192" t="s">
        <v>82</v>
      </c>
      <c r="AY123" s="20" t="s">
        <v>191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197</v>
      </c>
      <c r="BM123" s="192" t="s">
        <v>2750</v>
      </c>
    </row>
    <row r="124" spans="1:65" s="2" customFormat="1" ht="11.25">
      <c r="A124" s="37"/>
      <c r="B124" s="38"/>
      <c r="C124" s="39"/>
      <c r="D124" s="194" t="s">
        <v>199</v>
      </c>
      <c r="E124" s="39"/>
      <c r="F124" s="195" t="s">
        <v>331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199</v>
      </c>
      <c r="AU124" s="20" t="s">
        <v>82</v>
      </c>
    </row>
    <row r="125" spans="1:65" s="2" customFormat="1" ht="11.25">
      <c r="A125" s="37"/>
      <c r="B125" s="38"/>
      <c r="C125" s="39"/>
      <c r="D125" s="199" t="s">
        <v>206</v>
      </c>
      <c r="E125" s="39"/>
      <c r="F125" s="200" t="s">
        <v>332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206</v>
      </c>
      <c r="AU125" s="20" t="s">
        <v>82</v>
      </c>
    </row>
    <row r="126" spans="1:65" s="13" customFormat="1" ht="11.25">
      <c r="B126" s="201"/>
      <c r="C126" s="202"/>
      <c r="D126" s="194" t="s">
        <v>208</v>
      </c>
      <c r="E126" s="203" t="s">
        <v>19</v>
      </c>
      <c r="F126" s="204" t="s">
        <v>2751</v>
      </c>
      <c r="G126" s="202"/>
      <c r="H126" s="205">
        <v>71.819999999999993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</v>
      </c>
      <c r="AU126" s="211" t="s">
        <v>82</v>
      </c>
      <c r="AV126" s="13" t="s">
        <v>82</v>
      </c>
      <c r="AW126" s="13" t="s">
        <v>34</v>
      </c>
      <c r="AX126" s="13" t="s">
        <v>80</v>
      </c>
      <c r="AY126" s="211" t="s">
        <v>191</v>
      </c>
    </row>
    <row r="127" spans="1:65" s="2" customFormat="1" ht="16.5" customHeight="1">
      <c r="A127" s="37"/>
      <c r="B127" s="38"/>
      <c r="C127" s="181" t="s">
        <v>252</v>
      </c>
      <c r="D127" s="181" t="s">
        <v>193</v>
      </c>
      <c r="E127" s="182" t="s">
        <v>335</v>
      </c>
      <c r="F127" s="183" t="s">
        <v>336</v>
      </c>
      <c r="G127" s="184" t="s">
        <v>282</v>
      </c>
      <c r="H127" s="185">
        <v>71.819999999999993</v>
      </c>
      <c r="I127" s="186"/>
      <c r="J127" s="187">
        <f>ROUND(I127*H127,2)</f>
        <v>0</v>
      </c>
      <c r="K127" s="183" t="s">
        <v>203</v>
      </c>
      <c r="L127" s="42"/>
      <c r="M127" s="188" t="s">
        <v>19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197</v>
      </c>
      <c r="AT127" s="192" t="s">
        <v>193</v>
      </c>
      <c r="AU127" s="192" t="s">
        <v>82</v>
      </c>
      <c r="AY127" s="20" t="s">
        <v>191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197</v>
      </c>
      <c r="BM127" s="192" t="s">
        <v>2752</v>
      </c>
    </row>
    <row r="128" spans="1:65" s="2" customFormat="1" ht="11.25">
      <c r="A128" s="37"/>
      <c r="B128" s="38"/>
      <c r="C128" s="39"/>
      <c r="D128" s="194" t="s">
        <v>199</v>
      </c>
      <c r="E128" s="39"/>
      <c r="F128" s="195" t="s">
        <v>338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199</v>
      </c>
      <c r="AU128" s="20" t="s">
        <v>82</v>
      </c>
    </row>
    <row r="129" spans="1:65" s="2" customFormat="1" ht="11.25">
      <c r="A129" s="37"/>
      <c r="B129" s="38"/>
      <c r="C129" s="39"/>
      <c r="D129" s="199" t="s">
        <v>206</v>
      </c>
      <c r="E129" s="39"/>
      <c r="F129" s="200" t="s">
        <v>339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206</v>
      </c>
      <c r="AU129" s="20" t="s">
        <v>82</v>
      </c>
    </row>
    <row r="130" spans="1:65" s="2" customFormat="1" ht="16.5" customHeight="1">
      <c r="A130" s="37"/>
      <c r="B130" s="38"/>
      <c r="C130" s="181" t="s">
        <v>260</v>
      </c>
      <c r="D130" s="181" t="s">
        <v>193</v>
      </c>
      <c r="E130" s="182" t="s">
        <v>341</v>
      </c>
      <c r="F130" s="183" t="s">
        <v>342</v>
      </c>
      <c r="G130" s="184" t="s">
        <v>255</v>
      </c>
      <c r="H130" s="185">
        <v>2.298</v>
      </c>
      <c r="I130" s="186"/>
      <c r="J130" s="187">
        <f>ROUND(I130*H130,2)</f>
        <v>0</v>
      </c>
      <c r="K130" s="183" t="s">
        <v>203</v>
      </c>
      <c r="L130" s="42"/>
      <c r="M130" s="188" t="s">
        <v>19</v>
      </c>
      <c r="N130" s="189" t="s">
        <v>44</v>
      </c>
      <c r="O130" s="67"/>
      <c r="P130" s="190">
        <f>O130*H130</f>
        <v>0</v>
      </c>
      <c r="Q130" s="190">
        <v>1.0593999999999999</v>
      </c>
      <c r="R130" s="190">
        <f>Q130*H130</f>
        <v>2.4345011999999997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197</v>
      </c>
      <c r="AT130" s="192" t="s">
        <v>193</v>
      </c>
      <c r="AU130" s="192" t="s">
        <v>82</v>
      </c>
      <c r="AY130" s="20" t="s">
        <v>191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197</v>
      </c>
      <c r="BM130" s="192" t="s">
        <v>2753</v>
      </c>
    </row>
    <row r="131" spans="1:65" s="2" customFormat="1" ht="19.5">
      <c r="A131" s="37"/>
      <c r="B131" s="38"/>
      <c r="C131" s="39"/>
      <c r="D131" s="194" t="s">
        <v>199</v>
      </c>
      <c r="E131" s="39"/>
      <c r="F131" s="195" t="s">
        <v>344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199</v>
      </c>
      <c r="AU131" s="20" t="s">
        <v>82</v>
      </c>
    </row>
    <row r="132" spans="1:65" s="2" customFormat="1" ht="11.25">
      <c r="A132" s="37"/>
      <c r="B132" s="38"/>
      <c r="C132" s="39"/>
      <c r="D132" s="199" t="s">
        <v>206</v>
      </c>
      <c r="E132" s="39"/>
      <c r="F132" s="200" t="s">
        <v>345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206</v>
      </c>
      <c r="AU132" s="20" t="s">
        <v>82</v>
      </c>
    </row>
    <row r="133" spans="1:65" s="13" customFormat="1" ht="11.25">
      <c r="B133" s="201"/>
      <c r="C133" s="202"/>
      <c r="D133" s="194" t="s">
        <v>208</v>
      </c>
      <c r="E133" s="203" t="s">
        <v>19</v>
      </c>
      <c r="F133" s="204" t="s">
        <v>2754</v>
      </c>
      <c r="G133" s="202"/>
      <c r="H133" s="205">
        <v>2.298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</v>
      </c>
      <c r="AU133" s="211" t="s">
        <v>82</v>
      </c>
      <c r="AV133" s="13" t="s">
        <v>82</v>
      </c>
      <c r="AW133" s="13" t="s">
        <v>34</v>
      </c>
      <c r="AX133" s="13" t="s">
        <v>80</v>
      </c>
      <c r="AY133" s="211" t="s">
        <v>191</v>
      </c>
    </row>
    <row r="134" spans="1:65" s="12" customFormat="1" ht="22.9" customHeight="1">
      <c r="B134" s="165"/>
      <c r="C134" s="166"/>
      <c r="D134" s="167" t="s">
        <v>72</v>
      </c>
      <c r="E134" s="179" t="s">
        <v>96</v>
      </c>
      <c r="F134" s="179" t="s">
        <v>347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SUM(P135:P193)</f>
        <v>0</v>
      </c>
      <c r="Q134" s="173"/>
      <c r="R134" s="174">
        <f>SUM(R135:R193)</f>
        <v>206.08958125000001</v>
      </c>
      <c r="S134" s="173"/>
      <c r="T134" s="175">
        <f>SUM(T135:T193)</f>
        <v>0</v>
      </c>
      <c r="AR134" s="176" t="s">
        <v>80</v>
      </c>
      <c r="AT134" s="177" t="s">
        <v>72</v>
      </c>
      <c r="AU134" s="177" t="s">
        <v>80</v>
      </c>
      <c r="AY134" s="176" t="s">
        <v>191</v>
      </c>
      <c r="BK134" s="178">
        <f>SUM(BK135:BK193)</f>
        <v>0</v>
      </c>
    </row>
    <row r="135" spans="1:65" s="2" customFormat="1" ht="24.2" customHeight="1">
      <c r="A135" s="37"/>
      <c r="B135" s="38"/>
      <c r="C135" s="181" t="s">
        <v>8</v>
      </c>
      <c r="D135" s="181" t="s">
        <v>193</v>
      </c>
      <c r="E135" s="182" t="s">
        <v>2755</v>
      </c>
      <c r="F135" s="183" t="s">
        <v>2756</v>
      </c>
      <c r="G135" s="184" t="s">
        <v>282</v>
      </c>
      <c r="H135" s="185">
        <v>80.646000000000001</v>
      </c>
      <c r="I135" s="186"/>
      <c r="J135" s="187">
        <f>ROUND(I135*H135,2)</f>
        <v>0</v>
      </c>
      <c r="K135" s="183" t="s">
        <v>203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0.21224000000000001</v>
      </c>
      <c r="R135" s="190">
        <f>Q135*H135</f>
        <v>17.116307040000002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197</v>
      </c>
      <c r="AT135" s="192" t="s">
        <v>193</v>
      </c>
      <c r="AU135" s="192" t="s">
        <v>82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197</v>
      </c>
      <c r="BM135" s="192" t="s">
        <v>2757</v>
      </c>
    </row>
    <row r="136" spans="1:65" s="2" customFormat="1" ht="19.5">
      <c r="A136" s="37"/>
      <c r="B136" s="38"/>
      <c r="C136" s="39"/>
      <c r="D136" s="194" t="s">
        <v>199</v>
      </c>
      <c r="E136" s="39"/>
      <c r="F136" s="195" t="s">
        <v>2758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82</v>
      </c>
    </row>
    <row r="137" spans="1:65" s="2" customFormat="1" ht="11.25">
      <c r="A137" s="37"/>
      <c r="B137" s="38"/>
      <c r="C137" s="39"/>
      <c r="D137" s="199" t="s">
        <v>206</v>
      </c>
      <c r="E137" s="39"/>
      <c r="F137" s="200" t="s">
        <v>2759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206</v>
      </c>
      <c r="AU137" s="20" t="s">
        <v>82</v>
      </c>
    </row>
    <row r="138" spans="1:65" s="13" customFormat="1" ht="11.25">
      <c r="B138" s="201"/>
      <c r="C138" s="202"/>
      <c r="D138" s="194" t="s">
        <v>208</v>
      </c>
      <c r="E138" s="203" t="s">
        <v>19</v>
      </c>
      <c r="F138" s="204" t="s">
        <v>2760</v>
      </c>
      <c r="G138" s="202"/>
      <c r="H138" s="205">
        <v>80.646000000000001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</v>
      </c>
      <c r="AU138" s="211" t="s">
        <v>82</v>
      </c>
      <c r="AV138" s="13" t="s">
        <v>82</v>
      </c>
      <c r="AW138" s="13" t="s">
        <v>34</v>
      </c>
      <c r="AX138" s="13" t="s">
        <v>80</v>
      </c>
      <c r="AY138" s="211" t="s">
        <v>191</v>
      </c>
    </row>
    <row r="139" spans="1:65" s="2" customFormat="1" ht="16.5" customHeight="1">
      <c r="A139" s="37"/>
      <c r="B139" s="38"/>
      <c r="C139" s="181" t="s">
        <v>272</v>
      </c>
      <c r="D139" s="181" t="s">
        <v>193</v>
      </c>
      <c r="E139" s="182" t="s">
        <v>2761</v>
      </c>
      <c r="F139" s="183" t="s">
        <v>2762</v>
      </c>
      <c r="G139" s="184" t="s">
        <v>301</v>
      </c>
      <c r="H139" s="185">
        <v>25.4</v>
      </c>
      <c r="I139" s="186"/>
      <c r="J139" s="187">
        <f>ROUND(I139*H139,2)</f>
        <v>0</v>
      </c>
      <c r="K139" s="183" t="s">
        <v>203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1.856E-2</v>
      </c>
      <c r="R139" s="190">
        <f>Q139*H139</f>
        <v>0.47142399999999995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197</v>
      </c>
      <c r="AT139" s="192" t="s">
        <v>193</v>
      </c>
      <c r="AU139" s="192" t="s">
        <v>82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197</v>
      </c>
      <c r="BM139" s="192" t="s">
        <v>2763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2764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82</v>
      </c>
    </row>
    <row r="141" spans="1:65" s="2" customFormat="1" ht="11.25">
      <c r="A141" s="37"/>
      <c r="B141" s="38"/>
      <c r="C141" s="39"/>
      <c r="D141" s="199" t="s">
        <v>206</v>
      </c>
      <c r="E141" s="39"/>
      <c r="F141" s="200" t="s">
        <v>2765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206</v>
      </c>
      <c r="AU141" s="20" t="s">
        <v>82</v>
      </c>
    </row>
    <row r="142" spans="1:65" s="13" customFormat="1" ht="11.25">
      <c r="B142" s="201"/>
      <c r="C142" s="202"/>
      <c r="D142" s="194" t="s">
        <v>208</v>
      </c>
      <c r="E142" s="203" t="s">
        <v>19</v>
      </c>
      <c r="F142" s="204" t="s">
        <v>2766</v>
      </c>
      <c r="G142" s="202"/>
      <c r="H142" s="205">
        <v>25.4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</v>
      </c>
      <c r="AU142" s="211" t="s">
        <v>82</v>
      </c>
      <c r="AV142" s="13" t="s">
        <v>82</v>
      </c>
      <c r="AW142" s="13" t="s">
        <v>34</v>
      </c>
      <c r="AX142" s="13" t="s">
        <v>80</v>
      </c>
      <c r="AY142" s="211" t="s">
        <v>191</v>
      </c>
    </row>
    <row r="143" spans="1:65" s="2" customFormat="1" ht="16.5" customHeight="1">
      <c r="A143" s="37"/>
      <c r="B143" s="38"/>
      <c r="C143" s="181" t="s">
        <v>279</v>
      </c>
      <c r="D143" s="181" t="s">
        <v>193</v>
      </c>
      <c r="E143" s="182" t="s">
        <v>2767</v>
      </c>
      <c r="F143" s="183" t="s">
        <v>2768</v>
      </c>
      <c r="G143" s="184" t="s">
        <v>301</v>
      </c>
      <c r="H143" s="185">
        <v>3</v>
      </c>
      <c r="I143" s="186"/>
      <c r="J143" s="187">
        <f>ROUND(I143*H143,2)</f>
        <v>0</v>
      </c>
      <c r="K143" s="183" t="s">
        <v>203</v>
      </c>
      <c r="L143" s="42"/>
      <c r="M143" s="188" t="s">
        <v>19</v>
      </c>
      <c r="N143" s="189" t="s">
        <v>44</v>
      </c>
      <c r="O143" s="67"/>
      <c r="P143" s="190">
        <f>O143*H143</f>
        <v>0</v>
      </c>
      <c r="Q143" s="190">
        <v>4.0999999999999999E-4</v>
      </c>
      <c r="R143" s="190">
        <f>Q143*H143</f>
        <v>1.23E-3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197</v>
      </c>
      <c r="AT143" s="192" t="s">
        <v>193</v>
      </c>
      <c r="AU143" s="192" t="s">
        <v>82</v>
      </c>
      <c r="AY143" s="20" t="s">
        <v>191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197</v>
      </c>
      <c r="BM143" s="192" t="s">
        <v>2769</v>
      </c>
    </row>
    <row r="144" spans="1:65" s="2" customFormat="1" ht="11.25">
      <c r="A144" s="37"/>
      <c r="B144" s="38"/>
      <c r="C144" s="39"/>
      <c r="D144" s="194" t="s">
        <v>199</v>
      </c>
      <c r="E144" s="39"/>
      <c r="F144" s="195" t="s">
        <v>2770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199</v>
      </c>
      <c r="AU144" s="20" t="s">
        <v>82</v>
      </c>
    </row>
    <row r="145" spans="1:65" s="2" customFormat="1" ht="11.25">
      <c r="A145" s="37"/>
      <c r="B145" s="38"/>
      <c r="C145" s="39"/>
      <c r="D145" s="199" t="s">
        <v>206</v>
      </c>
      <c r="E145" s="39"/>
      <c r="F145" s="200" t="s">
        <v>2771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206</v>
      </c>
      <c r="AU145" s="20" t="s">
        <v>82</v>
      </c>
    </row>
    <row r="146" spans="1:65" s="2" customFormat="1" ht="16.5" customHeight="1">
      <c r="A146" s="37"/>
      <c r="B146" s="38"/>
      <c r="C146" s="181" t="s">
        <v>287</v>
      </c>
      <c r="D146" s="181" t="s">
        <v>193</v>
      </c>
      <c r="E146" s="182" t="s">
        <v>2772</v>
      </c>
      <c r="F146" s="183" t="s">
        <v>2773</v>
      </c>
      <c r="G146" s="184" t="s">
        <v>301</v>
      </c>
      <c r="H146" s="185">
        <v>13</v>
      </c>
      <c r="I146" s="186"/>
      <c r="J146" s="187">
        <f>ROUND(I146*H146,2)</f>
        <v>0</v>
      </c>
      <c r="K146" s="183" t="s">
        <v>203</v>
      </c>
      <c r="L146" s="42"/>
      <c r="M146" s="188" t="s">
        <v>19</v>
      </c>
      <c r="N146" s="189" t="s">
        <v>44</v>
      </c>
      <c r="O146" s="67"/>
      <c r="P146" s="190">
        <f>O146*H146</f>
        <v>0</v>
      </c>
      <c r="Q146" s="190">
        <v>1.5100000000000001E-3</v>
      </c>
      <c r="R146" s="190">
        <f>Q146*H146</f>
        <v>1.9630000000000002E-2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197</v>
      </c>
      <c r="AT146" s="192" t="s">
        <v>193</v>
      </c>
      <c r="AU146" s="192" t="s">
        <v>82</v>
      </c>
      <c r="AY146" s="20" t="s">
        <v>191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197</v>
      </c>
      <c r="BM146" s="192" t="s">
        <v>2774</v>
      </c>
    </row>
    <row r="147" spans="1:65" s="2" customFormat="1" ht="11.25">
      <c r="A147" s="37"/>
      <c r="B147" s="38"/>
      <c r="C147" s="39"/>
      <c r="D147" s="194" t="s">
        <v>199</v>
      </c>
      <c r="E147" s="39"/>
      <c r="F147" s="195" t="s">
        <v>2775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199</v>
      </c>
      <c r="AU147" s="20" t="s">
        <v>82</v>
      </c>
    </row>
    <row r="148" spans="1:65" s="2" customFormat="1" ht="11.25">
      <c r="A148" s="37"/>
      <c r="B148" s="38"/>
      <c r="C148" s="39"/>
      <c r="D148" s="199" t="s">
        <v>206</v>
      </c>
      <c r="E148" s="39"/>
      <c r="F148" s="200" t="s">
        <v>2776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206</v>
      </c>
      <c r="AU148" s="20" t="s">
        <v>82</v>
      </c>
    </row>
    <row r="149" spans="1:65" s="2" customFormat="1" ht="16.5" customHeight="1">
      <c r="A149" s="37"/>
      <c r="B149" s="38"/>
      <c r="C149" s="181" t="s">
        <v>292</v>
      </c>
      <c r="D149" s="181" t="s">
        <v>193</v>
      </c>
      <c r="E149" s="182" t="s">
        <v>2777</v>
      </c>
      <c r="F149" s="183" t="s">
        <v>2778</v>
      </c>
      <c r="G149" s="184" t="s">
        <v>301</v>
      </c>
      <c r="H149" s="185">
        <v>1</v>
      </c>
      <c r="I149" s="186"/>
      <c r="J149" s="187">
        <f>ROUND(I149*H149,2)</f>
        <v>0</v>
      </c>
      <c r="K149" s="183" t="s">
        <v>203</v>
      </c>
      <c r="L149" s="42"/>
      <c r="M149" s="188" t="s">
        <v>19</v>
      </c>
      <c r="N149" s="189" t="s">
        <v>44</v>
      </c>
      <c r="O149" s="67"/>
      <c r="P149" s="190">
        <f>O149*H149</f>
        <v>0</v>
      </c>
      <c r="Q149" s="190">
        <v>3.0999999999999999E-3</v>
      </c>
      <c r="R149" s="190">
        <f>Q149*H149</f>
        <v>3.0999999999999999E-3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197</v>
      </c>
      <c r="AT149" s="192" t="s">
        <v>193</v>
      </c>
      <c r="AU149" s="192" t="s">
        <v>82</v>
      </c>
      <c r="AY149" s="20" t="s">
        <v>191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197</v>
      </c>
      <c r="BM149" s="192" t="s">
        <v>2779</v>
      </c>
    </row>
    <row r="150" spans="1:65" s="2" customFormat="1" ht="11.25">
      <c r="A150" s="37"/>
      <c r="B150" s="38"/>
      <c r="C150" s="39"/>
      <c r="D150" s="194" t="s">
        <v>199</v>
      </c>
      <c r="E150" s="39"/>
      <c r="F150" s="195" t="s">
        <v>2780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199</v>
      </c>
      <c r="AU150" s="20" t="s">
        <v>82</v>
      </c>
    </row>
    <row r="151" spans="1:65" s="2" customFormat="1" ht="11.25">
      <c r="A151" s="37"/>
      <c r="B151" s="38"/>
      <c r="C151" s="39"/>
      <c r="D151" s="199" t="s">
        <v>206</v>
      </c>
      <c r="E151" s="39"/>
      <c r="F151" s="200" t="s">
        <v>2781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206</v>
      </c>
      <c r="AU151" s="20" t="s">
        <v>82</v>
      </c>
    </row>
    <row r="152" spans="1:65" s="2" customFormat="1" ht="16.5" customHeight="1">
      <c r="A152" s="37"/>
      <c r="B152" s="38"/>
      <c r="C152" s="181" t="s">
        <v>298</v>
      </c>
      <c r="D152" s="181" t="s">
        <v>193</v>
      </c>
      <c r="E152" s="182" t="s">
        <v>2782</v>
      </c>
      <c r="F152" s="183" t="s">
        <v>2783</v>
      </c>
      <c r="G152" s="184" t="s">
        <v>301</v>
      </c>
      <c r="H152" s="185">
        <v>1</v>
      </c>
      <c r="I152" s="186"/>
      <c r="J152" s="187">
        <f>ROUND(I152*H152,2)</f>
        <v>0</v>
      </c>
      <c r="K152" s="183" t="s">
        <v>203</v>
      </c>
      <c r="L152" s="42"/>
      <c r="M152" s="188" t="s">
        <v>19</v>
      </c>
      <c r="N152" s="189" t="s">
        <v>44</v>
      </c>
      <c r="O152" s="67"/>
      <c r="P152" s="190">
        <f>O152*H152</f>
        <v>0</v>
      </c>
      <c r="Q152" s="190">
        <v>4.6299999999999996E-3</v>
      </c>
      <c r="R152" s="190">
        <f>Q152*H152</f>
        <v>4.6299999999999996E-3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197</v>
      </c>
      <c r="AT152" s="192" t="s">
        <v>193</v>
      </c>
      <c r="AU152" s="192" t="s">
        <v>82</v>
      </c>
      <c r="AY152" s="20" t="s">
        <v>191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197</v>
      </c>
      <c r="BM152" s="192" t="s">
        <v>2784</v>
      </c>
    </row>
    <row r="153" spans="1:65" s="2" customFormat="1" ht="11.25">
      <c r="A153" s="37"/>
      <c r="B153" s="38"/>
      <c r="C153" s="39"/>
      <c r="D153" s="194" t="s">
        <v>199</v>
      </c>
      <c r="E153" s="39"/>
      <c r="F153" s="195" t="s">
        <v>2785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199</v>
      </c>
      <c r="AU153" s="20" t="s">
        <v>82</v>
      </c>
    </row>
    <row r="154" spans="1:65" s="2" customFormat="1" ht="11.25">
      <c r="A154" s="37"/>
      <c r="B154" s="38"/>
      <c r="C154" s="39"/>
      <c r="D154" s="199" t="s">
        <v>206</v>
      </c>
      <c r="E154" s="39"/>
      <c r="F154" s="200" t="s">
        <v>2786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206</v>
      </c>
      <c r="AU154" s="20" t="s">
        <v>82</v>
      </c>
    </row>
    <row r="155" spans="1:65" s="2" customFormat="1" ht="16.5" customHeight="1">
      <c r="A155" s="37"/>
      <c r="B155" s="38"/>
      <c r="C155" s="181" t="s">
        <v>306</v>
      </c>
      <c r="D155" s="181" t="s">
        <v>193</v>
      </c>
      <c r="E155" s="182" t="s">
        <v>2787</v>
      </c>
      <c r="F155" s="183" t="s">
        <v>2788</v>
      </c>
      <c r="G155" s="184" t="s">
        <v>301</v>
      </c>
      <c r="H155" s="185">
        <v>1</v>
      </c>
      <c r="I155" s="186"/>
      <c r="J155" s="187">
        <f>ROUND(I155*H155,2)</f>
        <v>0</v>
      </c>
      <c r="K155" s="183" t="s">
        <v>203</v>
      </c>
      <c r="L155" s="42"/>
      <c r="M155" s="188" t="s">
        <v>19</v>
      </c>
      <c r="N155" s="189" t="s">
        <v>44</v>
      </c>
      <c r="O155" s="67"/>
      <c r="P155" s="190">
        <f>O155*H155</f>
        <v>0</v>
      </c>
      <c r="Q155" s="190">
        <v>1.4540000000000001E-2</v>
      </c>
      <c r="R155" s="190">
        <f>Q155*H155</f>
        <v>1.4540000000000001E-2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197</v>
      </c>
      <c r="AT155" s="192" t="s">
        <v>193</v>
      </c>
      <c r="AU155" s="192" t="s">
        <v>82</v>
      </c>
      <c r="AY155" s="20" t="s">
        <v>191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197</v>
      </c>
      <c r="BM155" s="192" t="s">
        <v>2789</v>
      </c>
    </row>
    <row r="156" spans="1:65" s="2" customFormat="1" ht="11.25">
      <c r="A156" s="37"/>
      <c r="B156" s="38"/>
      <c r="C156" s="39"/>
      <c r="D156" s="194" t="s">
        <v>199</v>
      </c>
      <c r="E156" s="39"/>
      <c r="F156" s="195" t="s">
        <v>2790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199</v>
      </c>
      <c r="AU156" s="20" t="s">
        <v>82</v>
      </c>
    </row>
    <row r="157" spans="1:65" s="2" customFormat="1" ht="11.25">
      <c r="A157" s="37"/>
      <c r="B157" s="38"/>
      <c r="C157" s="39"/>
      <c r="D157" s="199" t="s">
        <v>206</v>
      </c>
      <c r="E157" s="39"/>
      <c r="F157" s="200" t="s">
        <v>2791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206</v>
      </c>
      <c r="AU157" s="20" t="s">
        <v>82</v>
      </c>
    </row>
    <row r="158" spans="1:65" s="2" customFormat="1" ht="24.2" customHeight="1">
      <c r="A158" s="37"/>
      <c r="B158" s="38"/>
      <c r="C158" s="181" t="s">
        <v>313</v>
      </c>
      <c r="D158" s="181" t="s">
        <v>193</v>
      </c>
      <c r="E158" s="182" t="s">
        <v>2792</v>
      </c>
      <c r="F158" s="183" t="s">
        <v>2793</v>
      </c>
      <c r="G158" s="184" t="s">
        <v>202</v>
      </c>
      <c r="H158" s="185">
        <v>1.363</v>
      </c>
      <c r="I158" s="186"/>
      <c r="J158" s="187">
        <f>ROUND(I158*H158,2)</f>
        <v>0</v>
      </c>
      <c r="K158" s="183" t="s">
        <v>203</v>
      </c>
      <c r="L158" s="42"/>
      <c r="M158" s="188" t="s">
        <v>19</v>
      </c>
      <c r="N158" s="189" t="s">
        <v>44</v>
      </c>
      <c r="O158" s="67"/>
      <c r="P158" s="190">
        <f>O158*H158</f>
        <v>0</v>
      </c>
      <c r="Q158" s="190">
        <v>2.5516299999999998</v>
      </c>
      <c r="R158" s="190">
        <f>Q158*H158</f>
        <v>3.4778716899999997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197</v>
      </c>
      <c r="AT158" s="192" t="s">
        <v>193</v>
      </c>
      <c r="AU158" s="192" t="s">
        <v>82</v>
      </c>
      <c r="AY158" s="20" t="s">
        <v>191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197</v>
      </c>
      <c r="BM158" s="192" t="s">
        <v>2794</v>
      </c>
    </row>
    <row r="159" spans="1:65" s="2" customFormat="1" ht="19.5">
      <c r="A159" s="37"/>
      <c r="B159" s="38"/>
      <c r="C159" s="39"/>
      <c r="D159" s="194" t="s">
        <v>199</v>
      </c>
      <c r="E159" s="39"/>
      <c r="F159" s="195" t="s">
        <v>2795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199</v>
      </c>
      <c r="AU159" s="20" t="s">
        <v>82</v>
      </c>
    </row>
    <row r="160" spans="1:65" s="2" customFormat="1" ht="11.25">
      <c r="A160" s="37"/>
      <c r="B160" s="38"/>
      <c r="C160" s="39"/>
      <c r="D160" s="199" t="s">
        <v>206</v>
      </c>
      <c r="E160" s="39"/>
      <c r="F160" s="200" t="s">
        <v>2796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206</v>
      </c>
      <c r="AU160" s="20" t="s">
        <v>82</v>
      </c>
    </row>
    <row r="161" spans="1:65" s="13" customFormat="1" ht="11.25">
      <c r="B161" s="201"/>
      <c r="C161" s="202"/>
      <c r="D161" s="194" t="s">
        <v>208</v>
      </c>
      <c r="E161" s="203" t="s">
        <v>19</v>
      </c>
      <c r="F161" s="204" t="s">
        <v>2797</v>
      </c>
      <c r="G161" s="202"/>
      <c r="H161" s="205">
        <v>1.363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</v>
      </c>
      <c r="AU161" s="211" t="s">
        <v>82</v>
      </c>
      <c r="AV161" s="13" t="s">
        <v>82</v>
      </c>
      <c r="AW161" s="13" t="s">
        <v>34</v>
      </c>
      <c r="AX161" s="13" t="s">
        <v>80</v>
      </c>
      <c r="AY161" s="211" t="s">
        <v>191</v>
      </c>
    </row>
    <row r="162" spans="1:65" s="2" customFormat="1" ht="24.2" customHeight="1">
      <c r="A162" s="37"/>
      <c r="B162" s="38"/>
      <c r="C162" s="181" t="s">
        <v>320</v>
      </c>
      <c r="D162" s="181" t="s">
        <v>193</v>
      </c>
      <c r="E162" s="182" t="s">
        <v>2798</v>
      </c>
      <c r="F162" s="183" t="s">
        <v>2799</v>
      </c>
      <c r="G162" s="184" t="s">
        <v>202</v>
      </c>
      <c r="H162" s="185">
        <v>25.707000000000001</v>
      </c>
      <c r="I162" s="186"/>
      <c r="J162" s="187">
        <f>ROUND(I162*H162,2)</f>
        <v>0</v>
      </c>
      <c r="K162" s="183" t="s">
        <v>203</v>
      </c>
      <c r="L162" s="42"/>
      <c r="M162" s="188" t="s">
        <v>19</v>
      </c>
      <c r="N162" s="189" t="s">
        <v>44</v>
      </c>
      <c r="O162" s="67"/>
      <c r="P162" s="190">
        <f>O162*H162</f>
        <v>0</v>
      </c>
      <c r="Q162" s="190">
        <v>2.5360200000000002</v>
      </c>
      <c r="R162" s="190">
        <f>Q162*H162</f>
        <v>65.193466140000012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197</v>
      </c>
      <c r="AT162" s="192" t="s">
        <v>193</v>
      </c>
      <c r="AU162" s="192" t="s">
        <v>82</v>
      </c>
      <c r="AY162" s="20" t="s">
        <v>191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197</v>
      </c>
      <c r="BM162" s="192" t="s">
        <v>2800</v>
      </c>
    </row>
    <row r="163" spans="1:65" s="2" customFormat="1" ht="19.5">
      <c r="A163" s="37"/>
      <c r="B163" s="38"/>
      <c r="C163" s="39"/>
      <c r="D163" s="194" t="s">
        <v>199</v>
      </c>
      <c r="E163" s="39"/>
      <c r="F163" s="195" t="s">
        <v>2801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199</v>
      </c>
      <c r="AU163" s="20" t="s">
        <v>82</v>
      </c>
    </row>
    <row r="164" spans="1:65" s="2" customFormat="1" ht="11.25">
      <c r="A164" s="37"/>
      <c r="B164" s="38"/>
      <c r="C164" s="39"/>
      <c r="D164" s="199" t="s">
        <v>206</v>
      </c>
      <c r="E164" s="39"/>
      <c r="F164" s="200" t="s">
        <v>2802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206</v>
      </c>
      <c r="AU164" s="20" t="s">
        <v>82</v>
      </c>
    </row>
    <row r="165" spans="1:65" s="13" customFormat="1" ht="11.25">
      <c r="B165" s="201"/>
      <c r="C165" s="202"/>
      <c r="D165" s="194" t="s">
        <v>208</v>
      </c>
      <c r="E165" s="203" t="s">
        <v>19</v>
      </c>
      <c r="F165" s="204" t="s">
        <v>2803</v>
      </c>
      <c r="G165" s="202"/>
      <c r="H165" s="205">
        <v>21.542000000000002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208</v>
      </c>
      <c r="AU165" s="211" t="s">
        <v>82</v>
      </c>
      <c r="AV165" s="13" t="s">
        <v>82</v>
      </c>
      <c r="AW165" s="13" t="s">
        <v>34</v>
      </c>
      <c r="AX165" s="13" t="s">
        <v>73</v>
      </c>
      <c r="AY165" s="211" t="s">
        <v>191</v>
      </c>
    </row>
    <row r="166" spans="1:65" s="13" customFormat="1" ht="11.25">
      <c r="B166" s="201"/>
      <c r="C166" s="202"/>
      <c r="D166" s="194" t="s">
        <v>208</v>
      </c>
      <c r="E166" s="203" t="s">
        <v>19</v>
      </c>
      <c r="F166" s="204" t="s">
        <v>2804</v>
      </c>
      <c r="G166" s="202"/>
      <c r="H166" s="205">
        <v>4.165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208</v>
      </c>
      <c r="AU166" s="211" t="s">
        <v>82</v>
      </c>
      <c r="AV166" s="13" t="s">
        <v>82</v>
      </c>
      <c r="AW166" s="13" t="s">
        <v>34</v>
      </c>
      <c r="AX166" s="13" t="s">
        <v>73</v>
      </c>
      <c r="AY166" s="211" t="s">
        <v>191</v>
      </c>
    </row>
    <row r="167" spans="1:65" s="14" customFormat="1" ht="11.25">
      <c r="B167" s="212"/>
      <c r="C167" s="213"/>
      <c r="D167" s="194" t="s">
        <v>208</v>
      </c>
      <c r="E167" s="214" t="s">
        <v>19</v>
      </c>
      <c r="F167" s="215" t="s">
        <v>238</v>
      </c>
      <c r="G167" s="213"/>
      <c r="H167" s="216">
        <v>25.707000000000001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208</v>
      </c>
      <c r="AU167" s="222" t="s">
        <v>82</v>
      </c>
      <c r="AV167" s="14" t="s">
        <v>197</v>
      </c>
      <c r="AW167" s="14" t="s">
        <v>34</v>
      </c>
      <c r="AX167" s="14" t="s">
        <v>80</v>
      </c>
      <c r="AY167" s="222" t="s">
        <v>191</v>
      </c>
    </row>
    <row r="168" spans="1:65" s="2" customFormat="1" ht="24.2" customHeight="1">
      <c r="A168" s="37"/>
      <c r="B168" s="38"/>
      <c r="C168" s="181" t="s">
        <v>7</v>
      </c>
      <c r="D168" s="181" t="s">
        <v>193</v>
      </c>
      <c r="E168" s="182" t="s">
        <v>2805</v>
      </c>
      <c r="F168" s="183" t="s">
        <v>2806</v>
      </c>
      <c r="G168" s="184" t="s">
        <v>202</v>
      </c>
      <c r="H168" s="185">
        <v>41.691000000000003</v>
      </c>
      <c r="I168" s="186"/>
      <c r="J168" s="187">
        <f>ROUND(I168*H168,2)</f>
        <v>0</v>
      </c>
      <c r="K168" s="183" t="s">
        <v>203</v>
      </c>
      <c r="L168" s="42"/>
      <c r="M168" s="188" t="s">
        <v>19</v>
      </c>
      <c r="N168" s="189" t="s">
        <v>44</v>
      </c>
      <c r="O168" s="67"/>
      <c r="P168" s="190">
        <f>O168*H168</f>
        <v>0</v>
      </c>
      <c r="Q168" s="190">
        <v>2.5291299999999999</v>
      </c>
      <c r="R168" s="190">
        <f>Q168*H168</f>
        <v>105.44195883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197</v>
      </c>
      <c r="AT168" s="192" t="s">
        <v>193</v>
      </c>
      <c r="AU168" s="192" t="s">
        <v>82</v>
      </c>
      <c r="AY168" s="20" t="s">
        <v>191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197</v>
      </c>
      <c r="BM168" s="192" t="s">
        <v>2807</v>
      </c>
    </row>
    <row r="169" spans="1:65" s="2" customFormat="1" ht="19.5">
      <c r="A169" s="37"/>
      <c r="B169" s="38"/>
      <c r="C169" s="39"/>
      <c r="D169" s="194" t="s">
        <v>199</v>
      </c>
      <c r="E169" s="39"/>
      <c r="F169" s="195" t="s">
        <v>2808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199</v>
      </c>
      <c r="AU169" s="20" t="s">
        <v>82</v>
      </c>
    </row>
    <row r="170" spans="1:65" s="2" customFormat="1" ht="11.25">
      <c r="A170" s="37"/>
      <c r="B170" s="38"/>
      <c r="C170" s="39"/>
      <c r="D170" s="199" t="s">
        <v>206</v>
      </c>
      <c r="E170" s="39"/>
      <c r="F170" s="200" t="s">
        <v>2809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206</v>
      </c>
      <c r="AU170" s="20" t="s">
        <v>82</v>
      </c>
    </row>
    <row r="171" spans="1:65" s="13" customFormat="1" ht="11.25">
      <c r="B171" s="201"/>
      <c r="C171" s="202"/>
      <c r="D171" s="194" t="s">
        <v>208</v>
      </c>
      <c r="E171" s="203" t="s">
        <v>19</v>
      </c>
      <c r="F171" s="204" t="s">
        <v>2810</v>
      </c>
      <c r="G171" s="202"/>
      <c r="H171" s="205">
        <v>12.895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208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191</v>
      </c>
    </row>
    <row r="172" spans="1:65" s="13" customFormat="1" ht="11.25">
      <c r="B172" s="201"/>
      <c r="C172" s="202"/>
      <c r="D172" s="194" t="s">
        <v>208</v>
      </c>
      <c r="E172" s="203" t="s">
        <v>19</v>
      </c>
      <c r="F172" s="204" t="s">
        <v>2811</v>
      </c>
      <c r="G172" s="202"/>
      <c r="H172" s="205">
        <v>12.093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</v>
      </c>
      <c r="AU172" s="211" t="s">
        <v>82</v>
      </c>
      <c r="AV172" s="13" t="s">
        <v>82</v>
      </c>
      <c r="AW172" s="13" t="s">
        <v>34</v>
      </c>
      <c r="AX172" s="13" t="s">
        <v>73</v>
      </c>
      <c r="AY172" s="211" t="s">
        <v>191</v>
      </c>
    </row>
    <row r="173" spans="1:65" s="13" customFormat="1" ht="11.25">
      <c r="B173" s="201"/>
      <c r="C173" s="202"/>
      <c r="D173" s="194" t="s">
        <v>208</v>
      </c>
      <c r="E173" s="203" t="s">
        <v>19</v>
      </c>
      <c r="F173" s="204" t="s">
        <v>2812</v>
      </c>
      <c r="G173" s="202"/>
      <c r="H173" s="205">
        <v>12.461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208</v>
      </c>
      <c r="AU173" s="211" t="s">
        <v>82</v>
      </c>
      <c r="AV173" s="13" t="s">
        <v>82</v>
      </c>
      <c r="AW173" s="13" t="s">
        <v>34</v>
      </c>
      <c r="AX173" s="13" t="s">
        <v>73</v>
      </c>
      <c r="AY173" s="211" t="s">
        <v>191</v>
      </c>
    </row>
    <row r="174" spans="1:65" s="13" customFormat="1" ht="11.25">
      <c r="B174" s="201"/>
      <c r="C174" s="202"/>
      <c r="D174" s="194" t="s">
        <v>208</v>
      </c>
      <c r="E174" s="203" t="s">
        <v>19</v>
      </c>
      <c r="F174" s="204" t="s">
        <v>2813</v>
      </c>
      <c r="G174" s="202"/>
      <c r="H174" s="205">
        <v>4.242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191</v>
      </c>
    </row>
    <row r="175" spans="1:65" s="14" customFormat="1" ht="11.25">
      <c r="B175" s="212"/>
      <c r="C175" s="213"/>
      <c r="D175" s="194" t="s">
        <v>208</v>
      </c>
      <c r="E175" s="214" t="s">
        <v>19</v>
      </c>
      <c r="F175" s="215" t="s">
        <v>238</v>
      </c>
      <c r="G175" s="213"/>
      <c r="H175" s="216">
        <v>41.690999999999995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208</v>
      </c>
      <c r="AU175" s="222" t="s">
        <v>82</v>
      </c>
      <c r="AV175" s="14" t="s">
        <v>197</v>
      </c>
      <c r="AW175" s="14" t="s">
        <v>34</v>
      </c>
      <c r="AX175" s="14" t="s">
        <v>80</v>
      </c>
      <c r="AY175" s="222" t="s">
        <v>191</v>
      </c>
    </row>
    <row r="176" spans="1:65" s="2" customFormat="1" ht="16.5" customHeight="1">
      <c r="A176" s="37"/>
      <c r="B176" s="38"/>
      <c r="C176" s="181" t="s">
        <v>334</v>
      </c>
      <c r="D176" s="181" t="s">
        <v>193</v>
      </c>
      <c r="E176" s="182" t="s">
        <v>2814</v>
      </c>
      <c r="F176" s="183" t="s">
        <v>2815</v>
      </c>
      <c r="G176" s="184" t="s">
        <v>282</v>
      </c>
      <c r="H176" s="185">
        <v>381.76799999999997</v>
      </c>
      <c r="I176" s="186"/>
      <c r="J176" s="187">
        <f>ROUND(I176*H176,2)</f>
        <v>0</v>
      </c>
      <c r="K176" s="183" t="s">
        <v>203</v>
      </c>
      <c r="L176" s="42"/>
      <c r="M176" s="188" t="s">
        <v>19</v>
      </c>
      <c r="N176" s="189" t="s">
        <v>44</v>
      </c>
      <c r="O176" s="67"/>
      <c r="P176" s="190">
        <f>O176*H176</f>
        <v>0</v>
      </c>
      <c r="Q176" s="190">
        <v>1.6199999999999999E-3</v>
      </c>
      <c r="R176" s="190">
        <f>Q176*H176</f>
        <v>0.61846415999999993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197</v>
      </c>
      <c r="AT176" s="192" t="s">
        <v>193</v>
      </c>
      <c r="AU176" s="192" t="s">
        <v>82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197</v>
      </c>
      <c r="BM176" s="192" t="s">
        <v>2816</v>
      </c>
    </row>
    <row r="177" spans="1:65" s="2" customFormat="1" ht="19.5">
      <c r="A177" s="37"/>
      <c r="B177" s="38"/>
      <c r="C177" s="39"/>
      <c r="D177" s="194" t="s">
        <v>199</v>
      </c>
      <c r="E177" s="39"/>
      <c r="F177" s="195" t="s">
        <v>2817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82</v>
      </c>
    </row>
    <row r="178" spans="1:65" s="2" customFormat="1" ht="11.25">
      <c r="A178" s="37"/>
      <c r="B178" s="38"/>
      <c r="C178" s="39"/>
      <c r="D178" s="199" t="s">
        <v>206</v>
      </c>
      <c r="E178" s="39"/>
      <c r="F178" s="200" t="s">
        <v>2818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206</v>
      </c>
      <c r="AU178" s="20" t="s">
        <v>82</v>
      </c>
    </row>
    <row r="179" spans="1:65" s="13" customFormat="1" ht="11.25">
      <c r="B179" s="201"/>
      <c r="C179" s="202"/>
      <c r="D179" s="194" t="s">
        <v>208</v>
      </c>
      <c r="E179" s="203" t="s">
        <v>19</v>
      </c>
      <c r="F179" s="204" t="s">
        <v>2819</v>
      </c>
      <c r="G179" s="202"/>
      <c r="H179" s="205">
        <v>18.172000000000001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191</v>
      </c>
    </row>
    <row r="180" spans="1:65" s="13" customFormat="1" ht="11.25">
      <c r="B180" s="201"/>
      <c r="C180" s="202"/>
      <c r="D180" s="194" t="s">
        <v>208</v>
      </c>
      <c r="E180" s="203" t="s">
        <v>19</v>
      </c>
      <c r="F180" s="204" t="s">
        <v>2820</v>
      </c>
      <c r="G180" s="202"/>
      <c r="H180" s="205">
        <v>143.61099999999999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</v>
      </c>
      <c r="AU180" s="211" t="s">
        <v>82</v>
      </c>
      <c r="AV180" s="13" t="s">
        <v>82</v>
      </c>
      <c r="AW180" s="13" t="s">
        <v>34</v>
      </c>
      <c r="AX180" s="13" t="s">
        <v>73</v>
      </c>
      <c r="AY180" s="211" t="s">
        <v>191</v>
      </c>
    </row>
    <row r="181" spans="1:65" s="13" customFormat="1" ht="11.25">
      <c r="B181" s="201"/>
      <c r="C181" s="202"/>
      <c r="D181" s="194" t="s">
        <v>208</v>
      </c>
      <c r="E181" s="203" t="s">
        <v>19</v>
      </c>
      <c r="F181" s="204" t="s">
        <v>2821</v>
      </c>
      <c r="G181" s="202"/>
      <c r="H181" s="205">
        <v>32.634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208</v>
      </c>
      <c r="AU181" s="211" t="s">
        <v>82</v>
      </c>
      <c r="AV181" s="13" t="s">
        <v>82</v>
      </c>
      <c r="AW181" s="13" t="s">
        <v>34</v>
      </c>
      <c r="AX181" s="13" t="s">
        <v>73</v>
      </c>
      <c r="AY181" s="211" t="s">
        <v>191</v>
      </c>
    </row>
    <row r="182" spans="1:65" s="13" customFormat="1" ht="11.25">
      <c r="B182" s="201"/>
      <c r="C182" s="202"/>
      <c r="D182" s="194" t="s">
        <v>208</v>
      </c>
      <c r="E182" s="203" t="s">
        <v>19</v>
      </c>
      <c r="F182" s="204" t="s">
        <v>2822</v>
      </c>
      <c r="G182" s="202"/>
      <c r="H182" s="205">
        <v>61.405000000000001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191</v>
      </c>
    </row>
    <row r="183" spans="1:65" s="13" customFormat="1" ht="11.25">
      <c r="B183" s="201"/>
      <c r="C183" s="202"/>
      <c r="D183" s="194" t="s">
        <v>208</v>
      </c>
      <c r="E183" s="203" t="s">
        <v>19</v>
      </c>
      <c r="F183" s="204" t="s">
        <v>2823</v>
      </c>
      <c r="G183" s="202"/>
      <c r="H183" s="205">
        <v>42.432000000000002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191</v>
      </c>
    </row>
    <row r="184" spans="1:65" s="13" customFormat="1" ht="11.25">
      <c r="B184" s="201"/>
      <c r="C184" s="202"/>
      <c r="D184" s="194" t="s">
        <v>208</v>
      </c>
      <c r="E184" s="203" t="s">
        <v>19</v>
      </c>
      <c r="F184" s="204" t="s">
        <v>2824</v>
      </c>
      <c r="G184" s="202"/>
      <c r="H184" s="205">
        <v>62.304000000000002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208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191</v>
      </c>
    </row>
    <row r="185" spans="1:65" s="13" customFormat="1" ht="11.25">
      <c r="B185" s="201"/>
      <c r="C185" s="202"/>
      <c r="D185" s="194" t="s">
        <v>208</v>
      </c>
      <c r="E185" s="203" t="s">
        <v>19</v>
      </c>
      <c r="F185" s="204" t="s">
        <v>2825</v>
      </c>
      <c r="G185" s="202"/>
      <c r="H185" s="205">
        <v>21.21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</v>
      </c>
      <c r="AU185" s="211" t="s">
        <v>82</v>
      </c>
      <c r="AV185" s="13" t="s">
        <v>82</v>
      </c>
      <c r="AW185" s="13" t="s">
        <v>34</v>
      </c>
      <c r="AX185" s="13" t="s">
        <v>73</v>
      </c>
      <c r="AY185" s="211" t="s">
        <v>191</v>
      </c>
    </row>
    <row r="186" spans="1:65" s="14" customFormat="1" ht="11.25">
      <c r="B186" s="212"/>
      <c r="C186" s="213"/>
      <c r="D186" s="194" t="s">
        <v>208</v>
      </c>
      <c r="E186" s="214" t="s">
        <v>19</v>
      </c>
      <c r="F186" s="215" t="s">
        <v>238</v>
      </c>
      <c r="G186" s="213"/>
      <c r="H186" s="216">
        <v>381.76799999999997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208</v>
      </c>
      <c r="AU186" s="222" t="s">
        <v>82</v>
      </c>
      <c r="AV186" s="14" t="s">
        <v>197</v>
      </c>
      <c r="AW186" s="14" t="s">
        <v>34</v>
      </c>
      <c r="AX186" s="14" t="s">
        <v>80</v>
      </c>
      <c r="AY186" s="222" t="s">
        <v>191</v>
      </c>
    </row>
    <row r="187" spans="1:65" s="2" customFormat="1" ht="21.75" customHeight="1">
      <c r="A187" s="37"/>
      <c r="B187" s="38"/>
      <c r="C187" s="181" t="s">
        <v>340</v>
      </c>
      <c r="D187" s="181" t="s">
        <v>193</v>
      </c>
      <c r="E187" s="182" t="s">
        <v>2826</v>
      </c>
      <c r="F187" s="183" t="s">
        <v>2827</v>
      </c>
      <c r="G187" s="184" t="s">
        <v>282</v>
      </c>
      <c r="H187" s="185">
        <v>381.76799999999997</v>
      </c>
      <c r="I187" s="186"/>
      <c r="J187" s="187">
        <f>ROUND(I187*H187,2)</f>
        <v>0</v>
      </c>
      <c r="K187" s="183" t="s">
        <v>203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197</v>
      </c>
      <c r="AT187" s="192" t="s">
        <v>193</v>
      </c>
      <c r="AU187" s="192" t="s">
        <v>82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197</v>
      </c>
      <c r="BM187" s="192" t="s">
        <v>2828</v>
      </c>
    </row>
    <row r="188" spans="1:65" s="2" customFormat="1" ht="19.5">
      <c r="A188" s="37"/>
      <c r="B188" s="38"/>
      <c r="C188" s="39"/>
      <c r="D188" s="194" t="s">
        <v>199</v>
      </c>
      <c r="E188" s="39"/>
      <c r="F188" s="195" t="s">
        <v>2829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82</v>
      </c>
    </row>
    <row r="189" spans="1:65" s="2" customFormat="1" ht="11.25">
      <c r="A189" s="37"/>
      <c r="B189" s="38"/>
      <c r="C189" s="39"/>
      <c r="D189" s="199" t="s">
        <v>206</v>
      </c>
      <c r="E189" s="39"/>
      <c r="F189" s="200" t="s">
        <v>2830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206</v>
      </c>
      <c r="AU189" s="20" t="s">
        <v>82</v>
      </c>
    </row>
    <row r="190" spans="1:65" s="2" customFormat="1" ht="16.5" customHeight="1">
      <c r="A190" s="37"/>
      <c r="B190" s="38"/>
      <c r="C190" s="181" t="s">
        <v>348</v>
      </c>
      <c r="D190" s="181" t="s">
        <v>193</v>
      </c>
      <c r="E190" s="182" t="s">
        <v>2831</v>
      </c>
      <c r="F190" s="183" t="s">
        <v>2832</v>
      </c>
      <c r="G190" s="184" t="s">
        <v>255</v>
      </c>
      <c r="H190" s="185">
        <v>12.377000000000001</v>
      </c>
      <c r="I190" s="186"/>
      <c r="J190" s="187">
        <f>ROUND(I190*H190,2)</f>
        <v>0</v>
      </c>
      <c r="K190" s="183" t="s">
        <v>203</v>
      </c>
      <c r="L190" s="42"/>
      <c r="M190" s="188" t="s">
        <v>19</v>
      </c>
      <c r="N190" s="189" t="s">
        <v>44</v>
      </c>
      <c r="O190" s="67"/>
      <c r="P190" s="190">
        <f>O190*H190</f>
        <v>0</v>
      </c>
      <c r="Q190" s="190">
        <v>1.10907</v>
      </c>
      <c r="R190" s="190">
        <f>Q190*H190</f>
        <v>13.726959390000001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197</v>
      </c>
      <c r="AT190" s="192" t="s">
        <v>193</v>
      </c>
      <c r="AU190" s="192" t="s">
        <v>82</v>
      </c>
      <c r="AY190" s="20" t="s">
        <v>191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80</v>
      </c>
      <c r="BK190" s="193">
        <f>ROUND(I190*H190,2)</f>
        <v>0</v>
      </c>
      <c r="BL190" s="20" t="s">
        <v>197</v>
      </c>
      <c r="BM190" s="192" t="s">
        <v>2833</v>
      </c>
    </row>
    <row r="191" spans="1:65" s="2" customFormat="1" ht="11.25">
      <c r="A191" s="37"/>
      <c r="B191" s="38"/>
      <c r="C191" s="39"/>
      <c r="D191" s="194" t="s">
        <v>199</v>
      </c>
      <c r="E191" s="39"/>
      <c r="F191" s="195" t="s">
        <v>2834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199</v>
      </c>
      <c r="AU191" s="20" t="s">
        <v>82</v>
      </c>
    </row>
    <row r="192" spans="1:65" s="2" customFormat="1" ht="11.25">
      <c r="A192" s="37"/>
      <c r="B192" s="38"/>
      <c r="C192" s="39"/>
      <c r="D192" s="199" t="s">
        <v>206</v>
      </c>
      <c r="E192" s="39"/>
      <c r="F192" s="200" t="s">
        <v>2835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206</v>
      </c>
      <c r="AU192" s="20" t="s">
        <v>82</v>
      </c>
    </row>
    <row r="193" spans="1:65" s="13" customFormat="1" ht="11.25">
      <c r="B193" s="201"/>
      <c r="C193" s="202"/>
      <c r="D193" s="194" t="s">
        <v>208</v>
      </c>
      <c r="E193" s="203" t="s">
        <v>19</v>
      </c>
      <c r="F193" s="204" t="s">
        <v>2836</v>
      </c>
      <c r="G193" s="202"/>
      <c r="H193" s="205">
        <v>12.377000000000001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208</v>
      </c>
      <c r="AU193" s="211" t="s">
        <v>82</v>
      </c>
      <c r="AV193" s="13" t="s">
        <v>82</v>
      </c>
      <c r="AW193" s="13" t="s">
        <v>34</v>
      </c>
      <c r="AX193" s="13" t="s">
        <v>80</v>
      </c>
      <c r="AY193" s="211" t="s">
        <v>191</v>
      </c>
    </row>
    <row r="194" spans="1:65" s="12" customFormat="1" ht="22.9" customHeight="1">
      <c r="B194" s="165"/>
      <c r="C194" s="166"/>
      <c r="D194" s="167" t="s">
        <v>72</v>
      </c>
      <c r="E194" s="179" t="s">
        <v>197</v>
      </c>
      <c r="F194" s="179" t="s">
        <v>499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SUM(P195:P278)</f>
        <v>0</v>
      </c>
      <c r="Q194" s="173"/>
      <c r="R194" s="174">
        <f>SUM(R195:R278)</f>
        <v>118.53278954000001</v>
      </c>
      <c r="S194" s="173"/>
      <c r="T194" s="175">
        <f>SUM(T195:T278)</f>
        <v>0</v>
      </c>
      <c r="AR194" s="176" t="s">
        <v>80</v>
      </c>
      <c r="AT194" s="177" t="s">
        <v>72</v>
      </c>
      <c r="AU194" s="177" t="s">
        <v>80</v>
      </c>
      <c r="AY194" s="176" t="s">
        <v>191</v>
      </c>
      <c r="BK194" s="178">
        <f>SUM(BK195:BK278)</f>
        <v>0</v>
      </c>
    </row>
    <row r="195" spans="1:65" s="2" customFormat="1" ht="16.5" customHeight="1">
      <c r="A195" s="37"/>
      <c r="B195" s="38"/>
      <c r="C195" s="181" t="s">
        <v>356</v>
      </c>
      <c r="D195" s="181" t="s">
        <v>193</v>
      </c>
      <c r="E195" s="182" t="s">
        <v>2837</v>
      </c>
      <c r="F195" s="183" t="s">
        <v>2838</v>
      </c>
      <c r="G195" s="184" t="s">
        <v>196</v>
      </c>
      <c r="H195" s="185">
        <v>16</v>
      </c>
      <c r="I195" s="186"/>
      <c r="J195" s="187">
        <f>ROUND(I195*H195,2)</f>
        <v>0</v>
      </c>
      <c r="K195" s="183" t="s">
        <v>203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8.7720000000000006E-2</v>
      </c>
      <c r="R195" s="190">
        <f>Q195*H195</f>
        <v>1.4035200000000001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197</v>
      </c>
      <c r="AT195" s="192" t="s">
        <v>193</v>
      </c>
      <c r="AU195" s="192" t="s">
        <v>82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197</v>
      </c>
      <c r="BM195" s="192" t="s">
        <v>2839</v>
      </c>
    </row>
    <row r="196" spans="1:65" s="2" customFormat="1" ht="19.5">
      <c r="A196" s="37"/>
      <c r="B196" s="38"/>
      <c r="C196" s="39"/>
      <c r="D196" s="194" t="s">
        <v>199</v>
      </c>
      <c r="E196" s="39"/>
      <c r="F196" s="195" t="s">
        <v>2840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82</v>
      </c>
    </row>
    <row r="197" spans="1:65" s="2" customFormat="1" ht="11.25">
      <c r="A197" s="37"/>
      <c r="B197" s="38"/>
      <c r="C197" s="39"/>
      <c r="D197" s="199" t="s">
        <v>206</v>
      </c>
      <c r="E197" s="39"/>
      <c r="F197" s="200" t="s">
        <v>2841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206</v>
      </c>
      <c r="AU197" s="20" t="s">
        <v>82</v>
      </c>
    </row>
    <row r="198" spans="1:65" s="2" customFormat="1" ht="16.5" customHeight="1">
      <c r="A198" s="37"/>
      <c r="B198" s="38"/>
      <c r="C198" s="223" t="s">
        <v>363</v>
      </c>
      <c r="D198" s="223" t="s">
        <v>273</v>
      </c>
      <c r="E198" s="224" t="s">
        <v>2842</v>
      </c>
      <c r="F198" s="225" t="s">
        <v>2843</v>
      </c>
      <c r="G198" s="226" t="s">
        <v>301</v>
      </c>
      <c r="H198" s="227">
        <v>55.5</v>
      </c>
      <c r="I198" s="228"/>
      <c r="J198" s="229">
        <f>ROUND(I198*H198,2)</f>
        <v>0</v>
      </c>
      <c r="K198" s="225" t="s">
        <v>19</v>
      </c>
      <c r="L198" s="230"/>
      <c r="M198" s="231" t="s">
        <v>19</v>
      </c>
      <c r="N198" s="232" t="s">
        <v>44</v>
      </c>
      <c r="O198" s="67"/>
      <c r="P198" s="190">
        <f>O198*H198</f>
        <v>0</v>
      </c>
      <c r="Q198" s="190">
        <v>0.29499999999999998</v>
      </c>
      <c r="R198" s="190">
        <f>Q198*H198</f>
        <v>16.372499999999999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239</v>
      </c>
      <c r="AT198" s="192" t="s">
        <v>273</v>
      </c>
      <c r="AU198" s="192" t="s">
        <v>82</v>
      </c>
      <c r="AY198" s="20" t="s">
        <v>191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197</v>
      </c>
      <c r="BM198" s="192" t="s">
        <v>2844</v>
      </c>
    </row>
    <row r="199" spans="1:65" s="2" customFormat="1" ht="11.25">
      <c r="A199" s="37"/>
      <c r="B199" s="38"/>
      <c r="C199" s="39"/>
      <c r="D199" s="194" t="s">
        <v>199</v>
      </c>
      <c r="E199" s="39"/>
      <c r="F199" s="195" t="s">
        <v>2843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199</v>
      </c>
      <c r="AU199" s="20" t="s">
        <v>82</v>
      </c>
    </row>
    <row r="200" spans="1:65" s="13" customFormat="1" ht="11.25">
      <c r="B200" s="201"/>
      <c r="C200" s="202"/>
      <c r="D200" s="194" t="s">
        <v>208</v>
      </c>
      <c r="E200" s="203" t="s">
        <v>19</v>
      </c>
      <c r="F200" s="204" t="s">
        <v>2845</v>
      </c>
      <c r="G200" s="202"/>
      <c r="H200" s="205">
        <v>55.5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208</v>
      </c>
      <c r="AU200" s="211" t="s">
        <v>82</v>
      </c>
      <c r="AV200" s="13" t="s">
        <v>82</v>
      </c>
      <c r="AW200" s="13" t="s">
        <v>34</v>
      </c>
      <c r="AX200" s="13" t="s">
        <v>80</v>
      </c>
      <c r="AY200" s="211" t="s">
        <v>191</v>
      </c>
    </row>
    <row r="201" spans="1:65" s="2" customFormat="1" ht="16.5" customHeight="1">
      <c r="A201" s="37"/>
      <c r="B201" s="38"/>
      <c r="C201" s="223" t="s">
        <v>370</v>
      </c>
      <c r="D201" s="223" t="s">
        <v>273</v>
      </c>
      <c r="E201" s="224" t="s">
        <v>2846</v>
      </c>
      <c r="F201" s="225" t="s">
        <v>2847</v>
      </c>
      <c r="G201" s="226" t="s">
        <v>301</v>
      </c>
      <c r="H201" s="227">
        <v>3.7</v>
      </c>
      <c r="I201" s="228"/>
      <c r="J201" s="229">
        <f>ROUND(I201*H201,2)</f>
        <v>0</v>
      </c>
      <c r="K201" s="225" t="s">
        <v>19</v>
      </c>
      <c r="L201" s="230"/>
      <c r="M201" s="231" t="s">
        <v>19</v>
      </c>
      <c r="N201" s="232" t="s">
        <v>44</v>
      </c>
      <c r="O201" s="67"/>
      <c r="P201" s="190">
        <f>O201*H201</f>
        <v>0</v>
      </c>
      <c r="Q201" s="190">
        <v>0.29499999999999998</v>
      </c>
      <c r="R201" s="190">
        <f>Q201*H201</f>
        <v>1.0914999999999999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239</v>
      </c>
      <c r="AT201" s="192" t="s">
        <v>273</v>
      </c>
      <c r="AU201" s="192" t="s">
        <v>82</v>
      </c>
      <c r="AY201" s="20" t="s">
        <v>191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197</v>
      </c>
      <c r="BM201" s="192" t="s">
        <v>2848</v>
      </c>
    </row>
    <row r="202" spans="1:65" s="2" customFormat="1" ht="11.25">
      <c r="A202" s="37"/>
      <c r="B202" s="38"/>
      <c r="C202" s="39"/>
      <c r="D202" s="194" t="s">
        <v>199</v>
      </c>
      <c r="E202" s="39"/>
      <c r="F202" s="195" t="s">
        <v>2847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199</v>
      </c>
      <c r="AU202" s="20" t="s">
        <v>82</v>
      </c>
    </row>
    <row r="203" spans="1:65" s="13" customFormat="1" ht="11.25">
      <c r="B203" s="201"/>
      <c r="C203" s="202"/>
      <c r="D203" s="194" t="s">
        <v>208</v>
      </c>
      <c r="E203" s="203" t="s">
        <v>19</v>
      </c>
      <c r="F203" s="204" t="s">
        <v>2849</v>
      </c>
      <c r="G203" s="202"/>
      <c r="H203" s="205">
        <v>3.7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208</v>
      </c>
      <c r="AU203" s="211" t="s">
        <v>82</v>
      </c>
      <c r="AV203" s="13" t="s">
        <v>82</v>
      </c>
      <c r="AW203" s="13" t="s">
        <v>34</v>
      </c>
      <c r="AX203" s="13" t="s">
        <v>80</v>
      </c>
      <c r="AY203" s="211" t="s">
        <v>191</v>
      </c>
    </row>
    <row r="204" spans="1:65" s="2" customFormat="1" ht="16.5" customHeight="1">
      <c r="A204" s="37"/>
      <c r="B204" s="38"/>
      <c r="C204" s="181" t="s">
        <v>377</v>
      </c>
      <c r="D204" s="181" t="s">
        <v>193</v>
      </c>
      <c r="E204" s="182" t="s">
        <v>501</v>
      </c>
      <c r="F204" s="183" t="s">
        <v>2850</v>
      </c>
      <c r="G204" s="184" t="s">
        <v>202</v>
      </c>
      <c r="H204" s="185">
        <v>0.83699999999999997</v>
      </c>
      <c r="I204" s="186"/>
      <c r="J204" s="187">
        <f>ROUND(I204*H204,2)</f>
        <v>0</v>
      </c>
      <c r="K204" s="183" t="s">
        <v>203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2.5020099999999998</v>
      </c>
      <c r="R204" s="190">
        <f>Q204*H204</f>
        <v>2.09418237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197</v>
      </c>
      <c r="AT204" s="192" t="s">
        <v>193</v>
      </c>
      <c r="AU204" s="192" t="s">
        <v>82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197</v>
      </c>
      <c r="BM204" s="192" t="s">
        <v>2851</v>
      </c>
    </row>
    <row r="205" spans="1:65" s="2" customFormat="1" ht="19.5">
      <c r="A205" s="37"/>
      <c r="B205" s="38"/>
      <c r="C205" s="39"/>
      <c r="D205" s="194" t="s">
        <v>199</v>
      </c>
      <c r="E205" s="39"/>
      <c r="F205" s="195" t="s">
        <v>2852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82</v>
      </c>
    </row>
    <row r="206" spans="1:65" s="2" customFormat="1" ht="11.25">
      <c r="A206" s="37"/>
      <c r="B206" s="38"/>
      <c r="C206" s="39"/>
      <c r="D206" s="199" t="s">
        <v>206</v>
      </c>
      <c r="E206" s="39"/>
      <c r="F206" s="200" t="s">
        <v>505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206</v>
      </c>
      <c r="AU206" s="20" t="s">
        <v>82</v>
      </c>
    </row>
    <row r="207" spans="1:65" s="13" customFormat="1" ht="11.25">
      <c r="B207" s="201"/>
      <c r="C207" s="202"/>
      <c r="D207" s="194" t="s">
        <v>208</v>
      </c>
      <c r="E207" s="203" t="s">
        <v>19</v>
      </c>
      <c r="F207" s="204" t="s">
        <v>506</v>
      </c>
      <c r="G207" s="202"/>
      <c r="H207" s="205">
        <v>0.83699999999999997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208</v>
      </c>
      <c r="AU207" s="211" t="s">
        <v>82</v>
      </c>
      <c r="AV207" s="13" t="s">
        <v>82</v>
      </c>
      <c r="AW207" s="13" t="s">
        <v>34</v>
      </c>
      <c r="AX207" s="13" t="s">
        <v>80</v>
      </c>
      <c r="AY207" s="211" t="s">
        <v>191</v>
      </c>
    </row>
    <row r="208" spans="1:65" s="2" customFormat="1" ht="16.5" customHeight="1">
      <c r="A208" s="37"/>
      <c r="B208" s="38"/>
      <c r="C208" s="181" t="s">
        <v>384</v>
      </c>
      <c r="D208" s="181" t="s">
        <v>193</v>
      </c>
      <c r="E208" s="182" t="s">
        <v>2853</v>
      </c>
      <c r="F208" s="183" t="s">
        <v>2854</v>
      </c>
      <c r="G208" s="184" t="s">
        <v>202</v>
      </c>
      <c r="H208" s="185">
        <v>33.35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44</v>
      </c>
      <c r="O208" s="67"/>
      <c r="P208" s="190">
        <f>O208*H208</f>
        <v>0</v>
      </c>
      <c r="Q208" s="190">
        <v>2.5236399999999999</v>
      </c>
      <c r="R208" s="190">
        <f>Q208*H208</f>
        <v>84.163393999999997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197</v>
      </c>
      <c r="AT208" s="192" t="s">
        <v>193</v>
      </c>
      <c r="AU208" s="192" t="s">
        <v>82</v>
      </c>
      <c r="AY208" s="20" t="s">
        <v>191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197</v>
      </c>
      <c r="BM208" s="192" t="s">
        <v>2855</v>
      </c>
    </row>
    <row r="209" spans="1:65" s="2" customFormat="1" ht="11.25">
      <c r="A209" s="37"/>
      <c r="B209" s="38"/>
      <c r="C209" s="39"/>
      <c r="D209" s="194" t="s">
        <v>199</v>
      </c>
      <c r="E209" s="39"/>
      <c r="F209" s="195" t="s">
        <v>2854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199</v>
      </c>
      <c r="AU209" s="20" t="s">
        <v>82</v>
      </c>
    </row>
    <row r="210" spans="1:65" s="13" customFormat="1" ht="11.25">
      <c r="B210" s="201"/>
      <c r="C210" s="202"/>
      <c r="D210" s="194" t="s">
        <v>208</v>
      </c>
      <c r="E210" s="203" t="s">
        <v>19</v>
      </c>
      <c r="F210" s="204" t="s">
        <v>2856</v>
      </c>
      <c r="G210" s="202"/>
      <c r="H210" s="205">
        <v>32.450000000000003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208</v>
      </c>
      <c r="AU210" s="211" t="s">
        <v>82</v>
      </c>
      <c r="AV210" s="13" t="s">
        <v>82</v>
      </c>
      <c r="AW210" s="13" t="s">
        <v>34</v>
      </c>
      <c r="AX210" s="13" t="s">
        <v>73</v>
      </c>
      <c r="AY210" s="211" t="s">
        <v>191</v>
      </c>
    </row>
    <row r="211" spans="1:65" s="13" customFormat="1" ht="11.25">
      <c r="B211" s="201"/>
      <c r="C211" s="202"/>
      <c r="D211" s="194" t="s">
        <v>208</v>
      </c>
      <c r="E211" s="203" t="s">
        <v>19</v>
      </c>
      <c r="F211" s="204" t="s">
        <v>2857</v>
      </c>
      <c r="G211" s="202"/>
      <c r="H211" s="205">
        <v>0.9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208</v>
      </c>
      <c r="AU211" s="211" t="s">
        <v>82</v>
      </c>
      <c r="AV211" s="13" t="s">
        <v>82</v>
      </c>
      <c r="AW211" s="13" t="s">
        <v>34</v>
      </c>
      <c r="AX211" s="13" t="s">
        <v>73</v>
      </c>
      <c r="AY211" s="211" t="s">
        <v>191</v>
      </c>
    </row>
    <row r="212" spans="1:65" s="14" customFormat="1" ht="11.25">
      <c r="B212" s="212"/>
      <c r="C212" s="213"/>
      <c r="D212" s="194" t="s">
        <v>208</v>
      </c>
      <c r="E212" s="214" t="s">
        <v>19</v>
      </c>
      <c r="F212" s="215" t="s">
        <v>238</v>
      </c>
      <c r="G212" s="213"/>
      <c r="H212" s="216">
        <v>33.35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208</v>
      </c>
      <c r="AU212" s="222" t="s">
        <v>82</v>
      </c>
      <c r="AV212" s="14" t="s">
        <v>197</v>
      </c>
      <c r="AW212" s="14" t="s">
        <v>34</v>
      </c>
      <c r="AX212" s="14" t="s">
        <v>80</v>
      </c>
      <c r="AY212" s="222" t="s">
        <v>191</v>
      </c>
    </row>
    <row r="213" spans="1:65" s="2" customFormat="1" ht="16.5" customHeight="1">
      <c r="A213" s="37"/>
      <c r="B213" s="38"/>
      <c r="C213" s="181" t="s">
        <v>391</v>
      </c>
      <c r="D213" s="181" t="s">
        <v>193</v>
      </c>
      <c r="E213" s="182" t="s">
        <v>2858</v>
      </c>
      <c r="F213" s="183" t="s">
        <v>2859</v>
      </c>
      <c r="G213" s="184" t="s">
        <v>282</v>
      </c>
      <c r="H213" s="185">
        <v>186.25899999999999</v>
      </c>
      <c r="I213" s="186"/>
      <c r="J213" s="187">
        <f>ROUND(I213*H213,2)</f>
        <v>0</v>
      </c>
      <c r="K213" s="183" t="s">
        <v>203</v>
      </c>
      <c r="L213" s="42"/>
      <c r="M213" s="188" t="s">
        <v>19</v>
      </c>
      <c r="N213" s="189" t="s">
        <v>44</v>
      </c>
      <c r="O213" s="67"/>
      <c r="P213" s="190">
        <f>O213*H213</f>
        <v>0</v>
      </c>
      <c r="Q213" s="190">
        <v>5.3299999999999997E-3</v>
      </c>
      <c r="R213" s="190">
        <f>Q213*H213</f>
        <v>0.99276046999999989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197</v>
      </c>
      <c r="AT213" s="192" t="s">
        <v>193</v>
      </c>
      <c r="AU213" s="192" t="s">
        <v>82</v>
      </c>
      <c r="AY213" s="20" t="s">
        <v>191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197</v>
      </c>
      <c r="BM213" s="192" t="s">
        <v>2860</v>
      </c>
    </row>
    <row r="214" spans="1:65" s="2" customFormat="1" ht="11.25">
      <c r="A214" s="37"/>
      <c r="B214" s="38"/>
      <c r="C214" s="39"/>
      <c r="D214" s="194" t="s">
        <v>199</v>
      </c>
      <c r="E214" s="39"/>
      <c r="F214" s="195" t="s">
        <v>2861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199</v>
      </c>
      <c r="AU214" s="20" t="s">
        <v>82</v>
      </c>
    </row>
    <row r="215" spans="1:65" s="2" customFormat="1" ht="11.25">
      <c r="A215" s="37"/>
      <c r="B215" s="38"/>
      <c r="C215" s="39"/>
      <c r="D215" s="199" t="s">
        <v>206</v>
      </c>
      <c r="E215" s="39"/>
      <c r="F215" s="200" t="s">
        <v>2862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206</v>
      </c>
      <c r="AU215" s="20" t="s">
        <v>82</v>
      </c>
    </row>
    <row r="216" spans="1:65" s="13" customFormat="1" ht="11.25">
      <c r="B216" s="201"/>
      <c r="C216" s="202"/>
      <c r="D216" s="194" t="s">
        <v>208</v>
      </c>
      <c r="E216" s="203" t="s">
        <v>19</v>
      </c>
      <c r="F216" s="204" t="s">
        <v>2863</v>
      </c>
      <c r="G216" s="202"/>
      <c r="H216" s="205">
        <v>181.75899999999999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208</v>
      </c>
      <c r="AU216" s="211" t="s">
        <v>82</v>
      </c>
      <c r="AV216" s="13" t="s">
        <v>82</v>
      </c>
      <c r="AW216" s="13" t="s">
        <v>34</v>
      </c>
      <c r="AX216" s="13" t="s">
        <v>73</v>
      </c>
      <c r="AY216" s="211" t="s">
        <v>191</v>
      </c>
    </row>
    <row r="217" spans="1:65" s="13" customFormat="1" ht="11.25">
      <c r="B217" s="201"/>
      <c r="C217" s="202"/>
      <c r="D217" s="194" t="s">
        <v>208</v>
      </c>
      <c r="E217" s="203" t="s">
        <v>19</v>
      </c>
      <c r="F217" s="204" t="s">
        <v>2864</v>
      </c>
      <c r="G217" s="202"/>
      <c r="H217" s="205">
        <v>4.5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208</v>
      </c>
      <c r="AU217" s="211" t="s">
        <v>82</v>
      </c>
      <c r="AV217" s="13" t="s">
        <v>82</v>
      </c>
      <c r="AW217" s="13" t="s">
        <v>34</v>
      </c>
      <c r="AX217" s="13" t="s">
        <v>73</v>
      </c>
      <c r="AY217" s="211" t="s">
        <v>191</v>
      </c>
    </row>
    <row r="218" spans="1:65" s="14" customFormat="1" ht="11.25">
      <c r="B218" s="212"/>
      <c r="C218" s="213"/>
      <c r="D218" s="194" t="s">
        <v>208</v>
      </c>
      <c r="E218" s="214" t="s">
        <v>19</v>
      </c>
      <c r="F218" s="215" t="s">
        <v>238</v>
      </c>
      <c r="G218" s="213"/>
      <c r="H218" s="216">
        <v>186.25899999999999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208</v>
      </c>
      <c r="AU218" s="222" t="s">
        <v>82</v>
      </c>
      <c r="AV218" s="14" t="s">
        <v>197</v>
      </c>
      <c r="AW218" s="14" t="s">
        <v>34</v>
      </c>
      <c r="AX218" s="14" t="s">
        <v>80</v>
      </c>
      <c r="AY218" s="222" t="s">
        <v>191</v>
      </c>
    </row>
    <row r="219" spans="1:65" s="2" customFormat="1" ht="16.5" customHeight="1">
      <c r="A219" s="37"/>
      <c r="B219" s="38"/>
      <c r="C219" s="181" t="s">
        <v>397</v>
      </c>
      <c r="D219" s="181" t="s">
        <v>193</v>
      </c>
      <c r="E219" s="182" t="s">
        <v>2865</v>
      </c>
      <c r="F219" s="183" t="s">
        <v>2866</v>
      </c>
      <c r="G219" s="184" t="s">
        <v>282</v>
      </c>
      <c r="H219" s="185">
        <v>186.25899999999999</v>
      </c>
      <c r="I219" s="186"/>
      <c r="J219" s="187">
        <f>ROUND(I219*H219,2)</f>
        <v>0</v>
      </c>
      <c r="K219" s="183" t="s">
        <v>203</v>
      </c>
      <c r="L219" s="42"/>
      <c r="M219" s="188" t="s">
        <v>19</v>
      </c>
      <c r="N219" s="189" t="s">
        <v>44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197</v>
      </c>
      <c r="AT219" s="192" t="s">
        <v>193</v>
      </c>
      <c r="AU219" s="192" t="s">
        <v>82</v>
      </c>
      <c r="AY219" s="20" t="s">
        <v>191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197</v>
      </c>
      <c r="BM219" s="192" t="s">
        <v>2867</v>
      </c>
    </row>
    <row r="220" spans="1:65" s="2" customFormat="1" ht="11.25">
      <c r="A220" s="37"/>
      <c r="B220" s="38"/>
      <c r="C220" s="39"/>
      <c r="D220" s="194" t="s">
        <v>199</v>
      </c>
      <c r="E220" s="39"/>
      <c r="F220" s="195" t="s">
        <v>2868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199</v>
      </c>
      <c r="AU220" s="20" t="s">
        <v>82</v>
      </c>
    </row>
    <row r="221" spans="1:65" s="2" customFormat="1" ht="11.25">
      <c r="A221" s="37"/>
      <c r="B221" s="38"/>
      <c r="C221" s="39"/>
      <c r="D221" s="199" t="s">
        <v>206</v>
      </c>
      <c r="E221" s="39"/>
      <c r="F221" s="200" t="s">
        <v>2869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206</v>
      </c>
      <c r="AU221" s="20" t="s">
        <v>82</v>
      </c>
    </row>
    <row r="222" spans="1:65" s="2" customFormat="1" ht="16.5" customHeight="1">
      <c r="A222" s="37"/>
      <c r="B222" s="38"/>
      <c r="C222" s="181" t="s">
        <v>405</v>
      </c>
      <c r="D222" s="181" t="s">
        <v>193</v>
      </c>
      <c r="E222" s="182" t="s">
        <v>2870</v>
      </c>
      <c r="F222" s="183" t="s">
        <v>2871</v>
      </c>
      <c r="G222" s="184" t="s">
        <v>282</v>
      </c>
      <c r="H222" s="185">
        <v>13.946</v>
      </c>
      <c r="I222" s="186"/>
      <c r="J222" s="187">
        <f>ROUND(I222*H222,2)</f>
        <v>0</v>
      </c>
      <c r="K222" s="183" t="s">
        <v>203</v>
      </c>
      <c r="L222" s="42"/>
      <c r="M222" s="188" t="s">
        <v>19</v>
      </c>
      <c r="N222" s="189" t="s">
        <v>44</v>
      </c>
      <c r="O222" s="67"/>
      <c r="P222" s="190">
        <f>O222*H222</f>
        <v>0</v>
      </c>
      <c r="Q222" s="190">
        <v>8.1200000000000005E-3</v>
      </c>
      <c r="R222" s="190">
        <f>Q222*H222</f>
        <v>0.11324152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197</v>
      </c>
      <c r="AT222" s="192" t="s">
        <v>193</v>
      </c>
      <c r="AU222" s="192" t="s">
        <v>82</v>
      </c>
      <c r="AY222" s="20" t="s">
        <v>191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197</v>
      </c>
      <c r="BM222" s="192" t="s">
        <v>2872</v>
      </c>
    </row>
    <row r="223" spans="1:65" s="2" customFormat="1" ht="29.25">
      <c r="A223" s="37"/>
      <c r="B223" s="38"/>
      <c r="C223" s="39"/>
      <c r="D223" s="194" t="s">
        <v>199</v>
      </c>
      <c r="E223" s="39"/>
      <c r="F223" s="195" t="s">
        <v>2873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199</v>
      </c>
      <c r="AU223" s="20" t="s">
        <v>82</v>
      </c>
    </row>
    <row r="224" spans="1:65" s="2" customFormat="1" ht="11.25">
      <c r="A224" s="37"/>
      <c r="B224" s="38"/>
      <c r="C224" s="39"/>
      <c r="D224" s="199" t="s">
        <v>206</v>
      </c>
      <c r="E224" s="39"/>
      <c r="F224" s="200" t="s">
        <v>2874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206</v>
      </c>
      <c r="AU224" s="20" t="s">
        <v>82</v>
      </c>
    </row>
    <row r="225" spans="1:65" s="13" customFormat="1" ht="11.25">
      <c r="B225" s="201"/>
      <c r="C225" s="202"/>
      <c r="D225" s="194" t="s">
        <v>208</v>
      </c>
      <c r="E225" s="203" t="s">
        <v>19</v>
      </c>
      <c r="F225" s="204" t="s">
        <v>513</v>
      </c>
      <c r="G225" s="202"/>
      <c r="H225" s="205">
        <v>13.946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</v>
      </c>
      <c r="AU225" s="211" t="s">
        <v>82</v>
      </c>
      <c r="AV225" s="13" t="s">
        <v>82</v>
      </c>
      <c r="AW225" s="13" t="s">
        <v>34</v>
      </c>
      <c r="AX225" s="13" t="s">
        <v>80</v>
      </c>
      <c r="AY225" s="211" t="s">
        <v>191</v>
      </c>
    </row>
    <row r="226" spans="1:65" s="2" customFormat="1" ht="16.5" customHeight="1">
      <c r="A226" s="37"/>
      <c r="B226" s="38"/>
      <c r="C226" s="181" t="s">
        <v>413</v>
      </c>
      <c r="D226" s="181" t="s">
        <v>193</v>
      </c>
      <c r="E226" s="182" t="s">
        <v>2875</v>
      </c>
      <c r="F226" s="183" t="s">
        <v>2876</v>
      </c>
      <c r="G226" s="184" t="s">
        <v>282</v>
      </c>
      <c r="H226" s="185">
        <v>78.043000000000006</v>
      </c>
      <c r="I226" s="186"/>
      <c r="J226" s="187">
        <f>ROUND(I226*H226,2)</f>
        <v>0</v>
      </c>
      <c r="K226" s="183" t="s">
        <v>203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8.0999999999999996E-4</v>
      </c>
      <c r="R226" s="190">
        <f>Q226*H226</f>
        <v>6.321483E-2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197</v>
      </c>
      <c r="AT226" s="192" t="s">
        <v>193</v>
      </c>
      <c r="AU226" s="192" t="s">
        <v>82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197</v>
      </c>
      <c r="BM226" s="192" t="s">
        <v>2877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2878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82</v>
      </c>
    </row>
    <row r="228" spans="1:65" s="2" customFormat="1" ht="11.25">
      <c r="A228" s="37"/>
      <c r="B228" s="38"/>
      <c r="C228" s="39"/>
      <c r="D228" s="199" t="s">
        <v>206</v>
      </c>
      <c r="E228" s="39"/>
      <c r="F228" s="200" t="s">
        <v>2879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206</v>
      </c>
      <c r="AU228" s="20" t="s">
        <v>82</v>
      </c>
    </row>
    <row r="229" spans="1:65" s="13" customFormat="1" ht="11.25">
      <c r="B229" s="201"/>
      <c r="C229" s="202"/>
      <c r="D229" s="194" t="s">
        <v>208</v>
      </c>
      <c r="E229" s="203" t="s">
        <v>19</v>
      </c>
      <c r="F229" s="204" t="s">
        <v>2880</v>
      </c>
      <c r="G229" s="202"/>
      <c r="H229" s="205">
        <v>78.043000000000006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</v>
      </c>
      <c r="AU229" s="211" t="s">
        <v>82</v>
      </c>
      <c r="AV229" s="13" t="s">
        <v>82</v>
      </c>
      <c r="AW229" s="13" t="s">
        <v>34</v>
      </c>
      <c r="AX229" s="13" t="s">
        <v>80</v>
      </c>
      <c r="AY229" s="211" t="s">
        <v>191</v>
      </c>
    </row>
    <row r="230" spans="1:65" s="2" customFormat="1" ht="16.5" customHeight="1">
      <c r="A230" s="37"/>
      <c r="B230" s="38"/>
      <c r="C230" s="181" t="s">
        <v>420</v>
      </c>
      <c r="D230" s="181" t="s">
        <v>193</v>
      </c>
      <c r="E230" s="182" t="s">
        <v>2881</v>
      </c>
      <c r="F230" s="183" t="s">
        <v>2882</v>
      </c>
      <c r="G230" s="184" t="s">
        <v>282</v>
      </c>
      <c r="H230" s="185">
        <v>78.043000000000006</v>
      </c>
      <c r="I230" s="186"/>
      <c r="J230" s="187">
        <f>ROUND(I230*H230,2)</f>
        <v>0</v>
      </c>
      <c r="K230" s="183" t="s">
        <v>203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197</v>
      </c>
      <c r="AT230" s="192" t="s">
        <v>193</v>
      </c>
      <c r="AU230" s="192" t="s">
        <v>82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197</v>
      </c>
      <c r="BM230" s="192" t="s">
        <v>2883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2884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82</v>
      </c>
    </row>
    <row r="232" spans="1:65" s="2" customFormat="1" ht="11.25">
      <c r="A232" s="37"/>
      <c r="B232" s="38"/>
      <c r="C232" s="39"/>
      <c r="D232" s="199" t="s">
        <v>206</v>
      </c>
      <c r="E232" s="39"/>
      <c r="F232" s="200" t="s">
        <v>2885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206</v>
      </c>
      <c r="AU232" s="20" t="s">
        <v>82</v>
      </c>
    </row>
    <row r="233" spans="1:65" s="2" customFormat="1" ht="16.5" customHeight="1">
      <c r="A233" s="37"/>
      <c r="B233" s="38"/>
      <c r="C233" s="181" t="s">
        <v>427</v>
      </c>
      <c r="D233" s="181" t="s">
        <v>193</v>
      </c>
      <c r="E233" s="182" t="s">
        <v>2886</v>
      </c>
      <c r="F233" s="183" t="s">
        <v>2887</v>
      </c>
      <c r="G233" s="184" t="s">
        <v>282</v>
      </c>
      <c r="H233" s="185">
        <v>108.215</v>
      </c>
      <c r="I233" s="186"/>
      <c r="J233" s="187">
        <f>ROUND(I233*H233,2)</f>
        <v>0</v>
      </c>
      <c r="K233" s="183" t="s">
        <v>203</v>
      </c>
      <c r="L233" s="42"/>
      <c r="M233" s="188" t="s">
        <v>19</v>
      </c>
      <c r="N233" s="189" t="s">
        <v>44</v>
      </c>
      <c r="O233" s="67"/>
      <c r="P233" s="190">
        <f>O233*H233</f>
        <v>0</v>
      </c>
      <c r="Q233" s="190">
        <v>8.8000000000000003E-4</v>
      </c>
      <c r="R233" s="190">
        <f>Q233*H233</f>
        <v>9.52292E-2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197</v>
      </c>
      <c r="AT233" s="192" t="s">
        <v>193</v>
      </c>
      <c r="AU233" s="192" t="s">
        <v>82</v>
      </c>
      <c r="AY233" s="20" t="s">
        <v>191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197</v>
      </c>
      <c r="BM233" s="192" t="s">
        <v>2888</v>
      </c>
    </row>
    <row r="234" spans="1:65" s="2" customFormat="1" ht="11.25">
      <c r="A234" s="37"/>
      <c r="B234" s="38"/>
      <c r="C234" s="39"/>
      <c r="D234" s="194" t="s">
        <v>199</v>
      </c>
      <c r="E234" s="39"/>
      <c r="F234" s="195" t="s">
        <v>2889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199</v>
      </c>
      <c r="AU234" s="20" t="s">
        <v>82</v>
      </c>
    </row>
    <row r="235" spans="1:65" s="2" customFormat="1" ht="11.25">
      <c r="A235" s="37"/>
      <c r="B235" s="38"/>
      <c r="C235" s="39"/>
      <c r="D235" s="199" t="s">
        <v>206</v>
      </c>
      <c r="E235" s="39"/>
      <c r="F235" s="200" t="s">
        <v>2890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206</v>
      </c>
      <c r="AU235" s="20" t="s">
        <v>82</v>
      </c>
    </row>
    <row r="236" spans="1:65" s="13" customFormat="1" ht="11.25">
      <c r="B236" s="201"/>
      <c r="C236" s="202"/>
      <c r="D236" s="194" t="s">
        <v>208</v>
      </c>
      <c r="E236" s="203" t="s">
        <v>19</v>
      </c>
      <c r="F236" s="204" t="s">
        <v>2891</v>
      </c>
      <c r="G236" s="202"/>
      <c r="H236" s="205">
        <v>103.715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208</v>
      </c>
      <c r="AU236" s="211" t="s">
        <v>82</v>
      </c>
      <c r="AV236" s="13" t="s">
        <v>82</v>
      </c>
      <c r="AW236" s="13" t="s">
        <v>34</v>
      </c>
      <c r="AX236" s="13" t="s">
        <v>73</v>
      </c>
      <c r="AY236" s="211" t="s">
        <v>191</v>
      </c>
    </row>
    <row r="237" spans="1:65" s="13" customFormat="1" ht="11.25">
      <c r="B237" s="201"/>
      <c r="C237" s="202"/>
      <c r="D237" s="194" t="s">
        <v>208</v>
      </c>
      <c r="E237" s="203" t="s">
        <v>19</v>
      </c>
      <c r="F237" s="204" t="s">
        <v>2864</v>
      </c>
      <c r="G237" s="202"/>
      <c r="H237" s="205">
        <v>4.5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208</v>
      </c>
      <c r="AU237" s="211" t="s">
        <v>82</v>
      </c>
      <c r="AV237" s="13" t="s">
        <v>82</v>
      </c>
      <c r="AW237" s="13" t="s">
        <v>34</v>
      </c>
      <c r="AX237" s="13" t="s">
        <v>73</v>
      </c>
      <c r="AY237" s="211" t="s">
        <v>191</v>
      </c>
    </row>
    <row r="238" spans="1:65" s="14" customFormat="1" ht="11.25">
      <c r="B238" s="212"/>
      <c r="C238" s="213"/>
      <c r="D238" s="194" t="s">
        <v>208</v>
      </c>
      <c r="E238" s="214" t="s">
        <v>19</v>
      </c>
      <c r="F238" s="215" t="s">
        <v>238</v>
      </c>
      <c r="G238" s="213"/>
      <c r="H238" s="216">
        <v>108.215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208</v>
      </c>
      <c r="AU238" s="222" t="s">
        <v>82</v>
      </c>
      <c r="AV238" s="14" t="s">
        <v>197</v>
      </c>
      <c r="AW238" s="14" t="s">
        <v>34</v>
      </c>
      <c r="AX238" s="14" t="s">
        <v>80</v>
      </c>
      <c r="AY238" s="222" t="s">
        <v>191</v>
      </c>
    </row>
    <row r="239" spans="1:65" s="2" customFormat="1" ht="16.5" customHeight="1">
      <c r="A239" s="37"/>
      <c r="B239" s="38"/>
      <c r="C239" s="181" t="s">
        <v>434</v>
      </c>
      <c r="D239" s="181" t="s">
        <v>193</v>
      </c>
      <c r="E239" s="182" t="s">
        <v>2892</v>
      </c>
      <c r="F239" s="183" t="s">
        <v>2893</v>
      </c>
      <c r="G239" s="184" t="s">
        <v>282</v>
      </c>
      <c r="H239" s="185">
        <v>108.215</v>
      </c>
      <c r="I239" s="186"/>
      <c r="J239" s="187">
        <f>ROUND(I239*H239,2)</f>
        <v>0</v>
      </c>
      <c r="K239" s="183" t="s">
        <v>203</v>
      </c>
      <c r="L239" s="42"/>
      <c r="M239" s="188" t="s">
        <v>19</v>
      </c>
      <c r="N239" s="189" t="s">
        <v>44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197</v>
      </c>
      <c r="AT239" s="192" t="s">
        <v>193</v>
      </c>
      <c r="AU239" s="192" t="s">
        <v>82</v>
      </c>
      <c r="AY239" s="20" t="s">
        <v>191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197</v>
      </c>
      <c r="BM239" s="192" t="s">
        <v>2894</v>
      </c>
    </row>
    <row r="240" spans="1:65" s="2" customFormat="1" ht="11.25">
      <c r="A240" s="37"/>
      <c r="B240" s="38"/>
      <c r="C240" s="39"/>
      <c r="D240" s="194" t="s">
        <v>199</v>
      </c>
      <c r="E240" s="39"/>
      <c r="F240" s="195" t="s">
        <v>2895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199</v>
      </c>
      <c r="AU240" s="20" t="s">
        <v>82</v>
      </c>
    </row>
    <row r="241" spans="1:65" s="2" customFormat="1" ht="11.25">
      <c r="A241" s="37"/>
      <c r="B241" s="38"/>
      <c r="C241" s="39"/>
      <c r="D241" s="199" t="s">
        <v>206</v>
      </c>
      <c r="E241" s="39"/>
      <c r="F241" s="200" t="s">
        <v>2896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206</v>
      </c>
      <c r="AU241" s="20" t="s">
        <v>82</v>
      </c>
    </row>
    <row r="242" spans="1:65" s="2" customFormat="1" ht="16.5" customHeight="1">
      <c r="A242" s="37"/>
      <c r="B242" s="38"/>
      <c r="C242" s="181" t="s">
        <v>441</v>
      </c>
      <c r="D242" s="181" t="s">
        <v>193</v>
      </c>
      <c r="E242" s="182" t="s">
        <v>2897</v>
      </c>
      <c r="F242" s="183" t="s">
        <v>2898</v>
      </c>
      <c r="G242" s="184" t="s">
        <v>255</v>
      </c>
      <c r="H242" s="185">
        <v>5.3360000000000003</v>
      </c>
      <c r="I242" s="186"/>
      <c r="J242" s="187">
        <f>ROUND(I242*H242,2)</f>
        <v>0</v>
      </c>
      <c r="K242" s="183" t="s">
        <v>203</v>
      </c>
      <c r="L242" s="42"/>
      <c r="M242" s="188" t="s">
        <v>19</v>
      </c>
      <c r="N242" s="189" t="s">
        <v>44</v>
      </c>
      <c r="O242" s="67"/>
      <c r="P242" s="190">
        <f>O242*H242</f>
        <v>0</v>
      </c>
      <c r="Q242" s="190">
        <v>1.05555</v>
      </c>
      <c r="R242" s="190">
        <f>Q242*H242</f>
        <v>5.6324148000000003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197</v>
      </c>
      <c r="AT242" s="192" t="s">
        <v>193</v>
      </c>
      <c r="AU242" s="192" t="s">
        <v>82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197</v>
      </c>
      <c r="BM242" s="192" t="s">
        <v>2899</v>
      </c>
    </row>
    <row r="243" spans="1:65" s="2" customFormat="1" ht="29.25">
      <c r="A243" s="37"/>
      <c r="B243" s="38"/>
      <c r="C243" s="39"/>
      <c r="D243" s="194" t="s">
        <v>199</v>
      </c>
      <c r="E243" s="39"/>
      <c r="F243" s="195" t="s">
        <v>2900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82</v>
      </c>
    </row>
    <row r="244" spans="1:65" s="2" customFormat="1" ht="11.25">
      <c r="A244" s="37"/>
      <c r="B244" s="38"/>
      <c r="C244" s="39"/>
      <c r="D244" s="199" t="s">
        <v>206</v>
      </c>
      <c r="E244" s="39"/>
      <c r="F244" s="200" t="s">
        <v>2901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206</v>
      </c>
      <c r="AU244" s="20" t="s">
        <v>82</v>
      </c>
    </row>
    <row r="245" spans="1:65" s="13" customFormat="1" ht="11.25">
      <c r="B245" s="201"/>
      <c r="C245" s="202"/>
      <c r="D245" s="194" t="s">
        <v>208</v>
      </c>
      <c r="E245" s="203" t="s">
        <v>19</v>
      </c>
      <c r="F245" s="204" t="s">
        <v>2902</v>
      </c>
      <c r="G245" s="202"/>
      <c r="H245" s="205">
        <v>5.1920000000000002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208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191</v>
      </c>
    </row>
    <row r="246" spans="1:65" s="13" customFormat="1" ht="11.25">
      <c r="B246" s="201"/>
      <c r="C246" s="202"/>
      <c r="D246" s="194" t="s">
        <v>208</v>
      </c>
      <c r="E246" s="203" t="s">
        <v>19</v>
      </c>
      <c r="F246" s="204" t="s">
        <v>2903</v>
      </c>
      <c r="G246" s="202"/>
      <c r="H246" s="205">
        <v>0.14399999999999999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</v>
      </c>
      <c r="AU246" s="211" t="s">
        <v>82</v>
      </c>
      <c r="AV246" s="13" t="s">
        <v>82</v>
      </c>
      <c r="AW246" s="13" t="s">
        <v>34</v>
      </c>
      <c r="AX246" s="13" t="s">
        <v>73</v>
      </c>
      <c r="AY246" s="211" t="s">
        <v>191</v>
      </c>
    </row>
    <row r="247" spans="1:65" s="14" customFormat="1" ht="11.25">
      <c r="B247" s="212"/>
      <c r="C247" s="213"/>
      <c r="D247" s="194" t="s">
        <v>208</v>
      </c>
      <c r="E247" s="214" t="s">
        <v>19</v>
      </c>
      <c r="F247" s="215" t="s">
        <v>238</v>
      </c>
      <c r="G247" s="213"/>
      <c r="H247" s="216">
        <v>5.3360000000000003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208</v>
      </c>
      <c r="AU247" s="222" t="s">
        <v>82</v>
      </c>
      <c r="AV247" s="14" t="s">
        <v>197</v>
      </c>
      <c r="AW247" s="14" t="s">
        <v>34</v>
      </c>
      <c r="AX247" s="14" t="s">
        <v>80</v>
      </c>
      <c r="AY247" s="222" t="s">
        <v>191</v>
      </c>
    </row>
    <row r="248" spans="1:65" s="2" customFormat="1" ht="16.5" customHeight="1">
      <c r="A248" s="37"/>
      <c r="B248" s="38"/>
      <c r="C248" s="181" t="s">
        <v>448</v>
      </c>
      <c r="D248" s="181" t="s">
        <v>193</v>
      </c>
      <c r="E248" s="182" t="s">
        <v>515</v>
      </c>
      <c r="F248" s="183" t="s">
        <v>516</v>
      </c>
      <c r="G248" s="184" t="s">
        <v>255</v>
      </c>
      <c r="H248" s="185">
        <v>0.13900000000000001</v>
      </c>
      <c r="I248" s="186"/>
      <c r="J248" s="187">
        <f>ROUND(I248*H248,2)</f>
        <v>0</v>
      </c>
      <c r="K248" s="183" t="s">
        <v>203</v>
      </c>
      <c r="L248" s="42"/>
      <c r="M248" s="188" t="s">
        <v>19</v>
      </c>
      <c r="N248" s="189" t="s">
        <v>44</v>
      </c>
      <c r="O248" s="67"/>
      <c r="P248" s="190">
        <f>O248*H248</f>
        <v>0</v>
      </c>
      <c r="Q248" s="190">
        <v>1.06277</v>
      </c>
      <c r="R248" s="190">
        <f>Q248*H248</f>
        <v>0.14772503000000001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197</v>
      </c>
      <c r="AT248" s="192" t="s">
        <v>193</v>
      </c>
      <c r="AU248" s="192" t="s">
        <v>82</v>
      </c>
      <c r="AY248" s="20" t="s">
        <v>191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80</v>
      </c>
      <c r="BK248" s="193">
        <f>ROUND(I248*H248,2)</f>
        <v>0</v>
      </c>
      <c r="BL248" s="20" t="s">
        <v>197</v>
      </c>
      <c r="BM248" s="192" t="s">
        <v>2904</v>
      </c>
    </row>
    <row r="249" spans="1:65" s="2" customFormat="1" ht="29.25">
      <c r="A249" s="37"/>
      <c r="B249" s="38"/>
      <c r="C249" s="39"/>
      <c r="D249" s="194" t="s">
        <v>199</v>
      </c>
      <c r="E249" s="39"/>
      <c r="F249" s="195" t="s">
        <v>518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199</v>
      </c>
      <c r="AU249" s="20" t="s">
        <v>82</v>
      </c>
    </row>
    <row r="250" spans="1:65" s="2" customFormat="1" ht="11.25">
      <c r="A250" s="37"/>
      <c r="B250" s="38"/>
      <c r="C250" s="39"/>
      <c r="D250" s="199" t="s">
        <v>206</v>
      </c>
      <c r="E250" s="39"/>
      <c r="F250" s="200" t="s">
        <v>519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206</v>
      </c>
      <c r="AU250" s="20" t="s">
        <v>82</v>
      </c>
    </row>
    <row r="251" spans="1:65" s="13" customFormat="1" ht="11.25">
      <c r="B251" s="201"/>
      <c r="C251" s="202"/>
      <c r="D251" s="194" t="s">
        <v>208</v>
      </c>
      <c r="E251" s="203" t="s">
        <v>19</v>
      </c>
      <c r="F251" s="204" t="s">
        <v>520</v>
      </c>
      <c r="G251" s="202"/>
      <c r="H251" s="205">
        <v>0.13900000000000001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208</v>
      </c>
      <c r="AU251" s="211" t="s">
        <v>82</v>
      </c>
      <c r="AV251" s="13" t="s">
        <v>82</v>
      </c>
      <c r="AW251" s="13" t="s">
        <v>34</v>
      </c>
      <c r="AX251" s="13" t="s">
        <v>80</v>
      </c>
      <c r="AY251" s="211" t="s">
        <v>191</v>
      </c>
    </row>
    <row r="252" spans="1:65" s="2" customFormat="1" ht="24.2" customHeight="1">
      <c r="A252" s="37"/>
      <c r="B252" s="38"/>
      <c r="C252" s="181" t="s">
        <v>455</v>
      </c>
      <c r="D252" s="181" t="s">
        <v>193</v>
      </c>
      <c r="E252" s="182" t="s">
        <v>522</v>
      </c>
      <c r="F252" s="183" t="s">
        <v>523</v>
      </c>
      <c r="G252" s="184" t="s">
        <v>255</v>
      </c>
      <c r="H252" s="185">
        <v>0.14000000000000001</v>
      </c>
      <c r="I252" s="186"/>
      <c r="J252" s="187">
        <f>ROUND(I252*H252,2)</f>
        <v>0</v>
      </c>
      <c r="K252" s="183" t="s">
        <v>203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1.7090000000000001E-2</v>
      </c>
      <c r="R252" s="190">
        <f>Q252*H252</f>
        <v>2.3926000000000004E-3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197</v>
      </c>
      <c r="AT252" s="192" t="s">
        <v>193</v>
      </c>
      <c r="AU252" s="192" t="s">
        <v>82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197</v>
      </c>
      <c r="BM252" s="192" t="s">
        <v>2905</v>
      </c>
    </row>
    <row r="253" spans="1:65" s="2" customFormat="1" ht="11.25">
      <c r="A253" s="37"/>
      <c r="B253" s="38"/>
      <c r="C253" s="39"/>
      <c r="D253" s="194" t="s">
        <v>199</v>
      </c>
      <c r="E253" s="39"/>
      <c r="F253" s="195" t="s">
        <v>525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82</v>
      </c>
    </row>
    <row r="254" spans="1:65" s="2" customFormat="1" ht="11.25">
      <c r="A254" s="37"/>
      <c r="B254" s="38"/>
      <c r="C254" s="39"/>
      <c r="D254" s="199" t="s">
        <v>206</v>
      </c>
      <c r="E254" s="39"/>
      <c r="F254" s="200" t="s">
        <v>526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206</v>
      </c>
      <c r="AU254" s="20" t="s">
        <v>82</v>
      </c>
    </row>
    <row r="255" spans="1:65" s="13" customFormat="1" ht="11.25">
      <c r="B255" s="201"/>
      <c r="C255" s="202"/>
      <c r="D255" s="194" t="s">
        <v>208</v>
      </c>
      <c r="E255" s="203" t="s">
        <v>19</v>
      </c>
      <c r="F255" s="204" t="s">
        <v>2906</v>
      </c>
      <c r="G255" s="202"/>
      <c r="H255" s="205">
        <v>0.14000000000000001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208</v>
      </c>
      <c r="AU255" s="211" t="s">
        <v>82</v>
      </c>
      <c r="AV255" s="13" t="s">
        <v>82</v>
      </c>
      <c r="AW255" s="13" t="s">
        <v>34</v>
      </c>
      <c r="AX255" s="13" t="s">
        <v>80</v>
      </c>
      <c r="AY255" s="211" t="s">
        <v>191</v>
      </c>
    </row>
    <row r="256" spans="1:65" s="2" customFormat="1" ht="16.5" customHeight="1">
      <c r="A256" s="37"/>
      <c r="B256" s="38"/>
      <c r="C256" s="223" t="s">
        <v>463</v>
      </c>
      <c r="D256" s="223" t="s">
        <v>273</v>
      </c>
      <c r="E256" s="224" t="s">
        <v>529</v>
      </c>
      <c r="F256" s="225" t="s">
        <v>530</v>
      </c>
      <c r="G256" s="226" t="s">
        <v>255</v>
      </c>
      <c r="H256" s="227">
        <v>0.14000000000000001</v>
      </c>
      <c r="I256" s="228"/>
      <c r="J256" s="229">
        <f>ROUND(I256*H256,2)</f>
        <v>0</v>
      </c>
      <c r="K256" s="225" t="s">
        <v>203</v>
      </c>
      <c r="L256" s="230"/>
      <c r="M256" s="231" t="s">
        <v>19</v>
      </c>
      <c r="N256" s="232" t="s">
        <v>44</v>
      </c>
      <c r="O256" s="67"/>
      <c r="P256" s="190">
        <f>O256*H256</f>
        <v>0</v>
      </c>
      <c r="Q256" s="190">
        <v>1</v>
      </c>
      <c r="R256" s="190">
        <f>Q256*H256</f>
        <v>0.14000000000000001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239</v>
      </c>
      <c r="AT256" s="192" t="s">
        <v>273</v>
      </c>
      <c r="AU256" s="192" t="s">
        <v>82</v>
      </c>
      <c r="AY256" s="20" t="s">
        <v>191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80</v>
      </c>
      <c r="BK256" s="193">
        <f>ROUND(I256*H256,2)</f>
        <v>0</v>
      </c>
      <c r="BL256" s="20" t="s">
        <v>197</v>
      </c>
      <c r="BM256" s="192" t="s">
        <v>2907</v>
      </c>
    </row>
    <row r="257" spans="1:65" s="2" customFormat="1" ht="11.25">
      <c r="A257" s="37"/>
      <c r="B257" s="38"/>
      <c r="C257" s="39"/>
      <c r="D257" s="194" t="s">
        <v>199</v>
      </c>
      <c r="E257" s="39"/>
      <c r="F257" s="195" t="s">
        <v>530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199</v>
      </c>
      <c r="AU257" s="20" t="s">
        <v>82</v>
      </c>
    </row>
    <row r="258" spans="1:65" s="2" customFormat="1" ht="24.2" customHeight="1">
      <c r="A258" s="37"/>
      <c r="B258" s="38"/>
      <c r="C258" s="181" t="s">
        <v>470</v>
      </c>
      <c r="D258" s="181" t="s">
        <v>193</v>
      </c>
      <c r="E258" s="182" t="s">
        <v>2908</v>
      </c>
      <c r="F258" s="183" t="s">
        <v>2909</v>
      </c>
      <c r="G258" s="184" t="s">
        <v>255</v>
      </c>
      <c r="H258" s="185">
        <v>0.90700000000000003</v>
      </c>
      <c r="I258" s="186"/>
      <c r="J258" s="187">
        <f>ROUND(I258*H258,2)</f>
        <v>0</v>
      </c>
      <c r="K258" s="183" t="s">
        <v>19</v>
      </c>
      <c r="L258" s="42"/>
      <c r="M258" s="188" t="s">
        <v>19</v>
      </c>
      <c r="N258" s="189" t="s">
        <v>44</v>
      </c>
      <c r="O258" s="67"/>
      <c r="P258" s="190">
        <f>O258*H258</f>
        <v>0</v>
      </c>
      <c r="Q258" s="190">
        <v>1.221E-2</v>
      </c>
      <c r="R258" s="190">
        <f>Q258*H258</f>
        <v>1.1074470000000001E-2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197</v>
      </c>
      <c r="AT258" s="192" t="s">
        <v>193</v>
      </c>
      <c r="AU258" s="192" t="s">
        <v>82</v>
      </c>
      <c r="AY258" s="20" t="s">
        <v>191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80</v>
      </c>
      <c r="BK258" s="193">
        <f>ROUND(I258*H258,2)</f>
        <v>0</v>
      </c>
      <c r="BL258" s="20" t="s">
        <v>197</v>
      </c>
      <c r="BM258" s="192" t="s">
        <v>2910</v>
      </c>
    </row>
    <row r="259" spans="1:65" s="2" customFormat="1" ht="19.5">
      <c r="A259" s="37"/>
      <c r="B259" s="38"/>
      <c r="C259" s="39"/>
      <c r="D259" s="194" t="s">
        <v>199</v>
      </c>
      <c r="E259" s="39"/>
      <c r="F259" s="195" t="s">
        <v>2911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199</v>
      </c>
      <c r="AU259" s="20" t="s">
        <v>82</v>
      </c>
    </row>
    <row r="260" spans="1:65" s="13" customFormat="1" ht="11.25">
      <c r="B260" s="201"/>
      <c r="C260" s="202"/>
      <c r="D260" s="194" t="s">
        <v>208</v>
      </c>
      <c r="E260" s="203" t="s">
        <v>19</v>
      </c>
      <c r="F260" s="204" t="s">
        <v>2912</v>
      </c>
      <c r="G260" s="202"/>
      <c r="H260" s="205">
        <v>0.90700000000000003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208</v>
      </c>
      <c r="AU260" s="211" t="s">
        <v>82</v>
      </c>
      <c r="AV260" s="13" t="s">
        <v>82</v>
      </c>
      <c r="AW260" s="13" t="s">
        <v>34</v>
      </c>
      <c r="AX260" s="13" t="s">
        <v>80</v>
      </c>
      <c r="AY260" s="211" t="s">
        <v>191</v>
      </c>
    </row>
    <row r="261" spans="1:65" s="2" customFormat="1" ht="16.5" customHeight="1">
      <c r="A261" s="37"/>
      <c r="B261" s="38"/>
      <c r="C261" s="223" t="s">
        <v>481</v>
      </c>
      <c r="D261" s="223" t="s">
        <v>273</v>
      </c>
      <c r="E261" s="224" t="s">
        <v>2913</v>
      </c>
      <c r="F261" s="225" t="s">
        <v>2914</v>
      </c>
      <c r="G261" s="226" t="s">
        <v>255</v>
      </c>
      <c r="H261" s="227">
        <v>0.95199999999999996</v>
      </c>
      <c r="I261" s="228"/>
      <c r="J261" s="229">
        <f>ROUND(I261*H261,2)</f>
        <v>0</v>
      </c>
      <c r="K261" s="225" t="s">
        <v>203</v>
      </c>
      <c r="L261" s="230"/>
      <c r="M261" s="231" t="s">
        <v>19</v>
      </c>
      <c r="N261" s="232" t="s">
        <v>44</v>
      </c>
      <c r="O261" s="67"/>
      <c r="P261" s="190">
        <f>O261*H261</f>
        <v>0</v>
      </c>
      <c r="Q261" s="190">
        <v>1</v>
      </c>
      <c r="R261" s="190">
        <f>Q261*H261</f>
        <v>0.95199999999999996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239</v>
      </c>
      <c r="AT261" s="192" t="s">
        <v>273</v>
      </c>
      <c r="AU261" s="192" t="s">
        <v>82</v>
      </c>
      <c r="AY261" s="20" t="s">
        <v>191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197</v>
      </c>
      <c r="BM261" s="192" t="s">
        <v>2915</v>
      </c>
    </row>
    <row r="262" spans="1:65" s="2" customFormat="1" ht="11.25">
      <c r="A262" s="37"/>
      <c r="B262" s="38"/>
      <c r="C262" s="39"/>
      <c r="D262" s="194" t="s">
        <v>199</v>
      </c>
      <c r="E262" s="39"/>
      <c r="F262" s="195" t="s">
        <v>2914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199</v>
      </c>
      <c r="AU262" s="20" t="s">
        <v>82</v>
      </c>
    </row>
    <row r="263" spans="1:65" s="13" customFormat="1" ht="11.25">
      <c r="B263" s="201"/>
      <c r="C263" s="202"/>
      <c r="D263" s="194" t="s">
        <v>208</v>
      </c>
      <c r="E263" s="202"/>
      <c r="F263" s="204" t="s">
        <v>2916</v>
      </c>
      <c r="G263" s="202"/>
      <c r="H263" s="205">
        <v>0.95199999999999996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208</v>
      </c>
      <c r="AU263" s="211" t="s">
        <v>82</v>
      </c>
      <c r="AV263" s="13" t="s">
        <v>82</v>
      </c>
      <c r="AW263" s="13" t="s">
        <v>4</v>
      </c>
      <c r="AX263" s="13" t="s">
        <v>80</v>
      </c>
      <c r="AY263" s="211" t="s">
        <v>191</v>
      </c>
    </row>
    <row r="264" spans="1:65" s="2" customFormat="1" ht="16.5" customHeight="1">
      <c r="A264" s="37"/>
      <c r="B264" s="38"/>
      <c r="C264" s="181" t="s">
        <v>493</v>
      </c>
      <c r="D264" s="181" t="s">
        <v>193</v>
      </c>
      <c r="E264" s="182" t="s">
        <v>2917</v>
      </c>
      <c r="F264" s="183" t="s">
        <v>2918</v>
      </c>
      <c r="G264" s="184" t="s">
        <v>202</v>
      </c>
      <c r="H264" s="185">
        <v>1.905</v>
      </c>
      <c r="I264" s="186"/>
      <c r="J264" s="187">
        <f>ROUND(I264*H264,2)</f>
        <v>0</v>
      </c>
      <c r="K264" s="183" t="s">
        <v>203</v>
      </c>
      <c r="L264" s="42"/>
      <c r="M264" s="188" t="s">
        <v>19</v>
      </c>
      <c r="N264" s="189" t="s">
        <v>44</v>
      </c>
      <c r="O264" s="67"/>
      <c r="P264" s="190">
        <f>O264*H264</f>
        <v>0</v>
      </c>
      <c r="Q264" s="190">
        <v>2.5019800000000001</v>
      </c>
      <c r="R264" s="190">
        <f>Q264*H264</f>
        <v>4.7662719000000004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197</v>
      </c>
      <c r="AT264" s="192" t="s">
        <v>193</v>
      </c>
      <c r="AU264" s="192" t="s">
        <v>82</v>
      </c>
      <c r="AY264" s="20" t="s">
        <v>191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197</v>
      </c>
      <c r="BM264" s="192" t="s">
        <v>2919</v>
      </c>
    </row>
    <row r="265" spans="1:65" s="2" customFormat="1" ht="11.25">
      <c r="A265" s="37"/>
      <c r="B265" s="38"/>
      <c r="C265" s="39"/>
      <c r="D265" s="194" t="s">
        <v>199</v>
      </c>
      <c r="E265" s="39"/>
      <c r="F265" s="195" t="s">
        <v>2920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199</v>
      </c>
      <c r="AU265" s="20" t="s">
        <v>82</v>
      </c>
    </row>
    <row r="266" spans="1:65" s="2" customFormat="1" ht="11.25">
      <c r="A266" s="37"/>
      <c r="B266" s="38"/>
      <c r="C266" s="39"/>
      <c r="D266" s="199" t="s">
        <v>206</v>
      </c>
      <c r="E266" s="39"/>
      <c r="F266" s="200" t="s">
        <v>2921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206</v>
      </c>
      <c r="AU266" s="20" t="s">
        <v>82</v>
      </c>
    </row>
    <row r="267" spans="1:65" s="13" customFormat="1" ht="11.25">
      <c r="B267" s="201"/>
      <c r="C267" s="202"/>
      <c r="D267" s="194" t="s">
        <v>208</v>
      </c>
      <c r="E267" s="203" t="s">
        <v>19</v>
      </c>
      <c r="F267" s="204" t="s">
        <v>2922</v>
      </c>
      <c r="G267" s="202"/>
      <c r="H267" s="205">
        <v>1.905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208</v>
      </c>
      <c r="AU267" s="211" t="s">
        <v>82</v>
      </c>
      <c r="AV267" s="13" t="s">
        <v>82</v>
      </c>
      <c r="AW267" s="13" t="s">
        <v>34</v>
      </c>
      <c r="AX267" s="13" t="s">
        <v>80</v>
      </c>
      <c r="AY267" s="211" t="s">
        <v>191</v>
      </c>
    </row>
    <row r="268" spans="1:65" s="2" customFormat="1" ht="16.5" customHeight="1">
      <c r="A268" s="37"/>
      <c r="B268" s="38"/>
      <c r="C268" s="181" t="s">
        <v>500</v>
      </c>
      <c r="D268" s="181" t="s">
        <v>193</v>
      </c>
      <c r="E268" s="182" t="s">
        <v>2923</v>
      </c>
      <c r="F268" s="183" t="s">
        <v>2924</v>
      </c>
      <c r="G268" s="184" t="s">
        <v>282</v>
      </c>
      <c r="H268" s="185">
        <v>15.24</v>
      </c>
      <c r="I268" s="186"/>
      <c r="J268" s="187">
        <f>ROUND(I268*H268,2)</f>
        <v>0</v>
      </c>
      <c r="K268" s="183" t="s">
        <v>203</v>
      </c>
      <c r="L268" s="42"/>
      <c r="M268" s="188" t="s">
        <v>19</v>
      </c>
      <c r="N268" s="189" t="s">
        <v>44</v>
      </c>
      <c r="O268" s="67"/>
      <c r="P268" s="190">
        <f>O268*H268</f>
        <v>0</v>
      </c>
      <c r="Q268" s="190">
        <v>1.1169999999999999E-2</v>
      </c>
      <c r="R268" s="190">
        <f>Q268*H268</f>
        <v>0.17023079999999999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197</v>
      </c>
      <c r="AT268" s="192" t="s">
        <v>193</v>
      </c>
      <c r="AU268" s="192" t="s">
        <v>82</v>
      </c>
      <c r="AY268" s="20" t="s">
        <v>191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197</v>
      </c>
      <c r="BM268" s="192" t="s">
        <v>2925</v>
      </c>
    </row>
    <row r="269" spans="1:65" s="2" customFormat="1" ht="11.25">
      <c r="A269" s="37"/>
      <c r="B269" s="38"/>
      <c r="C269" s="39"/>
      <c r="D269" s="194" t="s">
        <v>199</v>
      </c>
      <c r="E269" s="39"/>
      <c r="F269" s="195" t="s">
        <v>2926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199</v>
      </c>
      <c r="AU269" s="20" t="s">
        <v>82</v>
      </c>
    </row>
    <row r="270" spans="1:65" s="2" customFormat="1" ht="11.25">
      <c r="A270" s="37"/>
      <c r="B270" s="38"/>
      <c r="C270" s="39"/>
      <c r="D270" s="199" t="s">
        <v>206</v>
      </c>
      <c r="E270" s="39"/>
      <c r="F270" s="200" t="s">
        <v>2927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206</v>
      </c>
      <c r="AU270" s="20" t="s">
        <v>82</v>
      </c>
    </row>
    <row r="271" spans="1:65" s="13" customFormat="1" ht="11.25">
      <c r="B271" s="201"/>
      <c r="C271" s="202"/>
      <c r="D271" s="194" t="s">
        <v>208</v>
      </c>
      <c r="E271" s="203" t="s">
        <v>19</v>
      </c>
      <c r="F271" s="204" t="s">
        <v>2928</v>
      </c>
      <c r="G271" s="202"/>
      <c r="H271" s="205">
        <v>15.24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208</v>
      </c>
      <c r="AU271" s="211" t="s">
        <v>82</v>
      </c>
      <c r="AV271" s="13" t="s">
        <v>82</v>
      </c>
      <c r="AW271" s="13" t="s">
        <v>34</v>
      </c>
      <c r="AX271" s="13" t="s">
        <v>80</v>
      </c>
      <c r="AY271" s="211" t="s">
        <v>191</v>
      </c>
    </row>
    <row r="272" spans="1:65" s="2" customFormat="1" ht="16.5" customHeight="1">
      <c r="A272" s="37"/>
      <c r="B272" s="38"/>
      <c r="C272" s="181" t="s">
        <v>507</v>
      </c>
      <c r="D272" s="181" t="s">
        <v>193</v>
      </c>
      <c r="E272" s="182" t="s">
        <v>2929</v>
      </c>
      <c r="F272" s="183" t="s">
        <v>2930</v>
      </c>
      <c r="G272" s="184" t="s">
        <v>282</v>
      </c>
      <c r="H272" s="185">
        <v>15.24</v>
      </c>
      <c r="I272" s="186"/>
      <c r="J272" s="187">
        <f>ROUND(I272*H272,2)</f>
        <v>0</v>
      </c>
      <c r="K272" s="183" t="s">
        <v>203</v>
      </c>
      <c r="L272" s="42"/>
      <c r="M272" s="188" t="s">
        <v>19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197</v>
      </c>
      <c r="AT272" s="192" t="s">
        <v>193</v>
      </c>
      <c r="AU272" s="192" t="s">
        <v>82</v>
      </c>
      <c r="AY272" s="20" t="s">
        <v>191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197</v>
      </c>
      <c r="BM272" s="192" t="s">
        <v>2931</v>
      </c>
    </row>
    <row r="273" spans="1:65" s="2" customFormat="1" ht="11.25">
      <c r="A273" s="37"/>
      <c r="B273" s="38"/>
      <c r="C273" s="39"/>
      <c r="D273" s="194" t="s">
        <v>199</v>
      </c>
      <c r="E273" s="39"/>
      <c r="F273" s="195" t="s">
        <v>2932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199</v>
      </c>
      <c r="AU273" s="20" t="s">
        <v>82</v>
      </c>
    </row>
    <row r="274" spans="1:65" s="2" customFormat="1" ht="11.25">
      <c r="A274" s="37"/>
      <c r="B274" s="38"/>
      <c r="C274" s="39"/>
      <c r="D274" s="199" t="s">
        <v>206</v>
      </c>
      <c r="E274" s="39"/>
      <c r="F274" s="200" t="s">
        <v>2933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206</v>
      </c>
      <c r="AU274" s="20" t="s">
        <v>82</v>
      </c>
    </row>
    <row r="275" spans="1:65" s="2" customFormat="1" ht="16.5" customHeight="1">
      <c r="A275" s="37"/>
      <c r="B275" s="38"/>
      <c r="C275" s="181" t="s">
        <v>514</v>
      </c>
      <c r="D275" s="181" t="s">
        <v>193</v>
      </c>
      <c r="E275" s="182" t="s">
        <v>2934</v>
      </c>
      <c r="F275" s="183" t="s">
        <v>2935</v>
      </c>
      <c r="G275" s="184" t="s">
        <v>255</v>
      </c>
      <c r="H275" s="185">
        <v>0.30499999999999999</v>
      </c>
      <c r="I275" s="186"/>
      <c r="J275" s="187">
        <f>ROUND(I275*H275,2)</f>
        <v>0</v>
      </c>
      <c r="K275" s="183" t="s">
        <v>203</v>
      </c>
      <c r="L275" s="42"/>
      <c r="M275" s="188" t="s">
        <v>19</v>
      </c>
      <c r="N275" s="189" t="s">
        <v>44</v>
      </c>
      <c r="O275" s="67"/>
      <c r="P275" s="190">
        <f>O275*H275</f>
        <v>0</v>
      </c>
      <c r="Q275" s="190">
        <v>1.05291</v>
      </c>
      <c r="R275" s="190">
        <f>Q275*H275</f>
        <v>0.32113754999999999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197</v>
      </c>
      <c r="AT275" s="192" t="s">
        <v>193</v>
      </c>
      <c r="AU275" s="192" t="s">
        <v>82</v>
      </c>
      <c r="AY275" s="20" t="s">
        <v>191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197</v>
      </c>
      <c r="BM275" s="192" t="s">
        <v>2936</v>
      </c>
    </row>
    <row r="276" spans="1:65" s="2" customFormat="1" ht="11.25">
      <c r="A276" s="37"/>
      <c r="B276" s="38"/>
      <c r="C276" s="39"/>
      <c r="D276" s="194" t="s">
        <v>199</v>
      </c>
      <c r="E276" s="39"/>
      <c r="F276" s="195" t="s">
        <v>2937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199</v>
      </c>
      <c r="AU276" s="20" t="s">
        <v>82</v>
      </c>
    </row>
    <row r="277" spans="1:65" s="2" customFormat="1" ht="11.25">
      <c r="A277" s="37"/>
      <c r="B277" s="38"/>
      <c r="C277" s="39"/>
      <c r="D277" s="199" t="s">
        <v>206</v>
      </c>
      <c r="E277" s="39"/>
      <c r="F277" s="200" t="s">
        <v>2938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206</v>
      </c>
      <c r="AU277" s="20" t="s">
        <v>82</v>
      </c>
    </row>
    <row r="278" spans="1:65" s="13" customFormat="1" ht="11.25">
      <c r="B278" s="201"/>
      <c r="C278" s="202"/>
      <c r="D278" s="194" t="s">
        <v>208</v>
      </c>
      <c r="E278" s="203" t="s">
        <v>19</v>
      </c>
      <c r="F278" s="204" t="s">
        <v>2939</v>
      </c>
      <c r="G278" s="202"/>
      <c r="H278" s="205">
        <v>0.30499999999999999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208</v>
      </c>
      <c r="AU278" s="211" t="s">
        <v>82</v>
      </c>
      <c r="AV278" s="13" t="s">
        <v>82</v>
      </c>
      <c r="AW278" s="13" t="s">
        <v>34</v>
      </c>
      <c r="AX278" s="13" t="s">
        <v>80</v>
      </c>
      <c r="AY278" s="211" t="s">
        <v>191</v>
      </c>
    </row>
    <row r="279" spans="1:65" s="12" customFormat="1" ht="22.9" customHeight="1">
      <c r="B279" s="165"/>
      <c r="C279" s="166"/>
      <c r="D279" s="167" t="s">
        <v>72</v>
      </c>
      <c r="E279" s="179" t="s">
        <v>1385</v>
      </c>
      <c r="F279" s="179" t="s">
        <v>1386</v>
      </c>
      <c r="G279" s="166"/>
      <c r="H279" s="166"/>
      <c r="I279" s="169"/>
      <c r="J279" s="180">
        <f>BK279</f>
        <v>0</v>
      </c>
      <c r="K279" s="166"/>
      <c r="L279" s="171"/>
      <c r="M279" s="172"/>
      <c r="N279" s="173"/>
      <c r="O279" s="173"/>
      <c r="P279" s="174">
        <f>SUM(P280:P282)</f>
        <v>0</v>
      </c>
      <c r="Q279" s="173"/>
      <c r="R279" s="174">
        <f>SUM(R280:R282)</f>
        <v>0</v>
      </c>
      <c r="S279" s="173"/>
      <c r="T279" s="175">
        <f>SUM(T280:T282)</f>
        <v>0</v>
      </c>
      <c r="AR279" s="176" t="s">
        <v>80</v>
      </c>
      <c r="AT279" s="177" t="s">
        <v>72</v>
      </c>
      <c r="AU279" s="177" t="s">
        <v>80</v>
      </c>
      <c r="AY279" s="176" t="s">
        <v>191</v>
      </c>
      <c r="BK279" s="178">
        <f>SUM(BK280:BK282)</f>
        <v>0</v>
      </c>
    </row>
    <row r="280" spans="1:65" s="2" customFormat="1" ht="16.5" customHeight="1">
      <c r="A280" s="37"/>
      <c r="B280" s="38"/>
      <c r="C280" s="181" t="s">
        <v>521</v>
      </c>
      <c r="D280" s="181" t="s">
        <v>193</v>
      </c>
      <c r="E280" s="182" t="s">
        <v>2940</v>
      </c>
      <c r="F280" s="183" t="s">
        <v>2941</v>
      </c>
      <c r="G280" s="184" t="s">
        <v>255</v>
      </c>
      <c r="H280" s="185">
        <v>671.06299999999999</v>
      </c>
      <c r="I280" s="186"/>
      <c r="J280" s="187">
        <f>ROUND(I280*H280,2)</f>
        <v>0</v>
      </c>
      <c r="K280" s="183" t="s">
        <v>203</v>
      </c>
      <c r="L280" s="42"/>
      <c r="M280" s="188" t="s">
        <v>19</v>
      </c>
      <c r="N280" s="189" t="s">
        <v>44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197</v>
      </c>
      <c r="AT280" s="192" t="s">
        <v>193</v>
      </c>
      <c r="AU280" s="192" t="s">
        <v>82</v>
      </c>
      <c r="AY280" s="20" t="s">
        <v>191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80</v>
      </c>
      <c r="BK280" s="193">
        <f>ROUND(I280*H280,2)</f>
        <v>0</v>
      </c>
      <c r="BL280" s="20" t="s">
        <v>197</v>
      </c>
      <c r="BM280" s="192" t="s">
        <v>2942</v>
      </c>
    </row>
    <row r="281" spans="1:65" s="2" customFormat="1" ht="19.5">
      <c r="A281" s="37"/>
      <c r="B281" s="38"/>
      <c r="C281" s="39"/>
      <c r="D281" s="194" t="s">
        <v>199</v>
      </c>
      <c r="E281" s="39"/>
      <c r="F281" s="195" t="s">
        <v>2943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199</v>
      </c>
      <c r="AU281" s="20" t="s">
        <v>82</v>
      </c>
    </row>
    <row r="282" spans="1:65" s="2" customFormat="1" ht="11.25">
      <c r="A282" s="37"/>
      <c r="B282" s="38"/>
      <c r="C282" s="39"/>
      <c r="D282" s="199" t="s">
        <v>206</v>
      </c>
      <c r="E282" s="39"/>
      <c r="F282" s="200" t="s">
        <v>2944</v>
      </c>
      <c r="G282" s="39"/>
      <c r="H282" s="39"/>
      <c r="I282" s="196"/>
      <c r="J282" s="39"/>
      <c r="K282" s="39"/>
      <c r="L282" s="42"/>
      <c r="M282" s="245"/>
      <c r="N282" s="246"/>
      <c r="O282" s="247"/>
      <c r="P282" s="247"/>
      <c r="Q282" s="247"/>
      <c r="R282" s="247"/>
      <c r="S282" s="247"/>
      <c r="T282" s="24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206</v>
      </c>
      <c r="AU282" s="20" t="s">
        <v>82</v>
      </c>
    </row>
    <row r="283" spans="1:65" s="2" customFormat="1" ht="6.95" customHeight="1">
      <c r="A283" s="37"/>
      <c r="B283" s="50"/>
      <c r="C283" s="51"/>
      <c r="D283" s="51"/>
      <c r="E283" s="51"/>
      <c r="F283" s="51"/>
      <c r="G283" s="51"/>
      <c r="H283" s="51"/>
      <c r="I283" s="51"/>
      <c r="J283" s="51"/>
      <c r="K283" s="51"/>
      <c r="L283" s="42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algorithmName="SHA-512" hashValue="Cd/EfKfFcJgB0+gYKfO1ETkSiJ4DhIZ1V5o+ZtHv4zdlyxf5+bVHnnrgiRsEb9lgtLJQG6rkjoHwPMgQ77uCwA==" saltValue="3YCawAcxsmhv7Oa22dOv8NyY5PLr+g06HoL2KpDlKPTMLAk1SddcqAygGuoKR27yM/fi4Ywwg25h7dmAUGVzzg==" spinCount="100000" sheet="1" objects="1" scenarios="1" formatColumns="0" formatRows="0" autoFilter="0"/>
  <autoFilter ref="C89:K282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99" r:id="rId2" xr:uid="{00000000-0004-0000-0200-000001000000}"/>
    <hyperlink ref="F103" r:id="rId3" xr:uid="{00000000-0004-0000-0200-000002000000}"/>
    <hyperlink ref="F106" r:id="rId4" xr:uid="{00000000-0004-0000-0200-000003000000}"/>
    <hyperlink ref="F110" r:id="rId5" xr:uid="{00000000-0004-0000-0200-000004000000}"/>
    <hyperlink ref="F114" r:id="rId6" xr:uid="{00000000-0004-0000-0200-000005000000}"/>
    <hyperlink ref="F118" r:id="rId7" xr:uid="{00000000-0004-0000-0200-000006000000}"/>
    <hyperlink ref="F121" r:id="rId8" xr:uid="{00000000-0004-0000-0200-000007000000}"/>
    <hyperlink ref="F125" r:id="rId9" xr:uid="{00000000-0004-0000-0200-000008000000}"/>
    <hyperlink ref="F129" r:id="rId10" xr:uid="{00000000-0004-0000-0200-000009000000}"/>
    <hyperlink ref="F132" r:id="rId11" xr:uid="{00000000-0004-0000-0200-00000A000000}"/>
    <hyperlink ref="F137" r:id="rId12" xr:uid="{00000000-0004-0000-0200-00000B000000}"/>
    <hyperlink ref="F141" r:id="rId13" xr:uid="{00000000-0004-0000-0200-00000C000000}"/>
    <hyperlink ref="F145" r:id="rId14" xr:uid="{00000000-0004-0000-0200-00000D000000}"/>
    <hyperlink ref="F148" r:id="rId15" xr:uid="{00000000-0004-0000-0200-00000E000000}"/>
    <hyperlink ref="F151" r:id="rId16" xr:uid="{00000000-0004-0000-0200-00000F000000}"/>
    <hyperlink ref="F154" r:id="rId17" xr:uid="{00000000-0004-0000-0200-000010000000}"/>
    <hyperlink ref="F157" r:id="rId18" xr:uid="{00000000-0004-0000-0200-000011000000}"/>
    <hyperlink ref="F160" r:id="rId19" xr:uid="{00000000-0004-0000-0200-000012000000}"/>
    <hyperlink ref="F164" r:id="rId20" xr:uid="{00000000-0004-0000-0200-000013000000}"/>
    <hyperlink ref="F170" r:id="rId21" xr:uid="{00000000-0004-0000-0200-000014000000}"/>
    <hyperlink ref="F178" r:id="rId22" xr:uid="{00000000-0004-0000-0200-000015000000}"/>
    <hyperlink ref="F189" r:id="rId23" xr:uid="{00000000-0004-0000-0200-000016000000}"/>
    <hyperlink ref="F192" r:id="rId24" xr:uid="{00000000-0004-0000-0200-000017000000}"/>
    <hyperlink ref="F197" r:id="rId25" xr:uid="{00000000-0004-0000-0200-000018000000}"/>
    <hyperlink ref="F206" r:id="rId26" xr:uid="{00000000-0004-0000-0200-000019000000}"/>
    <hyperlink ref="F215" r:id="rId27" xr:uid="{00000000-0004-0000-0200-00001A000000}"/>
    <hyperlink ref="F221" r:id="rId28" xr:uid="{00000000-0004-0000-0200-00001B000000}"/>
    <hyperlink ref="F224" r:id="rId29" xr:uid="{00000000-0004-0000-0200-00001C000000}"/>
    <hyperlink ref="F228" r:id="rId30" xr:uid="{00000000-0004-0000-0200-00001D000000}"/>
    <hyperlink ref="F232" r:id="rId31" xr:uid="{00000000-0004-0000-0200-00001E000000}"/>
    <hyperlink ref="F235" r:id="rId32" xr:uid="{00000000-0004-0000-0200-00001F000000}"/>
    <hyperlink ref="F241" r:id="rId33" xr:uid="{00000000-0004-0000-0200-000020000000}"/>
    <hyperlink ref="F244" r:id="rId34" xr:uid="{00000000-0004-0000-0200-000021000000}"/>
    <hyperlink ref="F250" r:id="rId35" xr:uid="{00000000-0004-0000-0200-000022000000}"/>
    <hyperlink ref="F254" r:id="rId36" xr:uid="{00000000-0004-0000-0200-000023000000}"/>
    <hyperlink ref="F266" r:id="rId37" xr:uid="{00000000-0004-0000-0200-000024000000}"/>
    <hyperlink ref="F270" r:id="rId38" xr:uid="{00000000-0004-0000-0200-000025000000}"/>
    <hyperlink ref="F274" r:id="rId39" xr:uid="{00000000-0004-0000-0200-000026000000}"/>
    <hyperlink ref="F277" r:id="rId40" xr:uid="{00000000-0004-0000-0200-000027000000}"/>
    <hyperlink ref="F282" r:id="rId41" xr:uid="{00000000-0004-0000-02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2947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ROUND(J102,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ROUND((SUM(BE102:BE487)),  2)</f>
        <v>0</v>
      </c>
      <c r="G37" s="37"/>
      <c r="H37" s="37"/>
      <c r="I37" s="127">
        <v>0.21</v>
      </c>
      <c r="J37" s="126">
        <f>ROUND(((SUM(BE102:BE487))*I37),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ROUND((SUM(BF102:BF487)),  2)</f>
        <v>0</v>
      </c>
      <c r="G38" s="37"/>
      <c r="H38" s="37"/>
      <c r="I38" s="127">
        <v>0.12</v>
      </c>
      <c r="J38" s="126">
        <f>ROUND(((SUM(BF102:BF487))*I38),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ROUND((SUM(BG102:BG487)),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ROUND((SUM(BH102:BH487)),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ROUND((SUM(BI102:BI487)),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D.1.4-ÚT - Vytápěni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J102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2948</v>
      </c>
      <c r="E68" s="146"/>
      <c r="F68" s="146"/>
      <c r="G68" s="146"/>
      <c r="H68" s="146"/>
      <c r="I68" s="146"/>
      <c r="J68" s="147">
        <f>J103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159</v>
      </c>
      <c r="E69" s="151"/>
      <c r="F69" s="151"/>
      <c r="G69" s="151"/>
      <c r="H69" s="151"/>
      <c r="I69" s="151"/>
      <c r="J69" s="152">
        <f>J104</f>
        <v>0</v>
      </c>
      <c r="K69" s="100"/>
      <c r="L69" s="153"/>
    </row>
    <row r="70" spans="1:47" s="10" customFormat="1" ht="19.899999999999999" customHeight="1">
      <c r="B70" s="149"/>
      <c r="C70" s="100"/>
      <c r="D70" s="150" t="s">
        <v>2949</v>
      </c>
      <c r="E70" s="151"/>
      <c r="F70" s="151"/>
      <c r="G70" s="151"/>
      <c r="H70" s="151"/>
      <c r="I70" s="151"/>
      <c r="J70" s="152">
        <f>J127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2950</v>
      </c>
      <c r="E71" s="151"/>
      <c r="F71" s="151"/>
      <c r="G71" s="151"/>
      <c r="H71" s="151"/>
      <c r="I71" s="151"/>
      <c r="J71" s="152">
        <f>J132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2951</v>
      </c>
      <c r="E72" s="151"/>
      <c r="F72" s="151"/>
      <c r="G72" s="151"/>
      <c r="H72" s="151"/>
      <c r="I72" s="151"/>
      <c r="J72" s="152">
        <f>J177</f>
        <v>0</v>
      </c>
      <c r="K72" s="100"/>
      <c r="L72" s="153"/>
    </row>
    <row r="73" spans="1:47" s="10" customFormat="1" ht="19.899999999999999" customHeight="1">
      <c r="B73" s="149"/>
      <c r="C73" s="100"/>
      <c r="D73" s="150" t="s">
        <v>2952</v>
      </c>
      <c r="E73" s="151"/>
      <c r="F73" s="151"/>
      <c r="G73" s="151"/>
      <c r="H73" s="151"/>
      <c r="I73" s="151"/>
      <c r="J73" s="152">
        <f>J262</f>
        <v>0</v>
      </c>
      <c r="K73" s="100"/>
      <c r="L73" s="153"/>
    </row>
    <row r="74" spans="1:47" s="10" customFormat="1" ht="19.899999999999999" customHeight="1">
      <c r="B74" s="149"/>
      <c r="C74" s="100"/>
      <c r="D74" s="150" t="s">
        <v>2953</v>
      </c>
      <c r="E74" s="151"/>
      <c r="F74" s="151"/>
      <c r="G74" s="151"/>
      <c r="H74" s="151"/>
      <c r="I74" s="151"/>
      <c r="J74" s="152">
        <f>J375</f>
        <v>0</v>
      </c>
      <c r="K74" s="100"/>
      <c r="L74" s="153"/>
    </row>
    <row r="75" spans="1:47" s="10" customFormat="1" ht="19.899999999999999" customHeight="1">
      <c r="B75" s="149"/>
      <c r="C75" s="100"/>
      <c r="D75" s="150" t="s">
        <v>2954</v>
      </c>
      <c r="E75" s="151"/>
      <c r="F75" s="151"/>
      <c r="G75" s="151"/>
      <c r="H75" s="151"/>
      <c r="I75" s="151"/>
      <c r="J75" s="152">
        <f>J458</f>
        <v>0</v>
      </c>
      <c r="K75" s="100"/>
      <c r="L75" s="153"/>
    </row>
    <row r="76" spans="1:47" s="9" customFormat="1" ht="24.95" customHeight="1">
      <c r="B76" s="143"/>
      <c r="C76" s="144"/>
      <c r="D76" s="145" t="s">
        <v>174</v>
      </c>
      <c r="E76" s="146"/>
      <c r="F76" s="146"/>
      <c r="G76" s="146"/>
      <c r="H76" s="146"/>
      <c r="I76" s="146"/>
      <c r="J76" s="147">
        <f>J475</f>
        <v>0</v>
      </c>
      <c r="K76" s="144"/>
      <c r="L76" s="148"/>
    </row>
    <row r="77" spans="1:47" s="10" customFormat="1" ht="19.899999999999999" customHeight="1">
      <c r="B77" s="149"/>
      <c r="C77" s="100"/>
      <c r="D77" s="150" t="s">
        <v>2955</v>
      </c>
      <c r="E77" s="151"/>
      <c r="F77" s="151"/>
      <c r="G77" s="151"/>
      <c r="H77" s="151"/>
      <c r="I77" s="151"/>
      <c r="J77" s="152">
        <f>J476</f>
        <v>0</v>
      </c>
      <c r="K77" s="100"/>
      <c r="L77" s="153"/>
    </row>
    <row r="78" spans="1:47" s="9" customFormat="1" ht="24.95" customHeight="1">
      <c r="B78" s="143"/>
      <c r="C78" s="144"/>
      <c r="D78" s="145" t="s">
        <v>2956</v>
      </c>
      <c r="E78" s="146"/>
      <c r="F78" s="146"/>
      <c r="G78" s="146"/>
      <c r="H78" s="146"/>
      <c r="I78" s="146"/>
      <c r="J78" s="147">
        <f>J479</f>
        <v>0</v>
      </c>
      <c r="K78" s="144"/>
      <c r="L78" s="148"/>
    </row>
    <row r="79" spans="1:47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399" t="str">
        <f>E7</f>
        <v>Rekonstrukce plaveckého bazénu ZŠ a MŠ Weberova</v>
      </c>
      <c r="F88" s="400"/>
      <c r="G88" s="400"/>
      <c r="H88" s="400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136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1" customFormat="1" ht="16.5" customHeight="1">
      <c r="B90" s="24"/>
      <c r="C90" s="25"/>
      <c r="D90" s="25"/>
      <c r="E90" s="399" t="s">
        <v>137</v>
      </c>
      <c r="F90" s="359"/>
      <c r="G90" s="359"/>
      <c r="H90" s="359"/>
      <c r="I90" s="25"/>
      <c r="J90" s="25"/>
      <c r="K90" s="25"/>
      <c r="L90" s="23"/>
    </row>
    <row r="91" spans="1:31" s="1" customFormat="1" ht="12" customHeight="1">
      <c r="B91" s="24"/>
      <c r="C91" s="32" t="s">
        <v>138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7"/>
      <c r="B92" s="38"/>
      <c r="C92" s="39"/>
      <c r="D92" s="39"/>
      <c r="E92" s="403" t="s">
        <v>2945</v>
      </c>
      <c r="F92" s="401"/>
      <c r="G92" s="401"/>
      <c r="H92" s="401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2946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52" t="str">
        <f>E13</f>
        <v>D.1.4-ÚT - Vytápěni</v>
      </c>
      <c r="F94" s="401"/>
      <c r="G94" s="401"/>
      <c r="H94" s="401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21</v>
      </c>
      <c r="D96" s="39"/>
      <c r="E96" s="39"/>
      <c r="F96" s="30" t="str">
        <f>F16</f>
        <v>areál ZŠ a MŠ Weberova v Praze 5-Košířích</v>
      </c>
      <c r="G96" s="39"/>
      <c r="H96" s="39"/>
      <c r="I96" s="32" t="s">
        <v>23</v>
      </c>
      <c r="J96" s="62" t="str">
        <f>IF(J16="","",J16)</f>
        <v>Vyplň údaj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40.15" customHeight="1">
      <c r="A98" s="37"/>
      <c r="B98" s="38"/>
      <c r="C98" s="32" t="s">
        <v>24</v>
      </c>
      <c r="D98" s="39"/>
      <c r="E98" s="39"/>
      <c r="F98" s="30" t="str">
        <f>E19</f>
        <v>Městská část Praha 5, nám. 14. října 4, Praha 5</v>
      </c>
      <c r="G98" s="39"/>
      <c r="H98" s="39"/>
      <c r="I98" s="32" t="s">
        <v>31</v>
      </c>
      <c r="J98" s="35" t="str">
        <f>E25</f>
        <v>Atelier 11 Hradec Králové s.r.o., Jižní 870/2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29</v>
      </c>
      <c r="D99" s="39"/>
      <c r="E99" s="39"/>
      <c r="F99" s="30" t="str">
        <f>IF(E22="","",E22)</f>
        <v>Vyplň údaj</v>
      </c>
      <c r="G99" s="39"/>
      <c r="H99" s="39"/>
      <c r="I99" s="32" t="s">
        <v>35</v>
      </c>
      <c r="J99" s="35" t="str">
        <f>E28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4"/>
      <c r="B101" s="155"/>
      <c r="C101" s="156" t="s">
        <v>177</v>
      </c>
      <c r="D101" s="157" t="s">
        <v>58</v>
      </c>
      <c r="E101" s="157" t="s">
        <v>54</v>
      </c>
      <c r="F101" s="157" t="s">
        <v>55</v>
      </c>
      <c r="G101" s="157" t="s">
        <v>178</v>
      </c>
      <c r="H101" s="157" t="s">
        <v>179</v>
      </c>
      <c r="I101" s="157" t="s">
        <v>180</v>
      </c>
      <c r="J101" s="157" t="s">
        <v>142</v>
      </c>
      <c r="K101" s="158" t="s">
        <v>181</v>
      </c>
      <c r="L101" s="159"/>
      <c r="M101" s="71" t="s">
        <v>19</v>
      </c>
      <c r="N101" s="72" t="s">
        <v>43</v>
      </c>
      <c r="O101" s="72" t="s">
        <v>182</v>
      </c>
      <c r="P101" s="72" t="s">
        <v>183</v>
      </c>
      <c r="Q101" s="72" t="s">
        <v>184</v>
      </c>
      <c r="R101" s="72" t="s">
        <v>185</v>
      </c>
      <c r="S101" s="72" t="s">
        <v>186</v>
      </c>
      <c r="T101" s="73" t="s">
        <v>187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7"/>
      <c r="B102" s="38"/>
      <c r="C102" s="78" t="s">
        <v>188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P103+P475+P479</f>
        <v>0</v>
      </c>
      <c r="Q102" s="75"/>
      <c r="R102" s="162">
        <f>R103+R475+R479</f>
        <v>0</v>
      </c>
      <c r="S102" s="75"/>
      <c r="T102" s="163">
        <f>T103+T475+T479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143</v>
      </c>
      <c r="BK102" s="164">
        <f>BK103+BK475+BK479</f>
        <v>0</v>
      </c>
    </row>
    <row r="103" spans="1:65" s="12" customFormat="1" ht="25.9" customHeight="1">
      <c r="B103" s="165"/>
      <c r="C103" s="166"/>
      <c r="D103" s="167" t="s">
        <v>72</v>
      </c>
      <c r="E103" s="168" t="s">
        <v>1393</v>
      </c>
      <c r="F103" s="168" t="s">
        <v>2957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P104+P127+P132+P177+P262+P375+P458</f>
        <v>0</v>
      </c>
      <c r="Q103" s="173"/>
      <c r="R103" s="174">
        <f>R104+R127+R132+R177+R262+R375+R458</f>
        <v>0</v>
      </c>
      <c r="S103" s="173"/>
      <c r="T103" s="175">
        <f>T104+T127+T132+T177+T262+T375+T458</f>
        <v>0</v>
      </c>
      <c r="AR103" s="176" t="s">
        <v>82</v>
      </c>
      <c r="AT103" s="177" t="s">
        <v>72</v>
      </c>
      <c r="AU103" s="177" t="s">
        <v>73</v>
      </c>
      <c r="AY103" s="176" t="s">
        <v>191</v>
      </c>
      <c r="BK103" s="178">
        <f>BK104+BK127+BK132+BK177+BK262+BK375+BK458</f>
        <v>0</v>
      </c>
    </row>
    <row r="104" spans="1:65" s="12" customFormat="1" ht="22.9" customHeight="1">
      <c r="B104" s="165"/>
      <c r="C104" s="166"/>
      <c r="D104" s="167" t="s">
        <v>72</v>
      </c>
      <c r="E104" s="179" t="s">
        <v>1600</v>
      </c>
      <c r="F104" s="179" t="s">
        <v>1601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SUM(P105:P126)</f>
        <v>0</v>
      </c>
      <c r="Q104" s="173"/>
      <c r="R104" s="174">
        <f>SUM(R105:R126)</f>
        <v>0</v>
      </c>
      <c r="S104" s="173"/>
      <c r="T104" s="175">
        <f>SUM(T105:T126)</f>
        <v>0</v>
      </c>
      <c r="AR104" s="176" t="s">
        <v>82</v>
      </c>
      <c r="AT104" s="177" t="s">
        <v>72</v>
      </c>
      <c r="AU104" s="177" t="s">
        <v>80</v>
      </c>
      <c r="AY104" s="176" t="s">
        <v>191</v>
      </c>
      <c r="BK104" s="178">
        <f>SUM(BK105:BK126)</f>
        <v>0</v>
      </c>
    </row>
    <row r="105" spans="1:65" s="2" customFormat="1" ht="16.5" customHeight="1">
      <c r="A105" s="37"/>
      <c r="B105" s="38"/>
      <c r="C105" s="181" t="s">
        <v>80</v>
      </c>
      <c r="D105" s="181" t="s">
        <v>193</v>
      </c>
      <c r="E105" s="182" t="s">
        <v>2958</v>
      </c>
      <c r="F105" s="183" t="s">
        <v>2959</v>
      </c>
      <c r="G105" s="184" t="s">
        <v>282</v>
      </c>
      <c r="H105" s="185">
        <v>20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292</v>
      </c>
      <c r="AT105" s="192" t="s">
        <v>193</v>
      </c>
      <c r="AU105" s="192" t="s">
        <v>82</v>
      </c>
      <c r="AY105" s="20" t="s">
        <v>191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292</v>
      </c>
      <c r="BM105" s="192" t="s">
        <v>292</v>
      </c>
    </row>
    <row r="106" spans="1:65" s="2" customFormat="1" ht="11.25">
      <c r="A106" s="37"/>
      <c r="B106" s="38"/>
      <c r="C106" s="39"/>
      <c r="D106" s="194" t="s">
        <v>199</v>
      </c>
      <c r="E106" s="39"/>
      <c r="F106" s="195" t="s">
        <v>2959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199</v>
      </c>
      <c r="AU106" s="20" t="s">
        <v>82</v>
      </c>
    </row>
    <row r="107" spans="1:65" s="2" customFormat="1" ht="21.75" customHeight="1">
      <c r="A107" s="37"/>
      <c r="B107" s="38"/>
      <c r="C107" s="181" t="s">
        <v>82</v>
      </c>
      <c r="D107" s="181" t="s">
        <v>193</v>
      </c>
      <c r="E107" s="182" t="s">
        <v>2960</v>
      </c>
      <c r="F107" s="183" t="s">
        <v>2961</v>
      </c>
      <c r="G107" s="184" t="s">
        <v>301</v>
      </c>
      <c r="H107" s="185">
        <v>749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292</v>
      </c>
      <c r="AT107" s="192" t="s">
        <v>193</v>
      </c>
      <c r="AU107" s="192" t="s">
        <v>82</v>
      </c>
      <c r="AY107" s="20" t="s">
        <v>191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292</v>
      </c>
      <c r="BM107" s="192" t="s">
        <v>306</v>
      </c>
    </row>
    <row r="108" spans="1:65" s="2" customFormat="1" ht="11.25">
      <c r="A108" s="37"/>
      <c r="B108" s="38"/>
      <c r="C108" s="39"/>
      <c r="D108" s="194" t="s">
        <v>199</v>
      </c>
      <c r="E108" s="39"/>
      <c r="F108" s="195" t="s">
        <v>2961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199</v>
      </c>
      <c r="AU108" s="20" t="s">
        <v>82</v>
      </c>
    </row>
    <row r="109" spans="1:65" s="2" customFormat="1" ht="16.5" customHeight="1">
      <c r="A109" s="37"/>
      <c r="B109" s="38"/>
      <c r="C109" s="223" t="s">
        <v>96</v>
      </c>
      <c r="D109" s="223" t="s">
        <v>273</v>
      </c>
      <c r="E109" s="224" t="s">
        <v>2962</v>
      </c>
      <c r="F109" s="225" t="s">
        <v>2963</v>
      </c>
      <c r="G109" s="226" t="s">
        <v>301</v>
      </c>
      <c r="H109" s="227">
        <v>105</v>
      </c>
      <c r="I109" s="228"/>
      <c r="J109" s="229">
        <f>ROUND(I109*H109,2)</f>
        <v>0</v>
      </c>
      <c r="K109" s="225" t="s">
        <v>19</v>
      </c>
      <c r="L109" s="230"/>
      <c r="M109" s="231" t="s">
        <v>19</v>
      </c>
      <c r="N109" s="232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405</v>
      </c>
      <c r="AT109" s="192" t="s">
        <v>273</v>
      </c>
      <c r="AU109" s="192" t="s">
        <v>82</v>
      </c>
      <c r="AY109" s="20" t="s">
        <v>191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292</v>
      </c>
      <c r="BM109" s="192" t="s">
        <v>82</v>
      </c>
    </row>
    <row r="110" spans="1:65" s="2" customFormat="1" ht="11.25">
      <c r="A110" s="37"/>
      <c r="B110" s="38"/>
      <c r="C110" s="39"/>
      <c r="D110" s="194" t="s">
        <v>199</v>
      </c>
      <c r="E110" s="39"/>
      <c r="F110" s="195" t="s">
        <v>2963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199</v>
      </c>
      <c r="AU110" s="20" t="s">
        <v>82</v>
      </c>
    </row>
    <row r="111" spans="1:65" s="2" customFormat="1" ht="16.5" customHeight="1">
      <c r="A111" s="37"/>
      <c r="B111" s="38"/>
      <c r="C111" s="223" t="s">
        <v>197</v>
      </c>
      <c r="D111" s="223" t="s">
        <v>273</v>
      </c>
      <c r="E111" s="224" t="s">
        <v>2964</v>
      </c>
      <c r="F111" s="225" t="s">
        <v>2965</v>
      </c>
      <c r="G111" s="226" t="s">
        <v>301</v>
      </c>
      <c r="H111" s="227">
        <v>204</v>
      </c>
      <c r="I111" s="228"/>
      <c r="J111" s="229">
        <f>ROUND(I111*H111,2)</f>
        <v>0</v>
      </c>
      <c r="K111" s="225" t="s">
        <v>19</v>
      </c>
      <c r="L111" s="230"/>
      <c r="M111" s="231" t="s">
        <v>19</v>
      </c>
      <c r="N111" s="232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405</v>
      </c>
      <c r="AT111" s="192" t="s">
        <v>273</v>
      </c>
      <c r="AU111" s="192" t="s">
        <v>82</v>
      </c>
      <c r="AY111" s="20" t="s">
        <v>191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292</v>
      </c>
      <c r="BM111" s="192" t="s">
        <v>197</v>
      </c>
    </row>
    <row r="112" spans="1:65" s="2" customFormat="1" ht="11.25">
      <c r="A112" s="37"/>
      <c r="B112" s="38"/>
      <c r="C112" s="39"/>
      <c r="D112" s="194" t="s">
        <v>199</v>
      </c>
      <c r="E112" s="39"/>
      <c r="F112" s="195" t="s">
        <v>2965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199</v>
      </c>
      <c r="AU112" s="20" t="s">
        <v>82</v>
      </c>
    </row>
    <row r="113" spans="1:65" s="2" customFormat="1" ht="16.5" customHeight="1">
      <c r="A113" s="37"/>
      <c r="B113" s="38"/>
      <c r="C113" s="223" t="s">
        <v>216</v>
      </c>
      <c r="D113" s="223" t="s">
        <v>273</v>
      </c>
      <c r="E113" s="224" t="s">
        <v>2966</v>
      </c>
      <c r="F113" s="225" t="s">
        <v>2967</v>
      </c>
      <c r="G113" s="226" t="s">
        <v>301</v>
      </c>
      <c r="H113" s="227">
        <v>88</v>
      </c>
      <c r="I113" s="228"/>
      <c r="J113" s="229">
        <f>ROUND(I113*H113,2)</f>
        <v>0</v>
      </c>
      <c r="K113" s="225" t="s">
        <v>19</v>
      </c>
      <c r="L113" s="230"/>
      <c r="M113" s="231" t="s">
        <v>19</v>
      </c>
      <c r="N113" s="232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405</v>
      </c>
      <c r="AT113" s="192" t="s">
        <v>273</v>
      </c>
      <c r="AU113" s="192" t="s">
        <v>82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292</v>
      </c>
      <c r="BM113" s="192" t="s">
        <v>223</v>
      </c>
    </row>
    <row r="114" spans="1:65" s="2" customFormat="1" ht="11.25">
      <c r="A114" s="37"/>
      <c r="B114" s="38"/>
      <c r="C114" s="39"/>
      <c r="D114" s="194" t="s">
        <v>199</v>
      </c>
      <c r="E114" s="39"/>
      <c r="F114" s="195" t="s">
        <v>2967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82</v>
      </c>
    </row>
    <row r="115" spans="1:65" s="2" customFormat="1" ht="16.5" customHeight="1">
      <c r="A115" s="37"/>
      <c r="B115" s="38"/>
      <c r="C115" s="223" t="s">
        <v>223</v>
      </c>
      <c r="D115" s="223" t="s">
        <v>273</v>
      </c>
      <c r="E115" s="224" t="s">
        <v>2968</v>
      </c>
      <c r="F115" s="225" t="s">
        <v>2969</v>
      </c>
      <c r="G115" s="226" t="s">
        <v>301</v>
      </c>
      <c r="H115" s="227">
        <v>154</v>
      </c>
      <c r="I115" s="228"/>
      <c r="J115" s="229">
        <f>ROUND(I115*H115,2)</f>
        <v>0</v>
      </c>
      <c r="K115" s="225" t="s">
        <v>19</v>
      </c>
      <c r="L115" s="230"/>
      <c r="M115" s="231" t="s">
        <v>19</v>
      </c>
      <c r="N115" s="232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405</v>
      </c>
      <c r="AT115" s="192" t="s">
        <v>273</v>
      </c>
      <c r="AU115" s="192" t="s">
        <v>82</v>
      </c>
      <c r="AY115" s="20" t="s">
        <v>191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292</v>
      </c>
      <c r="BM115" s="192" t="s">
        <v>239</v>
      </c>
    </row>
    <row r="116" spans="1:65" s="2" customFormat="1" ht="11.25">
      <c r="A116" s="37"/>
      <c r="B116" s="38"/>
      <c r="C116" s="39"/>
      <c r="D116" s="194" t="s">
        <v>199</v>
      </c>
      <c r="E116" s="39"/>
      <c r="F116" s="195" t="s">
        <v>2969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199</v>
      </c>
      <c r="AU116" s="20" t="s">
        <v>82</v>
      </c>
    </row>
    <row r="117" spans="1:65" s="2" customFormat="1" ht="16.5" customHeight="1">
      <c r="A117" s="37"/>
      <c r="B117" s="38"/>
      <c r="C117" s="223" t="s">
        <v>230</v>
      </c>
      <c r="D117" s="223" t="s">
        <v>273</v>
      </c>
      <c r="E117" s="224" t="s">
        <v>2970</v>
      </c>
      <c r="F117" s="225" t="s">
        <v>2971</v>
      </c>
      <c r="G117" s="226" t="s">
        <v>301</v>
      </c>
      <c r="H117" s="227">
        <v>198</v>
      </c>
      <c r="I117" s="228"/>
      <c r="J117" s="229">
        <f>ROUND(I117*H117,2)</f>
        <v>0</v>
      </c>
      <c r="K117" s="225" t="s">
        <v>19</v>
      </c>
      <c r="L117" s="230"/>
      <c r="M117" s="231" t="s">
        <v>19</v>
      </c>
      <c r="N117" s="232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405</v>
      </c>
      <c r="AT117" s="192" t="s">
        <v>273</v>
      </c>
      <c r="AU117" s="192" t="s">
        <v>82</v>
      </c>
      <c r="AY117" s="20" t="s">
        <v>191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292</v>
      </c>
      <c r="BM117" s="192" t="s">
        <v>252</v>
      </c>
    </row>
    <row r="118" spans="1:65" s="2" customFormat="1" ht="11.25">
      <c r="A118" s="37"/>
      <c r="B118" s="38"/>
      <c r="C118" s="39"/>
      <c r="D118" s="194" t="s">
        <v>199</v>
      </c>
      <c r="E118" s="39"/>
      <c r="F118" s="195" t="s">
        <v>2971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199</v>
      </c>
      <c r="AU118" s="20" t="s">
        <v>82</v>
      </c>
    </row>
    <row r="119" spans="1:65" s="2" customFormat="1" ht="16.5" customHeight="1">
      <c r="A119" s="37"/>
      <c r="B119" s="38"/>
      <c r="C119" s="223" t="s">
        <v>239</v>
      </c>
      <c r="D119" s="223" t="s">
        <v>273</v>
      </c>
      <c r="E119" s="224" t="s">
        <v>2972</v>
      </c>
      <c r="F119" s="225" t="s">
        <v>2973</v>
      </c>
      <c r="G119" s="226" t="s">
        <v>196</v>
      </c>
      <c r="H119" s="227">
        <v>100</v>
      </c>
      <c r="I119" s="228"/>
      <c r="J119" s="229">
        <f>ROUND(I119*H119,2)</f>
        <v>0</v>
      </c>
      <c r="K119" s="225" t="s">
        <v>19</v>
      </c>
      <c r="L119" s="230"/>
      <c r="M119" s="231" t="s">
        <v>19</v>
      </c>
      <c r="N119" s="232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405</v>
      </c>
      <c r="AT119" s="192" t="s">
        <v>273</v>
      </c>
      <c r="AU119" s="192" t="s">
        <v>82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292</v>
      </c>
      <c r="BM119" s="192" t="s">
        <v>8</v>
      </c>
    </row>
    <row r="120" spans="1:65" s="2" customFormat="1" ht="11.25">
      <c r="A120" s="37"/>
      <c r="B120" s="38"/>
      <c r="C120" s="39"/>
      <c r="D120" s="194" t="s">
        <v>199</v>
      </c>
      <c r="E120" s="39"/>
      <c r="F120" s="195" t="s">
        <v>2973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82</v>
      </c>
    </row>
    <row r="121" spans="1:65" s="2" customFormat="1" ht="16.5" customHeight="1">
      <c r="A121" s="37"/>
      <c r="B121" s="38"/>
      <c r="C121" s="223" t="s">
        <v>246</v>
      </c>
      <c r="D121" s="223" t="s">
        <v>273</v>
      </c>
      <c r="E121" s="224" t="s">
        <v>2974</v>
      </c>
      <c r="F121" s="225" t="s">
        <v>2975</v>
      </c>
      <c r="G121" s="226" t="s">
        <v>282</v>
      </c>
      <c r="H121" s="227">
        <v>20</v>
      </c>
      <c r="I121" s="228"/>
      <c r="J121" s="229">
        <f>ROUND(I121*H121,2)</f>
        <v>0</v>
      </c>
      <c r="K121" s="225" t="s">
        <v>19</v>
      </c>
      <c r="L121" s="230"/>
      <c r="M121" s="231" t="s">
        <v>19</v>
      </c>
      <c r="N121" s="232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405</v>
      </c>
      <c r="AT121" s="192" t="s">
        <v>273</v>
      </c>
      <c r="AU121" s="192" t="s">
        <v>82</v>
      </c>
      <c r="AY121" s="20" t="s">
        <v>191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292</v>
      </c>
      <c r="BM121" s="192" t="s">
        <v>279</v>
      </c>
    </row>
    <row r="122" spans="1:65" s="2" customFormat="1" ht="11.25">
      <c r="A122" s="37"/>
      <c r="B122" s="38"/>
      <c r="C122" s="39"/>
      <c r="D122" s="194" t="s">
        <v>199</v>
      </c>
      <c r="E122" s="39"/>
      <c r="F122" s="195" t="s">
        <v>2975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199</v>
      </c>
      <c r="AU122" s="20" t="s">
        <v>82</v>
      </c>
    </row>
    <row r="123" spans="1:65" s="2" customFormat="1" ht="16.5" customHeight="1">
      <c r="A123" s="37"/>
      <c r="B123" s="38"/>
      <c r="C123" s="181" t="s">
        <v>252</v>
      </c>
      <c r="D123" s="181" t="s">
        <v>193</v>
      </c>
      <c r="E123" s="182" t="s">
        <v>2976</v>
      </c>
      <c r="F123" s="183" t="s">
        <v>2977</v>
      </c>
      <c r="G123" s="184" t="s">
        <v>255</v>
      </c>
      <c r="H123" s="185">
        <v>2.6360000000000001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292</v>
      </c>
      <c r="AT123" s="192" t="s">
        <v>193</v>
      </c>
      <c r="AU123" s="192" t="s">
        <v>82</v>
      </c>
      <c r="AY123" s="20" t="s">
        <v>191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292</v>
      </c>
      <c r="BM123" s="192" t="s">
        <v>320</v>
      </c>
    </row>
    <row r="124" spans="1:65" s="2" customFormat="1" ht="11.25">
      <c r="A124" s="37"/>
      <c r="B124" s="38"/>
      <c r="C124" s="39"/>
      <c r="D124" s="194" t="s">
        <v>199</v>
      </c>
      <c r="E124" s="39"/>
      <c r="F124" s="195" t="s">
        <v>2977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199</v>
      </c>
      <c r="AU124" s="20" t="s">
        <v>82</v>
      </c>
    </row>
    <row r="125" spans="1:65" s="2" customFormat="1" ht="16.5" customHeight="1">
      <c r="A125" s="37"/>
      <c r="B125" s="38"/>
      <c r="C125" s="181" t="s">
        <v>260</v>
      </c>
      <c r="D125" s="181" t="s">
        <v>193</v>
      </c>
      <c r="E125" s="182" t="s">
        <v>2978</v>
      </c>
      <c r="F125" s="183" t="s">
        <v>2979</v>
      </c>
      <c r="G125" s="184" t="s">
        <v>255</v>
      </c>
      <c r="H125" s="185">
        <v>2.6360000000000001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292</v>
      </c>
      <c r="AT125" s="192" t="s">
        <v>193</v>
      </c>
      <c r="AU125" s="192" t="s">
        <v>82</v>
      </c>
      <c r="AY125" s="20" t="s">
        <v>191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292</v>
      </c>
      <c r="BM125" s="192" t="s">
        <v>334</v>
      </c>
    </row>
    <row r="126" spans="1:65" s="2" customFormat="1" ht="11.25">
      <c r="A126" s="37"/>
      <c r="B126" s="38"/>
      <c r="C126" s="39"/>
      <c r="D126" s="194" t="s">
        <v>199</v>
      </c>
      <c r="E126" s="39"/>
      <c r="F126" s="195" t="s">
        <v>2979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199</v>
      </c>
      <c r="AU126" s="20" t="s">
        <v>82</v>
      </c>
    </row>
    <row r="127" spans="1:65" s="12" customFormat="1" ht="22.9" customHeight="1">
      <c r="B127" s="165"/>
      <c r="C127" s="166"/>
      <c r="D127" s="167" t="s">
        <v>72</v>
      </c>
      <c r="E127" s="179" t="s">
        <v>2980</v>
      </c>
      <c r="F127" s="179" t="s">
        <v>2981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SUM(P128:P131)</f>
        <v>0</v>
      </c>
      <c r="Q127" s="173"/>
      <c r="R127" s="174">
        <f>SUM(R128:R131)</f>
        <v>0</v>
      </c>
      <c r="S127" s="173"/>
      <c r="T127" s="175">
        <f>SUM(T128:T131)</f>
        <v>0</v>
      </c>
      <c r="AR127" s="176" t="s">
        <v>82</v>
      </c>
      <c r="AT127" s="177" t="s">
        <v>72</v>
      </c>
      <c r="AU127" s="177" t="s">
        <v>80</v>
      </c>
      <c r="AY127" s="176" t="s">
        <v>191</v>
      </c>
      <c r="BK127" s="178">
        <f>SUM(BK128:BK131)</f>
        <v>0</v>
      </c>
    </row>
    <row r="128" spans="1:65" s="2" customFormat="1" ht="21.75" customHeight="1">
      <c r="A128" s="37"/>
      <c r="B128" s="38"/>
      <c r="C128" s="181" t="s">
        <v>8</v>
      </c>
      <c r="D128" s="181" t="s">
        <v>193</v>
      </c>
      <c r="E128" s="182" t="s">
        <v>2982</v>
      </c>
      <c r="F128" s="183" t="s">
        <v>2983</v>
      </c>
      <c r="G128" s="184" t="s">
        <v>196</v>
      </c>
      <c r="H128" s="185">
        <v>12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292</v>
      </c>
      <c r="AT128" s="192" t="s">
        <v>193</v>
      </c>
      <c r="AU128" s="192" t="s">
        <v>82</v>
      </c>
      <c r="AY128" s="20" t="s">
        <v>191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292</v>
      </c>
      <c r="BM128" s="192" t="s">
        <v>348</v>
      </c>
    </row>
    <row r="129" spans="1:65" s="2" customFormat="1" ht="11.25">
      <c r="A129" s="37"/>
      <c r="B129" s="38"/>
      <c r="C129" s="39"/>
      <c r="D129" s="194" t="s">
        <v>199</v>
      </c>
      <c r="E129" s="39"/>
      <c r="F129" s="195" t="s">
        <v>2983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199</v>
      </c>
      <c r="AU129" s="20" t="s">
        <v>82</v>
      </c>
    </row>
    <row r="130" spans="1:65" s="2" customFormat="1" ht="21.75" customHeight="1">
      <c r="A130" s="37"/>
      <c r="B130" s="38"/>
      <c r="C130" s="181" t="s">
        <v>272</v>
      </c>
      <c r="D130" s="181" t="s">
        <v>193</v>
      </c>
      <c r="E130" s="182" t="s">
        <v>2984</v>
      </c>
      <c r="F130" s="183" t="s">
        <v>2985</v>
      </c>
      <c r="G130" s="184" t="s">
        <v>196</v>
      </c>
      <c r="H130" s="185">
        <v>8</v>
      </c>
      <c r="I130" s="186"/>
      <c r="J130" s="187">
        <f>ROUND(I130*H130,2)</f>
        <v>0</v>
      </c>
      <c r="K130" s="183" t="s">
        <v>19</v>
      </c>
      <c r="L130" s="42"/>
      <c r="M130" s="188" t="s">
        <v>19</v>
      </c>
      <c r="N130" s="189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292</v>
      </c>
      <c r="AT130" s="192" t="s">
        <v>193</v>
      </c>
      <c r="AU130" s="192" t="s">
        <v>82</v>
      </c>
      <c r="AY130" s="20" t="s">
        <v>191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292</v>
      </c>
      <c r="BM130" s="192" t="s">
        <v>363</v>
      </c>
    </row>
    <row r="131" spans="1:65" s="2" customFormat="1" ht="11.25">
      <c r="A131" s="37"/>
      <c r="B131" s="38"/>
      <c r="C131" s="39"/>
      <c r="D131" s="194" t="s">
        <v>199</v>
      </c>
      <c r="E131" s="39"/>
      <c r="F131" s="195" t="s">
        <v>2985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199</v>
      </c>
      <c r="AU131" s="20" t="s">
        <v>82</v>
      </c>
    </row>
    <row r="132" spans="1:65" s="12" customFormat="1" ht="22.9" customHeight="1">
      <c r="B132" s="165"/>
      <c r="C132" s="166"/>
      <c r="D132" s="167" t="s">
        <v>72</v>
      </c>
      <c r="E132" s="179" t="s">
        <v>2986</v>
      </c>
      <c r="F132" s="179" t="s">
        <v>2987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SUM(P133:P176)</f>
        <v>0</v>
      </c>
      <c r="Q132" s="173"/>
      <c r="R132" s="174">
        <f>SUM(R133:R176)</f>
        <v>0</v>
      </c>
      <c r="S132" s="173"/>
      <c r="T132" s="175">
        <f>SUM(T133:T176)</f>
        <v>0</v>
      </c>
      <c r="AR132" s="176" t="s">
        <v>82</v>
      </c>
      <c r="AT132" s="177" t="s">
        <v>72</v>
      </c>
      <c r="AU132" s="177" t="s">
        <v>80</v>
      </c>
      <c r="AY132" s="176" t="s">
        <v>191</v>
      </c>
      <c r="BK132" s="178">
        <f>SUM(BK133:BK176)</f>
        <v>0</v>
      </c>
    </row>
    <row r="133" spans="1:65" s="2" customFormat="1" ht="16.5" customHeight="1">
      <c r="A133" s="37"/>
      <c r="B133" s="38"/>
      <c r="C133" s="181" t="s">
        <v>279</v>
      </c>
      <c r="D133" s="181" t="s">
        <v>193</v>
      </c>
      <c r="E133" s="182" t="s">
        <v>2988</v>
      </c>
      <c r="F133" s="183" t="s">
        <v>2989</v>
      </c>
      <c r="G133" s="184" t="s">
        <v>2990</v>
      </c>
      <c r="H133" s="185">
        <v>1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292</v>
      </c>
      <c r="AT133" s="192" t="s">
        <v>193</v>
      </c>
      <c r="AU133" s="192" t="s">
        <v>82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292</v>
      </c>
      <c r="BM133" s="192" t="s">
        <v>377</v>
      </c>
    </row>
    <row r="134" spans="1:65" s="2" customFormat="1" ht="11.25">
      <c r="A134" s="37"/>
      <c r="B134" s="38"/>
      <c r="C134" s="39"/>
      <c r="D134" s="194" t="s">
        <v>199</v>
      </c>
      <c r="E134" s="39"/>
      <c r="F134" s="195" t="s">
        <v>2989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82</v>
      </c>
    </row>
    <row r="135" spans="1:65" s="2" customFormat="1" ht="16.5" customHeight="1">
      <c r="A135" s="37"/>
      <c r="B135" s="38"/>
      <c r="C135" s="181" t="s">
        <v>287</v>
      </c>
      <c r="D135" s="181" t="s">
        <v>193</v>
      </c>
      <c r="E135" s="182" t="s">
        <v>2991</v>
      </c>
      <c r="F135" s="183" t="s">
        <v>2992</v>
      </c>
      <c r="G135" s="184" t="s">
        <v>301</v>
      </c>
      <c r="H135" s="185">
        <v>6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292</v>
      </c>
      <c r="AT135" s="192" t="s">
        <v>193</v>
      </c>
      <c r="AU135" s="192" t="s">
        <v>82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292</v>
      </c>
      <c r="BM135" s="192" t="s">
        <v>391</v>
      </c>
    </row>
    <row r="136" spans="1:65" s="2" customFormat="1" ht="11.25">
      <c r="A136" s="37"/>
      <c r="B136" s="38"/>
      <c r="C136" s="39"/>
      <c r="D136" s="194" t="s">
        <v>199</v>
      </c>
      <c r="E136" s="39"/>
      <c r="F136" s="195" t="s">
        <v>2992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82</v>
      </c>
    </row>
    <row r="137" spans="1:65" s="2" customFormat="1" ht="16.5" customHeight="1">
      <c r="A137" s="37"/>
      <c r="B137" s="38"/>
      <c r="C137" s="181" t="s">
        <v>292</v>
      </c>
      <c r="D137" s="181" t="s">
        <v>193</v>
      </c>
      <c r="E137" s="182" t="s">
        <v>2993</v>
      </c>
      <c r="F137" s="183" t="s">
        <v>2994</v>
      </c>
      <c r="G137" s="184" t="s">
        <v>196</v>
      </c>
      <c r="H137" s="185">
        <v>2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292</v>
      </c>
      <c r="AT137" s="192" t="s">
        <v>193</v>
      </c>
      <c r="AU137" s="192" t="s">
        <v>82</v>
      </c>
      <c r="AY137" s="20" t="s">
        <v>191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292</v>
      </c>
      <c r="BM137" s="192" t="s">
        <v>405</v>
      </c>
    </row>
    <row r="138" spans="1:65" s="2" customFormat="1" ht="11.25">
      <c r="A138" s="37"/>
      <c r="B138" s="38"/>
      <c r="C138" s="39"/>
      <c r="D138" s="194" t="s">
        <v>199</v>
      </c>
      <c r="E138" s="39"/>
      <c r="F138" s="195" t="s">
        <v>2994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199</v>
      </c>
      <c r="AU138" s="20" t="s">
        <v>82</v>
      </c>
    </row>
    <row r="139" spans="1:65" s="2" customFormat="1" ht="16.5" customHeight="1">
      <c r="A139" s="37"/>
      <c r="B139" s="38"/>
      <c r="C139" s="181" t="s">
        <v>298</v>
      </c>
      <c r="D139" s="181" t="s">
        <v>193</v>
      </c>
      <c r="E139" s="182" t="s">
        <v>2995</v>
      </c>
      <c r="F139" s="183" t="s">
        <v>2996</v>
      </c>
      <c r="G139" s="184" t="s">
        <v>196</v>
      </c>
      <c r="H139" s="185">
        <v>4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292</v>
      </c>
      <c r="AT139" s="192" t="s">
        <v>193</v>
      </c>
      <c r="AU139" s="192" t="s">
        <v>82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292</v>
      </c>
      <c r="BM139" s="192" t="s">
        <v>420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2996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82</v>
      </c>
    </row>
    <row r="141" spans="1:65" s="2" customFormat="1" ht="16.5" customHeight="1">
      <c r="A141" s="37"/>
      <c r="B141" s="38"/>
      <c r="C141" s="181" t="s">
        <v>306</v>
      </c>
      <c r="D141" s="181" t="s">
        <v>193</v>
      </c>
      <c r="E141" s="182" t="s">
        <v>2997</v>
      </c>
      <c r="F141" s="183" t="s">
        <v>2998</v>
      </c>
      <c r="G141" s="184" t="s">
        <v>196</v>
      </c>
      <c r="H141" s="185">
        <v>2</v>
      </c>
      <c r="I141" s="186"/>
      <c r="J141" s="187">
        <f>ROUND(I141*H141,2)</f>
        <v>0</v>
      </c>
      <c r="K141" s="183" t="s">
        <v>19</v>
      </c>
      <c r="L141" s="42"/>
      <c r="M141" s="188" t="s">
        <v>19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292</v>
      </c>
      <c r="AT141" s="192" t="s">
        <v>193</v>
      </c>
      <c r="AU141" s="192" t="s">
        <v>82</v>
      </c>
      <c r="AY141" s="20" t="s">
        <v>191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292</v>
      </c>
      <c r="BM141" s="192" t="s">
        <v>434</v>
      </c>
    </row>
    <row r="142" spans="1:65" s="2" customFormat="1" ht="11.25">
      <c r="A142" s="37"/>
      <c r="B142" s="38"/>
      <c r="C142" s="39"/>
      <c r="D142" s="194" t="s">
        <v>199</v>
      </c>
      <c r="E142" s="39"/>
      <c r="F142" s="195" t="s">
        <v>2998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199</v>
      </c>
      <c r="AU142" s="20" t="s">
        <v>82</v>
      </c>
    </row>
    <row r="143" spans="1:65" s="2" customFormat="1" ht="16.5" customHeight="1">
      <c r="A143" s="37"/>
      <c r="B143" s="38"/>
      <c r="C143" s="181" t="s">
        <v>313</v>
      </c>
      <c r="D143" s="181" t="s">
        <v>193</v>
      </c>
      <c r="E143" s="182" t="s">
        <v>2999</v>
      </c>
      <c r="F143" s="183" t="s">
        <v>3000</v>
      </c>
      <c r="G143" s="184" t="s">
        <v>196</v>
      </c>
      <c r="H143" s="185">
        <v>2</v>
      </c>
      <c r="I143" s="186"/>
      <c r="J143" s="187">
        <f>ROUND(I143*H143,2)</f>
        <v>0</v>
      </c>
      <c r="K143" s="183" t="s">
        <v>19</v>
      </c>
      <c r="L143" s="42"/>
      <c r="M143" s="188" t="s">
        <v>19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292</v>
      </c>
      <c r="AT143" s="192" t="s">
        <v>193</v>
      </c>
      <c r="AU143" s="192" t="s">
        <v>82</v>
      </c>
      <c r="AY143" s="20" t="s">
        <v>191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292</v>
      </c>
      <c r="BM143" s="192" t="s">
        <v>448</v>
      </c>
    </row>
    <row r="144" spans="1:65" s="2" customFormat="1" ht="11.25">
      <c r="A144" s="37"/>
      <c r="B144" s="38"/>
      <c r="C144" s="39"/>
      <c r="D144" s="194" t="s">
        <v>199</v>
      </c>
      <c r="E144" s="39"/>
      <c r="F144" s="195" t="s">
        <v>3000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199</v>
      </c>
      <c r="AU144" s="20" t="s">
        <v>82</v>
      </c>
    </row>
    <row r="145" spans="1:65" s="2" customFormat="1" ht="16.5" customHeight="1">
      <c r="A145" s="37"/>
      <c r="B145" s="38"/>
      <c r="C145" s="181" t="s">
        <v>320</v>
      </c>
      <c r="D145" s="181" t="s">
        <v>193</v>
      </c>
      <c r="E145" s="182" t="s">
        <v>3001</v>
      </c>
      <c r="F145" s="183" t="s">
        <v>3002</v>
      </c>
      <c r="G145" s="184" t="s">
        <v>196</v>
      </c>
      <c r="H145" s="185">
        <v>6</v>
      </c>
      <c r="I145" s="186"/>
      <c r="J145" s="187">
        <f>ROUND(I145*H145,2)</f>
        <v>0</v>
      </c>
      <c r="K145" s="183" t="s">
        <v>19</v>
      </c>
      <c r="L145" s="42"/>
      <c r="M145" s="188" t="s">
        <v>19</v>
      </c>
      <c r="N145" s="189" t="s">
        <v>44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292</v>
      </c>
      <c r="AT145" s="192" t="s">
        <v>193</v>
      </c>
      <c r="AU145" s="192" t="s">
        <v>82</v>
      </c>
      <c r="AY145" s="20" t="s">
        <v>191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80</v>
      </c>
      <c r="BK145" s="193">
        <f>ROUND(I145*H145,2)</f>
        <v>0</v>
      </c>
      <c r="BL145" s="20" t="s">
        <v>292</v>
      </c>
      <c r="BM145" s="192" t="s">
        <v>463</v>
      </c>
    </row>
    <row r="146" spans="1:65" s="2" customFormat="1" ht="11.25">
      <c r="A146" s="37"/>
      <c r="B146" s="38"/>
      <c r="C146" s="39"/>
      <c r="D146" s="194" t="s">
        <v>199</v>
      </c>
      <c r="E146" s="39"/>
      <c r="F146" s="195" t="s">
        <v>3002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199</v>
      </c>
      <c r="AU146" s="20" t="s">
        <v>82</v>
      </c>
    </row>
    <row r="147" spans="1:65" s="2" customFormat="1" ht="16.5" customHeight="1">
      <c r="A147" s="37"/>
      <c r="B147" s="38"/>
      <c r="C147" s="181" t="s">
        <v>7</v>
      </c>
      <c r="D147" s="181" t="s">
        <v>193</v>
      </c>
      <c r="E147" s="182" t="s">
        <v>3003</v>
      </c>
      <c r="F147" s="183" t="s">
        <v>3004</v>
      </c>
      <c r="G147" s="184" t="s">
        <v>196</v>
      </c>
      <c r="H147" s="185">
        <v>2</v>
      </c>
      <c r="I147" s="186"/>
      <c r="J147" s="187">
        <f>ROUND(I147*H147,2)</f>
        <v>0</v>
      </c>
      <c r="K147" s="183" t="s">
        <v>19</v>
      </c>
      <c r="L147" s="42"/>
      <c r="M147" s="188" t="s">
        <v>19</v>
      </c>
      <c r="N147" s="189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292</v>
      </c>
      <c r="AT147" s="192" t="s">
        <v>193</v>
      </c>
      <c r="AU147" s="192" t="s">
        <v>82</v>
      </c>
      <c r="AY147" s="20" t="s">
        <v>191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292</v>
      </c>
      <c r="BM147" s="192" t="s">
        <v>481</v>
      </c>
    </row>
    <row r="148" spans="1:65" s="2" customFormat="1" ht="11.25">
      <c r="A148" s="37"/>
      <c r="B148" s="38"/>
      <c r="C148" s="39"/>
      <c r="D148" s="194" t="s">
        <v>199</v>
      </c>
      <c r="E148" s="39"/>
      <c r="F148" s="195" t="s">
        <v>3004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199</v>
      </c>
      <c r="AU148" s="20" t="s">
        <v>82</v>
      </c>
    </row>
    <row r="149" spans="1:65" s="2" customFormat="1" ht="16.5" customHeight="1">
      <c r="A149" s="37"/>
      <c r="B149" s="38"/>
      <c r="C149" s="181" t="s">
        <v>334</v>
      </c>
      <c r="D149" s="181" t="s">
        <v>193</v>
      </c>
      <c r="E149" s="182" t="s">
        <v>3005</v>
      </c>
      <c r="F149" s="183" t="s">
        <v>3006</v>
      </c>
      <c r="G149" s="184" t="s">
        <v>1348</v>
      </c>
      <c r="H149" s="185">
        <v>50</v>
      </c>
      <c r="I149" s="186"/>
      <c r="J149" s="187">
        <f>ROUND(I149*H149,2)</f>
        <v>0</v>
      </c>
      <c r="K149" s="183" t="s">
        <v>19</v>
      </c>
      <c r="L149" s="42"/>
      <c r="M149" s="188" t="s">
        <v>19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292</v>
      </c>
      <c r="AT149" s="192" t="s">
        <v>193</v>
      </c>
      <c r="AU149" s="192" t="s">
        <v>82</v>
      </c>
      <c r="AY149" s="20" t="s">
        <v>191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292</v>
      </c>
      <c r="BM149" s="192" t="s">
        <v>500</v>
      </c>
    </row>
    <row r="150" spans="1:65" s="2" customFormat="1" ht="11.25">
      <c r="A150" s="37"/>
      <c r="B150" s="38"/>
      <c r="C150" s="39"/>
      <c r="D150" s="194" t="s">
        <v>199</v>
      </c>
      <c r="E150" s="39"/>
      <c r="F150" s="195" t="s">
        <v>3006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199</v>
      </c>
      <c r="AU150" s="20" t="s">
        <v>82</v>
      </c>
    </row>
    <row r="151" spans="1:65" s="2" customFormat="1" ht="16.5" customHeight="1">
      <c r="A151" s="37"/>
      <c r="B151" s="38"/>
      <c r="C151" s="181" t="s">
        <v>340</v>
      </c>
      <c r="D151" s="181" t="s">
        <v>193</v>
      </c>
      <c r="E151" s="182" t="s">
        <v>3007</v>
      </c>
      <c r="F151" s="183" t="s">
        <v>3008</v>
      </c>
      <c r="G151" s="184" t="s">
        <v>196</v>
      </c>
      <c r="H151" s="185">
        <v>1</v>
      </c>
      <c r="I151" s="186"/>
      <c r="J151" s="187">
        <f>ROUND(I151*H151,2)</f>
        <v>0</v>
      </c>
      <c r="K151" s="183" t="s">
        <v>19</v>
      </c>
      <c r="L151" s="42"/>
      <c r="M151" s="188" t="s">
        <v>19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292</v>
      </c>
      <c r="AT151" s="192" t="s">
        <v>193</v>
      </c>
      <c r="AU151" s="192" t="s">
        <v>82</v>
      </c>
      <c r="AY151" s="20" t="s">
        <v>191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292</v>
      </c>
      <c r="BM151" s="192" t="s">
        <v>514</v>
      </c>
    </row>
    <row r="152" spans="1:65" s="2" customFormat="1" ht="11.25">
      <c r="A152" s="37"/>
      <c r="B152" s="38"/>
      <c r="C152" s="39"/>
      <c r="D152" s="194" t="s">
        <v>199</v>
      </c>
      <c r="E152" s="39"/>
      <c r="F152" s="195" t="s">
        <v>3008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199</v>
      </c>
      <c r="AU152" s="20" t="s">
        <v>82</v>
      </c>
    </row>
    <row r="153" spans="1:65" s="2" customFormat="1" ht="16.5" customHeight="1">
      <c r="A153" s="37"/>
      <c r="B153" s="38"/>
      <c r="C153" s="181" t="s">
        <v>348</v>
      </c>
      <c r="D153" s="181" t="s">
        <v>193</v>
      </c>
      <c r="E153" s="182" t="s">
        <v>3009</v>
      </c>
      <c r="F153" s="183" t="s">
        <v>3010</v>
      </c>
      <c r="G153" s="184" t="s">
        <v>196</v>
      </c>
      <c r="H153" s="185">
        <v>6</v>
      </c>
      <c r="I153" s="186"/>
      <c r="J153" s="187">
        <f>ROUND(I153*H153,2)</f>
        <v>0</v>
      </c>
      <c r="K153" s="183" t="s">
        <v>19</v>
      </c>
      <c r="L153" s="42"/>
      <c r="M153" s="188" t="s">
        <v>19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292</v>
      </c>
      <c r="AT153" s="192" t="s">
        <v>193</v>
      </c>
      <c r="AU153" s="192" t="s">
        <v>82</v>
      </c>
      <c r="AY153" s="20" t="s">
        <v>191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292</v>
      </c>
      <c r="BM153" s="192" t="s">
        <v>528</v>
      </c>
    </row>
    <row r="154" spans="1:65" s="2" customFormat="1" ht="11.25">
      <c r="A154" s="37"/>
      <c r="B154" s="38"/>
      <c r="C154" s="39"/>
      <c r="D154" s="194" t="s">
        <v>199</v>
      </c>
      <c r="E154" s="39"/>
      <c r="F154" s="195" t="s">
        <v>3010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199</v>
      </c>
      <c r="AU154" s="20" t="s">
        <v>82</v>
      </c>
    </row>
    <row r="155" spans="1:65" s="2" customFormat="1" ht="24.2" customHeight="1">
      <c r="A155" s="37"/>
      <c r="B155" s="38"/>
      <c r="C155" s="181" t="s">
        <v>356</v>
      </c>
      <c r="D155" s="181" t="s">
        <v>193</v>
      </c>
      <c r="E155" s="182" t="s">
        <v>3011</v>
      </c>
      <c r="F155" s="183" t="s">
        <v>3012</v>
      </c>
      <c r="G155" s="184" t="s">
        <v>1348</v>
      </c>
      <c r="H155" s="185">
        <v>2</v>
      </c>
      <c r="I155" s="186"/>
      <c r="J155" s="187">
        <f>ROUND(I155*H155,2)</f>
        <v>0</v>
      </c>
      <c r="K155" s="183" t="s">
        <v>19</v>
      </c>
      <c r="L155" s="42"/>
      <c r="M155" s="188" t="s">
        <v>19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292</v>
      </c>
      <c r="AT155" s="192" t="s">
        <v>193</v>
      </c>
      <c r="AU155" s="192" t="s">
        <v>82</v>
      </c>
      <c r="AY155" s="20" t="s">
        <v>191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292</v>
      </c>
      <c r="BM155" s="192" t="s">
        <v>540</v>
      </c>
    </row>
    <row r="156" spans="1:65" s="2" customFormat="1" ht="11.25">
      <c r="A156" s="37"/>
      <c r="B156" s="38"/>
      <c r="C156" s="39"/>
      <c r="D156" s="194" t="s">
        <v>199</v>
      </c>
      <c r="E156" s="39"/>
      <c r="F156" s="195" t="s">
        <v>3012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199</v>
      </c>
      <c r="AU156" s="20" t="s">
        <v>82</v>
      </c>
    </row>
    <row r="157" spans="1:65" s="2" customFormat="1" ht="24.2" customHeight="1">
      <c r="A157" s="37"/>
      <c r="B157" s="38"/>
      <c r="C157" s="181" t="s">
        <v>363</v>
      </c>
      <c r="D157" s="181" t="s">
        <v>193</v>
      </c>
      <c r="E157" s="182" t="s">
        <v>3013</v>
      </c>
      <c r="F157" s="183" t="s">
        <v>3014</v>
      </c>
      <c r="G157" s="184" t="s">
        <v>1348</v>
      </c>
      <c r="H157" s="185">
        <v>2</v>
      </c>
      <c r="I157" s="186"/>
      <c r="J157" s="187">
        <f>ROUND(I157*H157,2)</f>
        <v>0</v>
      </c>
      <c r="K157" s="183" t="s">
        <v>19</v>
      </c>
      <c r="L157" s="42"/>
      <c r="M157" s="188" t="s">
        <v>19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292</v>
      </c>
      <c r="AT157" s="192" t="s">
        <v>193</v>
      </c>
      <c r="AU157" s="192" t="s">
        <v>82</v>
      </c>
      <c r="AY157" s="20" t="s">
        <v>191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292</v>
      </c>
      <c r="BM157" s="192" t="s">
        <v>552</v>
      </c>
    </row>
    <row r="158" spans="1:65" s="2" customFormat="1" ht="11.25">
      <c r="A158" s="37"/>
      <c r="B158" s="38"/>
      <c r="C158" s="39"/>
      <c r="D158" s="194" t="s">
        <v>199</v>
      </c>
      <c r="E158" s="39"/>
      <c r="F158" s="195" t="s">
        <v>3014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199</v>
      </c>
      <c r="AU158" s="20" t="s">
        <v>82</v>
      </c>
    </row>
    <row r="159" spans="1:65" s="2" customFormat="1" ht="24.2" customHeight="1">
      <c r="A159" s="37"/>
      <c r="B159" s="38"/>
      <c r="C159" s="181" t="s">
        <v>370</v>
      </c>
      <c r="D159" s="181" t="s">
        <v>193</v>
      </c>
      <c r="E159" s="182" t="s">
        <v>3015</v>
      </c>
      <c r="F159" s="183" t="s">
        <v>3016</v>
      </c>
      <c r="G159" s="184" t="s">
        <v>1348</v>
      </c>
      <c r="H159" s="185">
        <v>4</v>
      </c>
      <c r="I159" s="186"/>
      <c r="J159" s="187">
        <f>ROUND(I159*H159,2)</f>
        <v>0</v>
      </c>
      <c r="K159" s="183" t="s">
        <v>19</v>
      </c>
      <c r="L159" s="42"/>
      <c r="M159" s="188" t="s">
        <v>19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292</v>
      </c>
      <c r="AT159" s="192" t="s">
        <v>193</v>
      </c>
      <c r="AU159" s="192" t="s">
        <v>82</v>
      </c>
      <c r="AY159" s="20" t="s">
        <v>191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292</v>
      </c>
      <c r="BM159" s="192" t="s">
        <v>610</v>
      </c>
    </row>
    <row r="160" spans="1:65" s="2" customFormat="1" ht="11.25">
      <c r="A160" s="37"/>
      <c r="B160" s="38"/>
      <c r="C160" s="39"/>
      <c r="D160" s="194" t="s">
        <v>199</v>
      </c>
      <c r="E160" s="39"/>
      <c r="F160" s="195" t="s">
        <v>3016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199</v>
      </c>
      <c r="AU160" s="20" t="s">
        <v>82</v>
      </c>
    </row>
    <row r="161" spans="1:65" s="2" customFormat="1" ht="24.2" customHeight="1">
      <c r="A161" s="37"/>
      <c r="B161" s="38"/>
      <c r="C161" s="181" t="s">
        <v>377</v>
      </c>
      <c r="D161" s="181" t="s">
        <v>193</v>
      </c>
      <c r="E161" s="182" t="s">
        <v>3017</v>
      </c>
      <c r="F161" s="183" t="s">
        <v>3018</v>
      </c>
      <c r="G161" s="184" t="s">
        <v>1348</v>
      </c>
      <c r="H161" s="185">
        <v>1</v>
      </c>
      <c r="I161" s="186"/>
      <c r="J161" s="187">
        <f>ROUND(I161*H161,2)</f>
        <v>0</v>
      </c>
      <c r="K161" s="183" t="s">
        <v>19</v>
      </c>
      <c r="L161" s="42"/>
      <c r="M161" s="188" t="s">
        <v>19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292</v>
      </c>
      <c r="AT161" s="192" t="s">
        <v>193</v>
      </c>
      <c r="AU161" s="192" t="s">
        <v>82</v>
      </c>
      <c r="AY161" s="20" t="s">
        <v>191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292</v>
      </c>
      <c r="BM161" s="192" t="s">
        <v>622</v>
      </c>
    </row>
    <row r="162" spans="1:65" s="2" customFormat="1" ht="11.25">
      <c r="A162" s="37"/>
      <c r="B162" s="38"/>
      <c r="C162" s="39"/>
      <c r="D162" s="194" t="s">
        <v>199</v>
      </c>
      <c r="E162" s="39"/>
      <c r="F162" s="195" t="s">
        <v>3018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199</v>
      </c>
      <c r="AU162" s="20" t="s">
        <v>82</v>
      </c>
    </row>
    <row r="163" spans="1:65" s="2" customFormat="1" ht="24.2" customHeight="1">
      <c r="A163" s="37"/>
      <c r="B163" s="38"/>
      <c r="C163" s="181" t="s">
        <v>384</v>
      </c>
      <c r="D163" s="181" t="s">
        <v>193</v>
      </c>
      <c r="E163" s="182" t="s">
        <v>3019</v>
      </c>
      <c r="F163" s="183" t="s">
        <v>3020</v>
      </c>
      <c r="G163" s="184" t="s">
        <v>1348</v>
      </c>
      <c r="H163" s="185">
        <v>2</v>
      </c>
      <c r="I163" s="186"/>
      <c r="J163" s="187">
        <f>ROUND(I163*H163,2)</f>
        <v>0</v>
      </c>
      <c r="K163" s="183" t="s">
        <v>19</v>
      </c>
      <c r="L163" s="42"/>
      <c r="M163" s="188" t="s">
        <v>19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292</v>
      </c>
      <c r="AT163" s="192" t="s">
        <v>193</v>
      </c>
      <c r="AU163" s="192" t="s">
        <v>82</v>
      </c>
      <c r="AY163" s="20" t="s">
        <v>191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292</v>
      </c>
      <c r="BM163" s="192" t="s">
        <v>634</v>
      </c>
    </row>
    <row r="164" spans="1:65" s="2" customFormat="1" ht="11.25">
      <c r="A164" s="37"/>
      <c r="B164" s="38"/>
      <c r="C164" s="39"/>
      <c r="D164" s="194" t="s">
        <v>199</v>
      </c>
      <c r="E164" s="39"/>
      <c r="F164" s="195" t="s">
        <v>3020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199</v>
      </c>
      <c r="AU164" s="20" t="s">
        <v>82</v>
      </c>
    </row>
    <row r="165" spans="1:65" s="2" customFormat="1" ht="16.5" customHeight="1">
      <c r="A165" s="37"/>
      <c r="B165" s="38"/>
      <c r="C165" s="181" t="s">
        <v>391</v>
      </c>
      <c r="D165" s="181" t="s">
        <v>193</v>
      </c>
      <c r="E165" s="182" t="s">
        <v>3021</v>
      </c>
      <c r="F165" s="183" t="s">
        <v>3022</v>
      </c>
      <c r="G165" s="184" t="s">
        <v>1348</v>
      </c>
      <c r="H165" s="185">
        <v>4</v>
      </c>
      <c r="I165" s="186"/>
      <c r="J165" s="187">
        <f>ROUND(I165*H165,2)</f>
        <v>0</v>
      </c>
      <c r="K165" s="183" t="s">
        <v>19</v>
      </c>
      <c r="L165" s="42"/>
      <c r="M165" s="188" t="s">
        <v>19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292</v>
      </c>
      <c r="AT165" s="192" t="s">
        <v>193</v>
      </c>
      <c r="AU165" s="192" t="s">
        <v>82</v>
      </c>
      <c r="AY165" s="20" t="s">
        <v>191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292</v>
      </c>
      <c r="BM165" s="192" t="s">
        <v>646</v>
      </c>
    </row>
    <row r="166" spans="1:65" s="2" customFormat="1" ht="11.25">
      <c r="A166" s="37"/>
      <c r="B166" s="38"/>
      <c r="C166" s="39"/>
      <c r="D166" s="194" t="s">
        <v>199</v>
      </c>
      <c r="E166" s="39"/>
      <c r="F166" s="195" t="s">
        <v>3022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199</v>
      </c>
      <c r="AU166" s="20" t="s">
        <v>82</v>
      </c>
    </row>
    <row r="167" spans="1:65" s="2" customFormat="1" ht="16.5" customHeight="1">
      <c r="A167" s="37"/>
      <c r="B167" s="38"/>
      <c r="C167" s="181" t="s">
        <v>397</v>
      </c>
      <c r="D167" s="181" t="s">
        <v>193</v>
      </c>
      <c r="E167" s="182" t="s">
        <v>3023</v>
      </c>
      <c r="F167" s="183" t="s">
        <v>3024</v>
      </c>
      <c r="G167" s="184" t="s">
        <v>1348</v>
      </c>
      <c r="H167" s="185">
        <v>4</v>
      </c>
      <c r="I167" s="186"/>
      <c r="J167" s="187">
        <f>ROUND(I167*H167,2)</f>
        <v>0</v>
      </c>
      <c r="K167" s="183" t="s">
        <v>19</v>
      </c>
      <c r="L167" s="42"/>
      <c r="M167" s="188" t="s">
        <v>19</v>
      </c>
      <c r="N167" s="189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292</v>
      </c>
      <c r="AT167" s="192" t="s">
        <v>193</v>
      </c>
      <c r="AU167" s="192" t="s">
        <v>82</v>
      </c>
      <c r="AY167" s="20" t="s">
        <v>191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292</v>
      </c>
      <c r="BM167" s="192" t="s">
        <v>656</v>
      </c>
    </row>
    <row r="168" spans="1:65" s="2" customFormat="1" ht="11.25">
      <c r="A168" s="37"/>
      <c r="B168" s="38"/>
      <c r="C168" s="39"/>
      <c r="D168" s="194" t="s">
        <v>199</v>
      </c>
      <c r="E168" s="39"/>
      <c r="F168" s="195" t="s">
        <v>3024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199</v>
      </c>
      <c r="AU168" s="20" t="s">
        <v>82</v>
      </c>
    </row>
    <row r="169" spans="1:65" s="2" customFormat="1" ht="16.5" customHeight="1">
      <c r="A169" s="37"/>
      <c r="B169" s="38"/>
      <c r="C169" s="181" t="s">
        <v>405</v>
      </c>
      <c r="D169" s="181" t="s">
        <v>193</v>
      </c>
      <c r="E169" s="182" t="s">
        <v>3025</v>
      </c>
      <c r="F169" s="183" t="s">
        <v>3026</v>
      </c>
      <c r="G169" s="184" t="s">
        <v>1348</v>
      </c>
      <c r="H169" s="185">
        <v>2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292</v>
      </c>
      <c r="AT169" s="192" t="s">
        <v>193</v>
      </c>
      <c r="AU169" s="192" t="s">
        <v>82</v>
      </c>
      <c r="AY169" s="20" t="s">
        <v>191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292</v>
      </c>
      <c r="BM169" s="192" t="s">
        <v>669</v>
      </c>
    </row>
    <row r="170" spans="1:65" s="2" customFormat="1" ht="11.25">
      <c r="A170" s="37"/>
      <c r="B170" s="38"/>
      <c r="C170" s="39"/>
      <c r="D170" s="194" t="s">
        <v>199</v>
      </c>
      <c r="E170" s="39"/>
      <c r="F170" s="195" t="s">
        <v>3026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199</v>
      </c>
      <c r="AU170" s="20" t="s">
        <v>82</v>
      </c>
    </row>
    <row r="171" spans="1:65" s="2" customFormat="1" ht="16.5" customHeight="1">
      <c r="A171" s="37"/>
      <c r="B171" s="38"/>
      <c r="C171" s="223" t="s">
        <v>413</v>
      </c>
      <c r="D171" s="223" t="s">
        <v>273</v>
      </c>
      <c r="E171" s="224" t="s">
        <v>3027</v>
      </c>
      <c r="F171" s="225" t="s">
        <v>3028</v>
      </c>
      <c r="G171" s="226" t="s">
        <v>2990</v>
      </c>
      <c r="H171" s="227">
        <v>1</v>
      </c>
      <c r="I171" s="228"/>
      <c r="J171" s="229">
        <f>ROUND(I171*H171,2)</f>
        <v>0</v>
      </c>
      <c r="K171" s="225" t="s">
        <v>19</v>
      </c>
      <c r="L171" s="230"/>
      <c r="M171" s="231" t="s">
        <v>19</v>
      </c>
      <c r="N171" s="232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405</v>
      </c>
      <c r="AT171" s="192" t="s">
        <v>273</v>
      </c>
      <c r="AU171" s="192" t="s">
        <v>82</v>
      </c>
      <c r="AY171" s="20" t="s">
        <v>191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292</v>
      </c>
      <c r="BM171" s="192" t="s">
        <v>680</v>
      </c>
    </row>
    <row r="172" spans="1:65" s="2" customFormat="1" ht="11.25">
      <c r="A172" s="37"/>
      <c r="B172" s="38"/>
      <c r="C172" s="39"/>
      <c r="D172" s="194" t="s">
        <v>199</v>
      </c>
      <c r="E172" s="39"/>
      <c r="F172" s="195" t="s">
        <v>3028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199</v>
      </c>
      <c r="AU172" s="20" t="s">
        <v>82</v>
      </c>
    </row>
    <row r="173" spans="1:65" s="2" customFormat="1" ht="16.5" customHeight="1">
      <c r="A173" s="37"/>
      <c r="B173" s="38"/>
      <c r="C173" s="181" t="s">
        <v>420</v>
      </c>
      <c r="D173" s="181" t="s">
        <v>193</v>
      </c>
      <c r="E173" s="182" t="s">
        <v>3029</v>
      </c>
      <c r="F173" s="183" t="s">
        <v>3030</v>
      </c>
      <c r="G173" s="184" t="s">
        <v>255</v>
      </c>
      <c r="H173" s="185">
        <v>0.46400000000000002</v>
      </c>
      <c r="I173" s="186"/>
      <c r="J173" s="187">
        <f>ROUND(I173*H173,2)</f>
        <v>0</v>
      </c>
      <c r="K173" s="183" t="s">
        <v>19</v>
      </c>
      <c r="L173" s="42"/>
      <c r="M173" s="188" t="s">
        <v>19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292</v>
      </c>
      <c r="AT173" s="192" t="s">
        <v>193</v>
      </c>
      <c r="AU173" s="192" t="s">
        <v>82</v>
      </c>
      <c r="AY173" s="20" t="s">
        <v>191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292</v>
      </c>
      <c r="BM173" s="192" t="s">
        <v>693</v>
      </c>
    </row>
    <row r="174" spans="1:65" s="2" customFormat="1" ht="11.25">
      <c r="A174" s="37"/>
      <c r="B174" s="38"/>
      <c r="C174" s="39"/>
      <c r="D174" s="194" t="s">
        <v>199</v>
      </c>
      <c r="E174" s="39"/>
      <c r="F174" s="195" t="s">
        <v>3030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199</v>
      </c>
      <c r="AU174" s="20" t="s">
        <v>82</v>
      </c>
    </row>
    <row r="175" spans="1:65" s="2" customFormat="1" ht="16.5" customHeight="1">
      <c r="A175" s="37"/>
      <c r="B175" s="38"/>
      <c r="C175" s="181" t="s">
        <v>427</v>
      </c>
      <c r="D175" s="181" t="s">
        <v>193</v>
      </c>
      <c r="E175" s="182" t="s">
        <v>3031</v>
      </c>
      <c r="F175" s="183" t="s">
        <v>3032</v>
      </c>
      <c r="G175" s="184" t="s">
        <v>255</v>
      </c>
      <c r="H175" s="185">
        <v>0.46400000000000002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292</v>
      </c>
      <c r="AT175" s="192" t="s">
        <v>193</v>
      </c>
      <c r="AU175" s="192" t="s">
        <v>82</v>
      </c>
      <c r="AY175" s="20" t="s">
        <v>191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292</v>
      </c>
      <c r="BM175" s="192" t="s">
        <v>720</v>
      </c>
    </row>
    <row r="176" spans="1:65" s="2" customFormat="1" ht="11.25">
      <c r="A176" s="37"/>
      <c r="B176" s="38"/>
      <c r="C176" s="39"/>
      <c r="D176" s="194" t="s">
        <v>199</v>
      </c>
      <c r="E176" s="39"/>
      <c r="F176" s="195" t="s">
        <v>3032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199</v>
      </c>
      <c r="AU176" s="20" t="s">
        <v>82</v>
      </c>
    </row>
    <row r="177" spans="1:65" s="12" customFormat="1" ht="22.9" customHeight="1">
      <c r="B177" s="165"/>
      <c r="C177" s="166"/>
      <c r="D177" s="167" t="s">
        <v>72</v>
      </c>
      <c r="E177" s="179" t="s">
        <v>3033</v>
      </c>
      <c r="F177" s="179" t="s">
        <v>3034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SUM(P178:P261)</f>
        <v>0</v>
      </c>
      <c r="Q177" s="173"/>
      <c r="R177" s="174">
        <f>SUM(R178:R261)</f>
        <v>0</v>
      </c>
      <c r="S177" s="173"/>
      <c r="T177" s="175">
        <f>SUM(T178:T261)</f>
        <v>0</v>
      </c>
      <c r="AR177" s="176" t="s">
        <v>82</v>
      </c>
      <c r="AT177" s="177" t="s">
        <v>72</v>
      </c>
      <c r="AU177" s="177" t="s">
        <v>80</v>
      </c>
      <c r="AY177" s="176" t="s">
        <v>191</v>
      </c>
      <c r="BK177" s="178">
        <f>SUM(BK178:BK261)</f>
        <v>0</v>
      </c>
    </row>
    <row r="178" spans="1:65" s="2" customFormat="1" ht="16.5" customHeight="1">
      <c r="A178" s="37"/>
      <c r="B178" s="38"/>
      <c r="C178" s="181" t="s">
        <v>434</v>
      </c>
      <c r="D178" s="181" t="s">
        <v>193</v>
      </c>
      <c r="E178" s="182" t="s">
        <v>3035</v>
      </c>
      <c r="F178" s="183" t="s">
        <v>3036</v>
      </c>
      <c r="G178" s="184" t="s">
        <v>301</v>
      </c>
      <c r="H178" s="185">
        <v>450</v>
      </c>
      <c r="I178" s="186"/>
      <c r="J178" s="187">
        <f>ROUND(I178*H178,2)</f>
        <v>0</v>
      </c>
      <c r="K178" s="183" t="s">
        <v>19</v>
      </c>
      <c r="L178" s="42"/>
      <c r="M178" s="188" t="s">
        <v>19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292</v>
      </c>
      <c r="AT178" s="192" t="s">
        <v>193</v>
      </c>
      <c r="AU178" s="192" t="s">
        <v>82</v>
      </c>
      <c r="AY178" s="20" t="s">
        <v>191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292</v>
      </c>
      <c r="BM178" s="192" t="s">
        <v>739</v>
      </c>
    </row>
    <row r="179" spans="1:65" s="2" customFormat="1" ht="11.25">
      <c r="A179" s="37"/>
      <c r="B179" s="38"/>
      <c r="C179" s="39"/>
      <c r="D179" s="194" t="s">
        <v>199</v>
      </c>
      <c r="E179" s="39"/>
      <c r="F179" s="195" t="s">
        <v>3036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199</v>
      </c>
      <c r="AU179" s="20" t="s">
        <v>82</v>
      </c>
    </row>
    <row r="180" spans="1:65" s="2" customFormat="1" ht="16.5" customHeight="1">
      <c r="A180" s="37"/>
      <c r="B180" s="38"/>
      <c r="C180" s="181" t="s">
        <v>441</v>
      </c>
      <c r="D180" s="181" t="s">
        <v>193</v>
      </c>
      <c r="E180" s="182" t="s">
        <v>3037</v>
      </c>
      <c r="F180" s="183" t="s">
        <v>3038</v>
      </c>
      <c r="G180" s="184" t="s">
        <v>301</v>
      </c>
      <c r="H180" s="185">
        <v>370</v>
      </c>
      <c r="I180" s="186"/>
      <c r="J180" s="187">
        <f>ROUND(I180*H180,2)</f>
        <v>0</v>
      </c>
      <c r="K180" s="183" t="s">
        <v>19</v>
      </c>
      <c r="L180" s="42"/>
      <c r="M180" s="188" t="s">
        <v>19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292</v>
      </c>
      <c r="AT180" s="192" t="s">
        <v>193</v>
      </c>
      <c r="AU180" s="192" t="s">
        <v>82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292</v>
      </c>
      <c r="BM180" s="192" t="s">
        <v>751</v>
      </c>
    </row>
    <row r="181" spans="1:65" s="2" customFormat="1" ht="11.25">
      <c r="A181" s="37"/>
      <c r="B181" s="38"/>
      <c r="C181" s="39"/>
      <c r="D181" s="194" t="s">
        <v>199</v>
      </c>
      <c r="E181" s="39"/>
      <c r="F181" s="195" t="s">
        <v>3038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82</v>
      </c>
    </row>
    <row r="182" spans="1:65" s="2" customFormat="1" ht="16.5" customHeight="1">
      <c r="A182" s="37"/>
      <c r="B182" s="38"/>
      <c r="C182" s="181" t="s">
        <v>448</v>
      </c>
      <c r="D182" s="181" t="s">
        <v>193</v>
      </c>
      <c r="E182" s="182" t="s">
        <v>3039</v>
      </c>
      <c r="F182" s="183" t="s">
        <v>3040</v>
      </c>
      <c r="G182" s="184" t="s">
        <v>301</v>
      </c>
      <c r="H182" s="185">
        <v>280</v>
      </c>
      <c r="I182" s="186"/>
      <c r="J182" s="187">
        <f>ROUND(I182*H182,2)</f>
        <v>0</v>
      </c>
      <c r="K182" s="183" t="s">
        <v>19</v>
      </c>
      <c r="L182" s="42"/>
      <c r="M182" s="188" t="s">
        <v>19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292</v>
      </c>
      <c r="AT182" s="192" t="s">
        <v>193</v>
      </c>
      <c r="AU182" s="192" t="s">
        <v>82</v>
      </c>
      <c r="AY182" s="20" t="s">
        <v>191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292</v>
      </c>
      <c r="BM182" s="192" t="s">
        <v>764</v>
      </c>
    </row>
    <row r="183" spans="1:65" s="2" customFormat="1" ht="11.25">
      <c r="A183" s="37"/>
      <c r="B183" s="38"/>
      <c r="C183" s="39"/>
      <c r="D183" s="194" t="s">
        <v>199</v>
      </c>
      <c r="E183" s="39"/>
      <c r="F183" s="195" t="s">
        <v>3040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199</v>
      </c>
      <c r="AU183" s="20" t="s">
        <v>82</v>
      </c>
    </row>
    <row r="184" spans="1:65" s="2" customFormat="1" ht="16.5" customHeight="1">
      <c r="A184" s="37"/>
      <c r="B184" s="38"/>
      <c r="C184" s="181" t="s">
        <v>455</v>
      </c>
      <c r="D184" s="181" t="s">
        <v>193</v>
      </c>
      <c r="E184" s="182" t="s">
        <v>3041</v>
      </c>
      <c r="F184" s="183" t="s">
        <v>3042</v>
      </c>
      <c r="G184" s="184" t="s">
        <v>301</v>
      </c>
      <c r="H184" s="185">
        <v>93.5</v>
      </c>
      <c r="I184" s="186"/>
      <c r="J184" s="187">
        <f>ROUND(I184*H184,2)</f>
        <v>0</v>
      </c>
      <c r="K184" s="183" t="s">
        <v>19</v>
      </c>
      <c r="L184" s="42"/>
      <c r="M184" s="188" t="s">
        <v>19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292</v>
      </c>
      <c r="AT184" s="192" t="s">
        <v>193</v>
      </c>
      <c r="AU184" s="192" t="s">
        <v>82</v>
      </c>
      <c r="AY184" s="20" t="s">
        <v>191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292</v>
      </c>
      <c r="BM184" s="192" t="s">
        <v>796</v>
      </c>
    </row>
    <row r="185" spans="1:65" s="2" customFormat="1" ht="11.25">
      <c r="A185" s="37"/>
      <c r="B185" s="38"/>
      <c r="C185" s="39"/>
      <c r="D185" s="194" t="s">
        <v>199</v>
      </c>
      <c r="E185" s="39"/>
      <c r="F185" s="195" t="s">
        <v>3042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199</v>
      </c>
      <c r="AU185" s="20" t="s">
        <v>82</v>
      </c>
    </row>
    <row r="186" spans="1:65" s="2" customFormat="1" ht="16.5" customHeight="1">
      <c r="A186" s="37"/>
      <c r="B186" s="38"/>
      <c r="C186" s="181" t="s">
        <v>463</v>
      </c>
      <c r="D186" s="181" t="s">
        <v>193</v>
      </c>
      <c r="E186" s="182" t="s">
        <v>3043</v>
      </c>
      <c r="F186" s="183" t="s">
        <v>3044</v>
      </c>
      <c r="G186" s="184" t="s">
        <v>301</v>
      </c>
      <c r="H186" s="185">
        <v>242</v>
      </c>
      <c r="I186" s="186"/>
      <c r="J186" s="187">
        <f>ROUND(I186*H186,2)</f>
        <v>0</v>
      </c>
      <c r="K186" s="183" t="s">
        <v>19</v>
      </c>
      <c r="L186" s="42"/>
      <c r="M186" s="188" t="s">
        <v>19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292</v>
      </c>
      <c r="AT186" s="192" t="s">
        <v>193</v>
      </c>
      <c r="AU186" s="192" t="s">
        <v>82</v>
      </c>
      <c r="AY186" s="20" t="s">
        <v>191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292</v>
      </c>
      <c r="BM186" s="192" t="s">
        <v>810</v>
      </c>
    </row>
    <row r="187" spans="1:65" s="2" customFormat="1" ht="11.25">
      <c r="A187" s="37"/>
      <c r="B187" s="38"/>
      <c r="C187" s="39"/>
      <c r="D187" s="194" t="s">
        <v>199</v>
      </c>
      <c r="E187" s="39"/>
      <c r="F187" s="195" t="s">
        <v>3044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199</v>
      </c>
      <c r="AU187" s="20" t="s">
        <v>82</v>
      </c>
    </row>
    <row r="188" spans="1:65" s="2" customFormat="1" ht="16.5" customHeight="1">
      <c r="A188" s="37"/>
      <c r="B188" s="38"/>
      <c r="C188" s="181" t="s">
        <v>470</v>
      </c>
      <c r="D188" s="181" t="s">
        <v>193</v>
      </c>
      <c r="E188" s="182" t="s">
        <v>3045</v>
      </c>
      <c r="F188" s="183" t="s">
        <v>3046</v>
      </c>
      <c r="G188" s="184" t="s">
        <v>301</v>
      </c>
      <c r="H188" s="185">
        <v>181.5</v>
      </c>
      <c r="I188" s="186"/>
      <c r="J188" s="187">
        <f>ROUND(I188*H188,2)</f>
        <v>0</v>
      </c>
      <c r="K188" s="183" t="s">
        <v>19</v>
      </c>
      <c r="L188" s="42"/>
      <c r="M188" s="188" t="s">
        <v>19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292</v>
      </c>
      <c r="AT188" s="192" t="s">
        <v>193</v>
      </c>
      <c r="AU188" s="192" t="s">
        <v>82</v>
      </c>
      <c r="AY188" s="20" t="s">
        <v>191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292</v>
      </c>
      <c r="BM188" s="192" t="s">
        <v>835</v>
      </c>
    </row>
    <row r="189" spans="1:65" s="2" customFormat="1" ht="11.25">
      <c r="A189" s="37"/>
      <c r="B189" s="38"/>
      <c r="C189" s="39"/>
      <c r="D189" s="194" t="s">
        <v>199</v>
      </c>
      <c r="E189" s="39"/>
      <c r="F189" s="195" t="s">
        <v>3046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199</v>
      </c>
      <c r="AU189" s="20" t="s">
        <v>82</v>
      </c>
    </row>
    <row r="190" spans="1:65" s="2" customFormat="1" ht="16.5" customHeight="1">
      <c r="A190" s="37"/>
      <c r="B190" s="38"/>
      <c r="C190" s="181" t="s">
        <v>481</v>
      </c>
      <c r="D190" s="181" t="s">
        <v>193</v>
      </c>
      <c r="E190" s="182" t="s">
        <v>3047</v>
      </c>
      <c r="F190" s="183" t="s">
        <v>3048</v>
      </c>
      <c r="G190" s="184" t="s">
        <v>301</v>
      </c>
      <c r="H190" s="185">
        <v>77</v>
      </c>
      <c r="I190" s="186"/>
      <c r="J190" s="187">
        <f>ROUND(I190*H190,2)</f>
        <v>0</v>
      </c>
      <c r="K190" s="183" t="s">
        <v>19</v>
      </c>
      <c r="L190" s="42"/>
      <c r="M190" s="188" t="s">
        <v>19</v>
      </c>
      <c r="N190" s="189" t="s">
        <v>44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292</v>
      </c>
      <c r="AT190" s="192" t="s">
        <v>193</v>
      </c>
      <c r="AU190" s="192" t="s">
        <v>82</v>
      </c>
      <c r="AY190" s="20" t="s">
        <v>191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80</v>
      </c>
      <c r="BK190" s="193">
        <f>ROUND(I190*H190,2)</f>
        <v>0</v>
      </c>
      <c r="BL190" s="20" t="s">
        <v>292</v>
      </c>
      <c r="BM190" s="192" t="s">
        <v>848</v>
      </c>
    </row>
    <row r="191" spans="1:65" s="2" customFormat="1" ht="11.25">
      <c r="A191" s="37"/>
      <c r="B191" s="38"/>
      <c r="C191" s="39"/>
      <c r="D191" s="194" t="s">
        <v>199</v>
      </c>
      <c r="E191" s="39"/>
      <c r="F191" s="195" t="s">
        <v>3048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199</v>
      </c>
      <c r="AU191" s="20" t="s">
        <v>82</v>
      </c>
    </row>
    <row r="192" spans="1:65" s="2" customFormat="1" ht="16.5" customHeight="1">
      <c r="A192" s="37"/>
      <c r="B192" s="38"/>
      <c r="C192" s="181" t="s">
        <v>493</v>
      </c>
      <c r="D192" s="181" t="s">
        <v>193</v>
      </c>
      <c r="E192" s="182" t="s">
        <v>3049</v>
      </c>
      <c r="F192" s="183" t="s">
        <v>3050</v>
      </c>
      <c r="G192" s="184" t="s">
        <v>301</v>
      </c>
      <c r="H192" s="185">
        <v>20</v>
      </c>
      <c r="I192" s="186"/>
      <c r="J192" s="187">
        <f>ROUND(I192*H192,2)</f>
        <v>0</v>
      </c>
      <c r="K192" s="183" t="s">
        <v>19</v>
      </c>
      <c r="L192" s="42"/>
      <c r="M192" s="188" t="s">
        <v>19</v>
      </c>
      <c r="N192" s="189" t="s">
        <v>44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292</v>
      </c>
      <c r="AT192" s="192" t="s">
        <v>193</v>
      </c>
      <c r="AU192" s="192" t="s">
        <v>82</v>
      </c>
      <c r="AY192" s="20" t="s">
        <v>191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292</v>
      </c>
      <c r="BM192" s="192" t="s">
        <v>857</v>
      </c>
    </row>
    <row r="193" spans="1:65" s="2" customFormat="1" ht="11.25">
      <c r="A193" s="37"/>
      <c r="B193" s="38"/>
      <c r="C193" s="39"/>
      <c r="D193" s="194" t="s">
        <v>199</v>
      </c>
      <c r="E193" s="39"/>
      <c r="F193" s="195" t="s">
        <v>3050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199</v>
      </c>
      <c r="AU193" s="20" t="s">
        <v>82</v>
      </c>
    </row>
    <row r="194" spans="1:65" s="2" customFormat="1" ht="16.5" customHeight="1">
      <c r="A194" s="37"/>
      <c r="B194" s="38"/>
      <c r="C194" s="181" t="s">
        <v>500</v>
      </c>
      <c r="D194" s="181" t="s">
        <v>193</v>
      </c>
      <c r="E194" s="182" t="s">
        <v>3051</v>
      </c>
      <c r="F194" s="183" t="s">
        <v>3052</v>
      </c>
      <c r="G194" s="184" t="s">
        <v>301</v>
      </c>
      <c r="H194" s="185">
        <v>204.6</v>
      </c>
      <c r="I194" s="186"/>
      <c r="J194" s="187">
        <f>ROUND(I194*H194,2)</f>
        <v>0</v>
      </c>
      <c r="K194" s="183" t="s">
        <v>19</v>
      </c>
      <c r="L194" s="42"/>
      <c r="M194" s="188" t="s">
        <v>19</v>
      </c>
      <c r="N194" s="189" t="s">
        <v>44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292</v>
      </c>
      <c r="AT194" s="192" t="s">
        <v>193</v>
      </c>
      <c r="AU194" s="192" t="s">
        <v>82</v>
      </c>
      <c r="AY194" s="20" t="s">
        <v>191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80</v>
      </c>
      <c r="BK194" s="193">
        <f>ROUND(I194*H194,2)</f>
        <v>0</v>
      </c>
      <c r="BL194" s="20" t="s">
        <v>292</v>
      </c>
      <c r="BM194" s="192" t="s">
        <v>870</v>
      </c>
    </row>
    <row r="195" spans="1:65" s="2" customFormat="1" ht="11.25">
      <c r="A195" s="37"/>
      <c r="B195" s="38"/>
      <c r="C195" s="39"/>
      <c r="D195" s="194" t="s">
        <v>199</v>
      </c>
      <c r="E195" s="39"/>
      <c r="F195" s="195" t="s">
        <v>3052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199</v>
      </c>
      <c r="AU195" s="20" t="s">
        <v>82</v>
      </c>
    </row>
    <row r="196" spans="1:65" s="2" customFormat="1" ht="21.75" customHeight="1">
      <c r="A196" s="37"/>
      <c r="B196" s="38"/>
      <c r="C196" s="181" t="s">
        <v>507</v>
      </c>
      <c r="D196" s="181" t="s">
        <v>193</v>
      </c>
      <c r="E196" s="182" t="s">
        <v>3053</v>
      </c>
      <c r="F196" s="183" t="s">
        <v>3054</v>
      </c>
      <c r="G196" s="184" t="s">
        <v>196</v>
      </c>
      <c r="H196" s="185">
        <v>34</v>
      </c>
      <c r="I196" s="186"/>
      <c r="J196" s="187">
        <f>ROUND(I196*H196,2)</f>
        <v>0</v>
      </c>
      <c r="K196" s="183" t="s">
        <v>19</v>
      </c>
      <c r="L196" s="42"/>
      <c r="M196" s="188" t="s">
        <v>19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292</v>
      </c>
      <c r="AT196" s="192" t="s">
        <v>193</v>
      </c>
      <c r="AU196" s="192" t="s">
        <v>82</v>
      </c>
      <c r="AY196" s="20" t="s">
        <v>191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292</v>
      </c>
      <c r="BM196" s="192" t="s">
        <v>925</v>
      </c>
    </row>
    <row r="197" spans="1:65" s="2" customFormat="1" ht="11.25">
      <c r="A197" s="37"/>
      <c r="B197" s="38"/>
      <c r="C197" s="39"/>
      <c r="D197" s="194" t="s">
        <v>199</v>
      </c>
      <c r="E197" s="39"/>
      <c r="F197" s="195" t="s">
        <v>3054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199</v>
      </c>
      <c r="AU197" s="20" t="s">
        <v>82</v>
      </c>
    </row>
    <row r="198" spans="1:65" s="2" customFormat="1" ht="21.75" customHeight="1">
      <c r="A198" s="37"/>
      <c r="B198" s="38"/>
      <c r="C198" s="181" t="s">
        <v>514</v>
      </c>
      <c r="D198" s="181" t="s">
        <v>193</v>
      </c>
      <c r="E198" s="182" t="s">
        <v>3055</v>
      </c>
      <c r="F198" s="183" t="s">
        <v>3056</v>
      </c>
      <c r="G198" s="184" t="s">
        <v>196</v>
      </c>
      <c r="H198" s="185">
        <v>14</v>
      </c>
      <c r="I198" s="186"/>
      <c r="J198" s="187">
        <f>ROUND(I198*H198,2)</f>
        <v>0</v>
      </c>
      <c r="K198" s="183" t="s">
        <v>19</v>
      </c>
      <c r="L198" s="42"/>
      <c r="M198" s="188" t="s">
        <v>19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292</v>
      </c>
      <c r="AT198" s="192" t="s">
        <v>193</v>
      </c>
      <c r="AU198" s="192" t="s">
        <v>82</v>
      </c>
      <c r="AY198" s="20" t="s">
        <v>191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292</v>
      </c>
      <c r="BM198" s="192" t="s">
        <v>947</v>
      </c>
    </row>
    <row r="199" spans="1:65" s="2" customFormat="1" ht="11.25">
      <c r="A199" s="37"/>
      <c r="B199" s="38"/>
      <c r="C199" s="39"/>
      <c r="D199" s="194" t="s">
        <v>199</v>
      </c>
      <c r="E199" s="39"/>
      <c r="F199" s="195" t="s">
        <v>3056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199</v>
      </c>
      <c r="AU199" s="20" t="s">
        <v>82</v>
      </c>
    </row>
    <row r="200" spans="1:65" s="2" customFormat="1" ht="16.5" customHeight="1">
      <c r="A200" s="37"/>
      <c r="B200" s="38"/>
      <c r="C200" s="181" t="s">
        <v>521</v>
      </c>
      <c r="D200" s="181" t="s">
        <v>193</v>
      </c>
      <c r="E200" s="182" t="s">
        <v>3057</v>
      </c>
      <c r="F200" s="183" t="s">
        <v>3058</v>
      </c>
      <c r="G200" s="184" t="s">
        <v>301</v>
      </c>
      <c r="H200" s="185">
        <v>580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292</v>
      </c>
      <c r="AT200" s="192" t="s">
        <v>193</v>
      </c>
      <c r="AU200" s="192" t="s">
        <v>82</v>
      </c>
      <c r="AY200" s="20" t="s">
        <v>191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292</v>
      </c>
      <c r="BM200" s="192" t="s">
        <v>970</v>
      </c>
    </row>
    <row r="201" spans="1:65" s="2" customFormat="1" ht="11.25">
      <c r="A201" s="37"/>
      <c r="B201" s="38"/>
      <c r="C201" s="39"/>
      <c r="D201" s="194" t="s">
        <v>199</v>
      </c>
      <c r="E201" s="39"/>
      <c r="F201" s="195" t="s">
        <v>3058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199</v>
      </c>
      <c r="AU201" s="20" t="s">
        <v>82</v>
      </c>
    </row>
    <row r="202" spans="1:65" s="2" customFormat="1" ht="16.5" customHeight="1">
      <c r="A202" s="37"/>
      <c r="B202" s="38"/>
      <c r="C202" s="181" t="s">
        <v>528</v>
      </c>
      <c r="D202" s="181" t="s">
        <v>193</v>
      </c>
      <c r="E202" s="182" t="s">
        <v>3059</v>
      </c>
      <c r="F202" s="183" t="s">
        <v>3060</v>
      </c>
      <c r="G202" s="184" t="s">
        <v>301</v>
      </c>
      <c r="H202" s="185">
        <v>88</v>
      </c>
      <c r="I202" s="186"/>
      <c r="J202" s="187">
        <f>ROUND(I202*H202,2)</f>
        <v>0</v>
      </c>
      <c r="K202" s="183" t="s">
        <v>19</v>
      </c>
      <c r="L202" s="42"/>
      <c r="M202" s="188" t="s">
        <v>19</v>
      </c>
      <c r="N202" s="189" t="s">
        <v>44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292</v>
      </c>
      <c r="AT202" s="192" t="s">
        <v>193</v>
      </c>
      <c r="AU202" s="192" t="s">
        <v>82</v>
      </c>
      <c r="AY202" s="20" t="s">
        <v>191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80</v>
      </c>
      <c r="BK202" s="193">
        <f>ROUND(I202*H202,2)</f>
        <v>0</v>
      </c>
      <c r="BL202" s="20" t="s">
        <v>292</v>
      </c>
      <c r="BM202" s="192" t="s">
        <v>984</v>
      </c>
    </row>
    <row r="203" spans="1:65" s="2" customFormat="1" ht="11.25">
      <c r="A203" s="37"/>
      <c r="B203" s="38"/>
      <c r="C203" s="39"/>
      <c r="D203" s="194" t="s">
        <v>199</v>
      </c>
      <c r="E203" s="39"/>
      <c r="F203" s="195" t="s">
        <v>3060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199</v>
      </c>
      <c r="AU203" s="20" t="s">
        <v>82</v>
      </c>
    </row>
    <row r="204" spans="1:65" s="2" customFormat="1" ht="16.5" customHeight="1">
      <c r="A204" s="37"/>
      <c r="B204" s="38"/>
      <c r="C204" s="181" t="s">
        <v>533</v>
      </c>
      <c r="D204" s="181" t="s">
        <v>193</v>
      </c>
      <c r="E204" s="182" t="s">
        <v>3061</v>
      </c>
      <c r="F204" s="183" t="s">
        <v>3062</v>
      </c>
      <c r="G204" s="184" t="s">
        <v>301</v>
      </c>
      <c r="H204" s="185">
        <v>154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292</v>
      </c>
      <c r="AT204" s="192" t="s">
        <v>193</v>
      </c>
      <c r="AU204" s="192" t="s">
        <v>82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292</v>
      </c>
      <c r="BM204" s="192" t="s">
        <v>996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3062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82</v>
      </c>
    </row>
    <row r="206" spans="1:65" s="2" customFormat="1" ht="16.5" customHeight="1">
      <c r="A206" s="37"/>
      <c r="B206" s="38"/>
      <c r="C206" s="181" t="s">
        <v>540</v>
      </c>
      <c r="D206" s="181" t="s">
        <v>193</v>
      </c>
      <c r="E206" s="182" t="s">
        <v>3063</v>
      </c>
      <c r="F206" s="183" t="s">
        <v>3064</v>
      </c>
      <c r="G206" s="184" t="s">
        <v>301</v>
      </c>
      <c r="H206" s="185">
        <v>198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44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292</v>
      </c>
      <c r="AT206" s="192" t="s">
        <v>193</v>
      </c>
      <c r="AU206" s="192" t="s">
        <v>82</v>
      </c>
      <c r="AY206" s="20" t="s">
        <v>191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292</v>
      </c>
      <c r="BM206" s="192" t="s">
        <v>1006</v>
      </c>
    </row>
    <row r="207" spans="1:65" s="2" customFormat="1" ht="11.25">
      <c r="A207" s="37"/>
      <c r="B207" s="38"/>
      <c r="C207" s="39"/>
      <c r="D207" s="194" t="s">
        <v>199</v>
      </c>
      <c r="E207" s="39"/>
      <c r="F207" s="195" t="s">
        <v>3064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199</v>
      </c>
      <c r="AU207" s="20" t="s">
        <v>82</v>
      </c>
    </row>
    <row r="208" spans="1:65" s="2" customFormat="1" ht="21.75" customHeight="1">
      <c r="A208" s="37"/>
      <c r="B208" s="38"/>
      <c r="C208" s="181" t="s">
        <v>547</v>
      </c>
      <c r="D208" s="181" t="s">
        <v>193</v>
      </c>
      <c r="E208" s="182" t="s">
        <v>3065</v>
      </c>
      <c r="F208" s="183" t="s">
        <v>3066</v>
      </c>
      <c r="G208" s="184" t="s">
        <v>196</v>
      </c>
      <c r="H208" s="185">
        <v>2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292</v>
      </c>
      <c r="AT208" s="192" t="s">
        <v>193</v>
      </c>
      <c r="AU208" s="192" t="s">
        <v>82</v>
      </c>
      <c r="AY208" s="20" t="s">
        <v>191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292</v>
      </c>
      <c r="BM208" s="192" t="s">
        <v>1016</v>
      </c>
    </row>
    <row r="209" spans="1:65" s="2" customFormat="1" ht="11.25">
      <c r="A209" s="37"/>
      <c r="B209" s="38"/>
      <c r="C209" s="39"/>
      <c r="D209" s="194" t="s">
        <v>199</v>
      </c>
      <c r="E209" s="39"/>
      <c r="F209" s="195" t="s">
        <v>3066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199</v>
      </c>
      <c r="AU209" s="20" t="s">
        <v>82</v>
      </c>
    </row>
    <row r="210" spans="1:65" s="2" customFormat="1" ht="16.5" customHeight="1">
      <c r="A210" s="37"/>
      <c r="B210" s="38"/>
      <c r="C210" s="181" t="s">
        <v>552</v>
      </c>
      <c r="D210" s="181" t="s">
        <v>193</v>
      </c>
      <c r="E210" s="182" t="s">
        <v>3067</v>
      </c>
      <c r="F210" s="183" t="s">
        <v>3068</v>
      </c>
      <c r="G210" s="184" t="s">
        <v>196</v>
      </c>
      <c r="H210" s="185">
        <v>2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44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292</v>
      </c>
      <c r="AT210" s="192" t="s">
        <v>193</v>
      </c>
      <c r="AU210" s="192" t="s">
        <v>82</v>
      </c>
      <c r="AY210" s="20" t="s">
        <v>191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292</v>
      </c>
      <c r="BM210" s="192" t="s">
        <v>1030</v>
      </c>
    </row>
    <row r="211" spans="1:65" s="2" customFormat="1" ht="11.25">
      <c r="A211" s="37"/>
      <c r="B211" s="38"/>
      <c r="C211" s="39"/>
      <c r="D211" s="194" t="s">
        <v>199</v>
      </c>
      <c r="E211" s="39"/>
      <c r="F211" s="195" t="s">
        <v>3068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199</v>
      </c>
      <c r="AU211" s="20" t="s">
        <v>82</v>
      </c>
    </row>
    <row r="212" spans="1:65" s="2" customFormat="1" ht="16.5" customHeight="1">
      <c r="A212" s="37"/>
      <c r="B212" s="38"/>
      <c r="C212" s="181" t="s">
        <v>601</v>
      </c>
      <c r="D212" s="181" t="s">
        <v>193</v>
      </c>
      <c r="E212" s="182" t="s">
        <v>3069</v>
      </c>
      <c r="F212" s="183" t="s">
        <v>3070</v>
      </c>
      <c r="G212" s="184" t="s">
        <v>196</v>
      </c>
      <c r="H212" s="185">
        <v>2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292</v>
      </c>
      <c r="AT212" s="192" t="s">
        <v>193</v>
      </c>
      <c r="AU212" s="192" t="s">
        <v>82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292</v>
      </c>
      <c r="BM212" s="192" t="s">
        <v>1052</v>
      </c>
    </row>
    <row r="213" spans="1:65" s="2" customFormat="1" ht="11.25">
      <c r="A213" s="37"/>
      <c r="B213" s="38"/>
      <c r="C213" s="39"/>
      <c r="D213" s="194" t="s">
        <v>199</v>
      </c>
      <c r="E213" s="39"/>
      <c r="F213" s="195" t="s">
        <v>3070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82</v>
      </c>
    </row>
    <row r="214" spans="1:65" s="2" customFormat="1" ht="16.5" customHeight="1">
      <c r="A214" s="37"/>
      <c r="B214" s="38"/>
      <c r="C214" s="181" t="s">
        <v>610</v>
      </c>
      <c r="D214" s="181" t="s">
        <v>193</v>
      </c>
      <c r="E214" s="182" t="s">
        <v>3071</v>
      </c>
      <c r="F214" s="183" t="s">
        <v>3072</v>
      </c>
      <c r="G214" s="184" t="s">
        <v>196</v>
      </c>
      <c r="H214" s="185">
        <v>2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44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292</v>
      </c>
      <c r="AT214" s="192" t="s">
        <v>193</v>
      </c>
      <c r="AU214" s="192" t="s">
        <v>82</v>
      </c>
      <c r="AY214" s="20" t="s">
        <v>191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292</v>
      </c>
      <c r="BM214" s="192" t="s">
        <v>1065</v>
      </c>
    </row>
    <row r="215" spans="1:65" s="2" customFormat="1" ht="11.25">
      <c r="A215" s="37"/>
      <c r="B215" s="38"/>
      <c r="C215" s="39"/>
      <c r="D215" s="194" t="s">
        <v>199</v>
      </c>
      <c r="E215" s="39"/>
      <c r="F215" s="195" t="s">
        <v>3072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199</v>
      </c>
      <c r="AU215" s="20" t="s">
        <v>82</v>
      </c>
    </row>
    <row r="216" spans="1:65" s="2" customFormat="1" ht="16.5" customHeight="1">
      <c r="A216" s="37"/>
      <c r="B216" s="38"/>
      <c r="C216" s="181" t="s">
        <v>617</v>
      </c>
      <c r="D216" s="181" t="s">
        <v>193</v>
      </c>
      <c r="E216" s="182" t="s">
        <v>3073</v>
      </c>
      <c r="F216" s="183" t="s">
        <v>3074</v>
      </c>
      <c r="G216" s="184" t="s">
        <v>301</v>
      </c>
      <c r="H216" s="185">
        <v>614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292</v>
      </c>
      <c r="AT216" s="192" t="s">
        <v>193</v>
      </c>
      <c r="AU216" s="192" t="s">
        <v>82</v>
      </c>
      <c r="AY216" s="20" t="s">
        <v>191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292</v>
      </c>
      <c r="BM216" s="192" t="s">
        <v>1079</v>
      </c>
    </row>
    <row r="217" spans="1:65" s="2" customFormat="1" ht="11.25">
      <c r="A217" s="37"/>
      <c r="B217" s="38"/>
      <c r="C217" s="39"/>
      <c r="D217" s="194" t="s">
        <v>199</v>
      </c>
      <c r="E217" s="39"/>
      <c r="F217" s="195" t="s">
        <v>3074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199</v>
      </c>
      <c r="AU217" s="20" t="s">
        <v>82</v>
      </c>
    </row>
    <row r="218" spans="1:65" s="2" customFormat="1" ht="16.5" customHeight="1">
      <c r="A218" s="37"/>
      <c r="B218" s="38"/>
      <c r="C218" s="181" t="s">
        <v>622</v>
      </c>
      <c r="D218" s="181" t="s">
        <v>193</v>
      </c>
      <c r="E218" s="182" t="s">
        <v>3075</v>
      </c>
      <c r="F218" s="183" t="s">
        <v>3076</v>
      </c>
      <c r="G218" s="184" t="s">
        <v>301</v>
      </c>
      <c r="H218" s="185">
        <v>204.6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292</v>
      </c>
      <c r="AT218" s="192" t="s">
        <v>193</v>
      </c>
      <c r="AU218" s="192" t="s">
        <v>82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292</v>
      </c>
      <c r="BM218" s="192" t="s">
        <v>1093</v>
      </c>
    </row>
    <row r="219" spans="1:65" s="2" customFormat="1" ht="11.25">
      <c r="A219" s="37"/>
      <c r="B219" s="38"/>
      <c r="C219" s="39"/>
      <c r="D219" s="194" t="s">
        <v>199</v>
      </c>
      <c r="E219" s="39"/>
      <c r="F219" s="195" t="s">
        <v>3076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82</v>
      </c>
    </row>
    <row r="220" spans="1:65" s="2" customFormat="1" ht="16.5" customHeight="1">
      <c r="A220" s="37"/>
      <c r="B220" s="38"/>
      <c r="C220" s="181" t="s">
        <v>629</v>
      </c>
      <c r="D220" s="181" t="s">
        <v>193</v>
      </c>
      <c r="E220" s="182" t="s">
        <v>3077</v>
      </c>
      <c r="F220" s="183" t="s">
        <v>3078</v>
      </c>
      <c r="G220" s="184" t="s">
        <v>301</v>
      </c>
      <c r="H220" s="185">
        <v>88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292</v>
      </c>
      <c r="AT220" s="192" t="s">
        <v>193</v>
      </c>
      <c r="AU220" s="192" t="s">
        <v>82</v>
      </c>
      <c r="AY220" s="20" t="s">
        <v>191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292</v>
      </c>
      <c r="BM220" s="192" t="s">
        <v>1105</v>
      </c>
    </row>
    <row r="221" spans="1:65" s="2" customFormat="1" ht="11.25">
      <c r="A221" s="37"/>
      <c r="B221" s="38"/>
      <c r="C221" s="39"/>
      <c r="D221" s="194" t="s">
        <v>199</v>
      </c>
      <c r="E221" s="39"/>
      <c r="F221" s="195" t="s">
        <v>3078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199</v>
      </c>
      <c r="AU221" s="20" t="s">
        <v>82</v>
      </c>
    </row>
    <row r="222" spans="1:65" s="2" customFormat="1" ht="16.5" customHeight="1">
      <c r="A222" s="37"/>
      <c r="B222" s="38"/>
      <c r="C222" s="181" t="s">
        <v>634</v>
      </c>
      <c r="D222" s="181" t="s">
        <v>193</v>
      </c>
      <c r="E222" s="182" t="s">
        <v>3079</v>
      </c>
      <c r="F222" s="183" t="s">
        <v>3080</v>
      </c>
      <c r="G222" s="184" t="s">
        <v>301</v>
      </c>
      <c r="H222" s="185">
        <v>352</v>
      </c>
      <c r="I222" s="186"/>
      <c r="J222" s="187">
        <f>ROUND(I222*H222,2)</f>
        <v>0</v>
      </c>
      <c r="K222" s="183" t="s">
        <v>19</v>
      </c>
      <c r="L222" s="42"/>
      <c r="M222" s="188" t="s">
        <v>19</v>
      </c>
      <c r="N222" s="189" t="s">
        <v>44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292</v>
      </c>
      <c r="AT222" s="192" t="s">
        <v>193</v>
      </c>
      <c r="AU222" s="192" t="s">
        <v>82</v>
      </c>
      <c r="AY222" s="20" t="s">
        <v>191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292</v>
      </c>
      <c r="BM222" s="192" t="s">
        <v>1120</v>
      </c>
    </row>
    <row r="223" spans="1:65" s="2" customFormat="1" ht="11.25">
      <c r="A223" s="37"/>
      <c r="B223" s="38"/>
      <c r="C223" s="39"/>
      <c r="D223" s="194" t="s">
        <v>199</v>
      </c>
      <c r="E223" s="39"/>
      <c r="F223" s="195" t="s">
        <v>3080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199</v>
      </c>
      <c r="AU223" s="20" t="s">
        <v>82</v>
      </c>
    </row>
    <row r="224" spans="1:65" s="2" customFormat="1" ht="21.75" customHeight="1">
      <c r="A224" s="37"/>
      <c r="B224" s="38"/>
      <c r="C224" s="181" t="s">
        <v>641</v>
      </c>
      <c r="D224" s="181" t="s">
        <v>193</v>
      </c>
      <c r="E224" s="182" t="s">
        <v>3081</v>
      </c>
      <c r="F224" s="183" t="s">
        <v>3082</v>
      </c>
      <c r="G224" s="184" t="s">
        <v>196</v>
      </c>
      <c r="H224" s="185">
        <v>50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44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292</v>
      </c>
      <c r="AT224" s="192" t="s">
        <v>193</v>
      </c>
      <c r="AU224" s="192" t="s">
        <v>82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292</v>
      </c>
      <c r="BM224" s="192" t="s">
        <v>1134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3082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82</v>
      </c>
    </row>
    <row r="226" spans="1:65" s="2" customFormat="1" ht="21.75" customHeight="1">
      <c r="A226" s="37"/>
      <c r="B226" s="38"/>
      <c r="C226" s="181" t="s">
        <v>646</v>
      </c>
      <c r="D226" s="181" t="s">
        <v>193</v>
      </c>
      <c r="E226" s="182" t="s">
        <v>3083</v>
      </c>
      <c r="F226" s="183" t="s">
        <v>3084</v>
      </c>
      <c r="G226" s="184" t="s">
        <v>196</v>
      </c>
      <c r="H226" s="185">
        <v>50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292</v>
      </c>
      <c r="AT226" s="192" t="s">
        <v>193</v>
      </c>
      <c r="AU226" s="192" t="s">
        <v>82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292</v>
      </c>
      <c r="BM226" s="192" t="s">
        <v>1149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3084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82</v>
      </c>
    </row>
    <row r="228" spans="1:65" s="2" customFormat="1" ht="16.5" customHeight="1">
      <c r="A228" s="37"/>
      <c r="B228" s="38"/>
      <c r="C228" s="181" t="s">
        <v>653</v>
      </c>
      <c r="D228" s="181" t="s">
        <v>193</v>
      </c>
      <c r="E228" s="182" t="s">
        <v>3085</v>
      </c>
      <c r="F228" s="183" t="s">
        <v>3086</v>
      </c>
      <c r="G228" s="184" t="s">
        <v>196</v>
      </c>
      <c r="H228" s="185">
        <v>120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292</v>
      </c>
      <c r="AT228" s="192" t="s">
        <v>193</v>
      </c>
      <c r="AU228" s="192" t="s">
        <v>82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292</v>
      </c>
      <c r="BM228" s="192" t="s">
        <v>1164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3086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82</v>
      </c>
    </row>
    <row r="230" spans="1:65" s="2" customFormat="1" ht="16.5" customHeight="1">
      <c r="A230" s="37"/>
      <c r="B230" s="38"/>
      <c r="C230" s="181" t="s">
        <v>656</v>
      </c>
      <c r="D230" s="181" t="s">
        <v>193</v>
      </c>
      <c r="E230" s="182" t="s">
        <v>3087</v>
      </c>
      <c r="F230" s="183" t="s">
        <v>3088</v>
      </c>
      <c r="G230" s="184" t="s">
        <v>301</v>
      </c>
      <c r="H230" s="185">
        <v>115.5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292</v>
      </c>
      <c r="AT230" s="192" t="s">
        <v>193</v>
      </c>
      <c r="AU230" s="192" t="s">
        <v>82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292</v>
      </c>
      <c r="BM230" s="192" t="s">
        <v>1178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3088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82</v>
      </c>
    </row>
    <row r="232" spans="1:65" s="2" customFormat="1" ht="16.5" customHeight="1">
      <c r="A232" s="37"/>
      <c r="B232" s="38"/>
      <c r="C232" s="181" t="s">
        <v>663</v>
      </c>
      <c r="D232" s="181" t="s">
        <v>193</v>
      </c>
      <c r="E232" s="182" t="s">
        <v>3089</v>
      </c>
      <c r="F232" s="183" t="s">
        <v>3090</v>
      </c>
      <c r="G232" s="184" t="s">
        <v>301</v>
      </c>
      <c r="H232" s="185">
        <v>121</v>
      </c>
      <c r="I232" s="186"/>
      <c r="J232" s="187">
        <f>ROUND(I232*H232,2)</f>
        <v>0</v>
      </c>
      <c r="K232" s="183" t="s">
        <v>19</v>
      </c>
      <c r="L232" s="42"/>
      <c r="M232" s="188" t="s">
        <v>19</v>
      </c>
      <c r="N232" s="189" t="s">
        <v>44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292</v>
      </c>
      <c r="AT232" s="192" t="s">
        <v>193</v>
      </c>
      <c r="AU232" s="192" t="s">
        <v>82</v>
      </c>
      <c r="AY232" s="20" t="s">
        <v>191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80</v>
      </c>
      <c r="BK232" s="193">
        <f>ROUND(I232*H232,2)</f>
        <v>0</v>
      </c>
      <c r="BL232" s="20" t="s">
        <v>292</v>
      </c>
      <c r="BM232" s="192" t="s">
        <v>1193</v>
      </c>
    </row>
    <row r="233" spans="1:65" s="2" customFormat="1" ht="11.25">
      <c r="A233" s="37"/>
      <c r="B233" s="38"/>
      <c r="C233" s="39"/>
      <c r="D233" s="194" t="s">
        <v>199</v>
      </c>
      <c r="E233" s="39"/>
      <c r="F233" s="195" t="s">
        <v>3090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199</v>
      </c>
      <c r="AU233" s="20" t="s">
        <v>82</v>
      </c>
    </row>
    <row r="234" spans="1:65" s="2" customFormat="1" ht="16.5" customHeight="1">
      <c r="A234" s="37"/>
      <c r="B234" s="38"/>
      <c r="C234" s="181" t="s">
        <v>669</v>
      </c>
      <c r="D234" s="181" t="s">
        <v>193</v>
      </c>
      <c r="E234" s="182" t="s">
        <v>3091</v>
      </c>
      <c r="F234" s="183" t="s">
        <v>3092</v>
      </c>
      <c r="G234" s="184" t="s">
        <v>301</v>
      </c>
      <c r="H234" s="185">
        <v>44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292</v>
      </c>
      <c r="AT234" s="192" t="s">
        <v>193</v>
      </c>
      <c r="AU234" s="192" t="s">
        <v>82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292</v>
      </c>
      <c r="BM234" s="192" t="s">
        <v>1209</v>
      </c>
    </row>
    <row r="235" spans="1:65" s="2" customFormat="1" ht="11.25">
      <c r="A235" s="37"/>
      <c r="B235" s="38"/>
      <c r="C235" s="39"/>
      <c r="D235" s="194" t="s">
        <v>199</v>
      </c>
      <c r="E235" s="39"/>
      <c r="F235" s="195" t="s">
        <v>3092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82</v>
      </c>
    </row>
    <row r="236" spans="1:65" s="2" customFormat="1" ht="16.5" customHeight="1">
      <c r="A236" s="37"/>
      <c r="B236" s="38"/>
      <c r="C236" s="181" t="s">
        <v>673</v>
      </c>
      <c r="D236" s="181" t="s">
        <v>193</v>
      </c>
      <c r="E236" s="182" t="s">
        <v>3093</v>
      </c>
      <c r="F236" s="183" t="s">
        <v>3094</v>
      </c>
      <c r="G236" s="184" t="s">
        <v>301</v>
      </c>
      <c r="H236" s="185">
        <v>88</v>
      </c>
      <c r="I236" s="186"/>
      <c r="J236" s="187">
        <f>ROUND(I236*H236,2)</f>
        <v>0</v>
      </c>
      <c r="K236" s="183" t="s">
        <v>19</v>
      </c>
      <c r="L236" s="42"/>
      <c r="M236" s="188" t="s">
        <v>19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292</v>
      </c>
      <c r="AT236" s="192" t="s">
        <v>193</v>
      </c>
      <c r="AU236" s="192" t="s">
        <v>82</v>
      </c>
      <c r="AY236" s="20" t="s">
        <v>191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292</v>
      </c>
      <c r="BM236" s="192" t="s">
        <v>1226</v>
      </c>
    </row>
    <row r="237" spans="1:65" s="2" customFormat="1" ht="11.25">
      <c r="A237" s="37"/>
      <c r="B237" s="38"/>
      <c r="C237" s="39"/>
      <c r="D237" s="194" t="s">
        <v>199</v>
      </c>
      <c r="E237" s="39"/>
      <c r="F237" s="195" t="s">
        <v>3094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199</v>
      </c>
      <c r="AU237" s="20" t="s">
        <v>82</v>
      </c>
    </row>
    <row r="238" spans="1:65" s="2" customFormat="1" ht="16.5" customHeight="1">
      <c r="A238" s="37"/>
      <c r="B238" s="38"/>
      <c r="C238" s="181" t="s">
        <v>680</v>
      </c>
      <c r="D238" s="181" t="s">
        <v>193</v>
      </c>
      <c r="E238" s="182" t="s">
        <v>3095</v>
      </c>
      <c r="F238" s="183" t="s">
        <v>3096</v>
      </c>
      <c r="G238" s="184" t="s">
        <v>301</v>
      </c>
      <c r="H238" s="185">
        <v>85</v>
      </c>
      <c r="I238" s="186"/>
      <c r="J238" s="187">
        <f>ROUND(I238*H238,2)</f>
        <v>0</v>
      </c>
      <c r="K238" s="183" t="s">
        <v>19</v>
      </c>
      <c r="L238" s="42"/>
      <c r="M238" s="188" t="s">
        <v>19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292</v>
      </c>
      <c r="AT238" s="192" t="s">
        <v>193</v>
      </c>
      <c r="AU238" s="192" t="s">
        <v>82</v>
      </c>
      <c r="AY238" s="20" t="s">
        <v>191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292</v>
      </c>
      <c r="BM238" s="192" t="s">
        <v>1244</v>
      </c>
    </row>
    <row r="239" spans="1:65" s="2" customFormat="1" ht="11.25">
      <c r="A239" s="37"/>
      <c r="B239" s="38"/>
      <c r="C239" s="39"/>
      <c r="D239" s="194" t="s">
        <v>199</v>
      </c>
      <c r="E239" s="39"/>
      <c r="F239" s="195" t="s">
        <v>3096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199</v>
      </c>
      <c r="AU239" s="20" t="s">
        <v>82</v>
      </c>
    </row>
    <row r="240" spans="1:65" s="2" customFormat="1" ht="16.5" customHeight="1">
      <c r="A240" s="37"/>
      <c r="B240" s="38"/>
      <c r="C240" s="181" t="s">
        <v>686</v>
      </c>
      <c r="D240" s="181" t="s">
        <v>193</v>
      </c>
      <c r="E240" s="182" t="s">
        <v>3097</v>
      </c>
      <c r="F240" s="183" t="s">
        <v>3098</v>
      </c>
      <c r="G240" s="184" t="s">
        <v>301</v>
      </c>
      <c r="H240" s="185">
        <v>368</v>
      </c>
      <c r="I240" s="186"/>
      <c r="J240" s="187">
        <f>ROUND(I240*H240,2)</f>
        <v>0</v>
      </c>
      <c r="K240" s="183" t="s">
        <v>19</v>
      </c>
      <c r="L240" s="42"/>
      <c r="M240" s="188" t="s">
        <v>19</v>
      </c>
      <c r="N240" s="189" t="s">
        <v>44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292</v>
      </c>
      <c r="AT240" s="192" t="s">
        <v>193</v>
      </c>
      <c r="AU240" s="192" t="s">
        <v>82</v>
      </c>
      <c r="AY240" s="20" t="s">
        <v>191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292</v>
      </c>
      <c r="BM240" s="192" t="s">
        <v>1272</v>
      </c>
    </row>
    <row r="241" spans="1:65" s="2" customFormat="1" ht="11.25">
      <c r="A241" s="37"/>
      <c r="B241" s="38"/>
      <c r="C241" s="39"/>
      <c r="D241" s="194" t="s">
        <v>199</v>
      </c>
      <c r="E241" s="39"/>
      <c r="F241" s="195" t="s">
        <v>3098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199</v>
      </c>
      <c r="AU241" s="20" t="s">
        <v>82</v>
      </c>
    </row>
    <row r="242" spans="1:65" s="2" customFormat="1" ht="16.5" customHeight="1">
      <c r="A242" s="37"/>
      <c r="B242" s="38"/>
      <c r="C242" s="181" t="s">
        <v>693</v>
      </c>
      <c r="D242" s="181" t="s">
        <v>193</v>
      </c>
      <c r="E242" s="182" t="s">
        <v>3099</v>
      </c>
      <c r="F242" s="183" t="s">
        <v>3100</v>
      </c>
      <c r="G242" s="184" t="s">
        <v>301</v>
      </c>
      <c r="H242" s="185">
        <v>85</v>
      </c>
      <c r="I242" s="186"/>
      <c r="J242" s="187">
        <f>ROUND(I242*H242,2)</f>
        <v>0</v>
      </c>
      <c r="K242" s="183" t="s">
        <v>19</v>
      </c>
      <c r="L242" s="42"/>
      <c r="M242" s="188" t="s">
        <v>19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292</v>
      </c>
      <c r="AT242" s="192" t="s">
        <v>193</v>
      </c>
      <c r="AU242" s="192" t="s">
        <v>82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292</v>
      </c>
      <c r="BM242" s="192" t="s">
        <v>1285</v>
      </c>
    </row>
    <row r="243" spans="1:65" s="2" customFormat="1" ht="11.25">
      <c r="A243" s="37"/>
      <c r="B243" s="38"/>
      <c r="C243" s="39"/>
      <c r="D243" s="194" t="s">
        <v>199</v>
      </c>
      <c r="E243" s="39"/>
      <c r="F243" s="195" t="s">
        <v>3100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82</v>
      </c>
    </row>
    <row r="244" spans="1:65" s="2" customFormat="1" ht="16.5" customHeight="1">
      <c r="A244" s="37"/>
      <c r="B244" s="38"/>
      <c r="C244" s="181" t="s">
        <v>711</v>
      </c>
      <c r="D244" s="181" t="s">
        <v>193</v>
      </c>
      <c r="E244" s="182" t="s">
        <v>3101</v>
      </c>
      <c r="F244" s="183" t="s">
        <v>3102</v>
      </c>
      <c r="G244" s="184" t="s">
        <v>301</v>
      </c>
      <c r="H244" s="185">
        <v>120</v>
      </c>
      <c r="I244" s="186"/>
      <c r="J244" s="187">
        <f>ROUND(I244*H244,2)</f>
        <v>0</v>
      </c>
      <c r="K244" s="183" t="s">
        <v>19</v>
      </c>
      <c r="L244" s="42"/>
      <c r="M244" s="188" t="s">
        <v>19</v>
      </c>
      <c r="N244" s="189" t="s">
        <v>44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292</v>
      </c>
      <c r="AT244" s="192" t="s">
        <v>193</v>
      </c>
      <c r="AU244" s="192" t="s">
        <v>82</v>
      </c>
      <c r="AY244" s="20" t="s">
        <v>191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292</v>
      </c>
      <c r="BM244" s="192" t="s">
        <v>1299</v>
      </c>
    </row>
    <row r="245" spans="1:65" s="2" customFormat="1" ht="11.25">
      <c r="A245" s="37"/>
      <c r="B245" s="38"/>
      <c r="C245" s="39"/>
      <c r="D245" s="194" t="s">
        <v>199</v>
      </c>
      <c r="E245" s="39"/>
      <c r="F245" s="195" t="s">
        <v>3102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199</v>
      </c>
      <c r="AU245" s="20" t="s">
        <v>82</v>
      </c>
    </row>
    <row r="246" spans="1:65" s="2" customFormat="1" ht="16.5" customHeight="1">
      <c r="A246" s="37"/>
      <c r="B246" s="38"/>
      <c r="C246" s="181" t="s">
        <v>720</v>
      </c>
      <c r="D246" s="181" t="s">
        <v>193</v>
      </c>
      <c r="E246" s="182" t="s">
        <v>3103</v>
      </c>
      <c r="F246" s="183" t="s">
        <v>3104</v>
      </c>
      <c r="G246" s="184" t="s">
        <v>301</v>
      </c>
      <c r="H246" s="185">
        <v>30</v>
      </c>
      <c r="I246" s="186"/>
      <c r="J246" s="187">
        <f>ROUND(I246*H246,2)</f>
        <v>0</v>
      </c>
      <c r="K246" s="183" t="s">
        <v>19</v>
      </c>
      <c r="L246" s="42"/>
      <c r="M246" s="188" t="s">
        <v>19</v>
      </c>
      <c r="N246" s="189" t="s">
        <v>44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292</v>
      </c>
      <c r="AT246" s="192" t="s">
        <v>193</v>
      </c>
      <c r="AU246" s="192" t="s">
        <v>82</v>
      </c>
      <c r="AY246" s="20" t="s">
        <v>191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292</v>
      </c>
      <c r="BM246" s="192" t="s">
        <v>1310</v>
      </c>
    </row>
    <row r="247" spans="1:65" s="2" customFormat="1" ht="11.25">
      <c r="A247" s="37"/>
      <c r="B247" s="38"/>
      <c r="C247" s="39"/>
      <c r="D247" s="194" t="s">
        <v>199</v>
      </c>
      <c r="E247" s="39"/>
      <c r="F247" s="195" t="s">
        <v>3104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199</v>
      </c>
      <c r="AU247" s="20" t="s">
        <v>82</v>
      </c>
    </row>
    <row r="248" spans="1:65" s="2" customFormat="1" ht="16.5" customHeight="1">
      <c r="A248" s="37"/>
      <c r="B248" s="38"/>
      <c r="C248" s="181" t="s">
        <v>727</v>
      </c>
      <c r="D248" s="181" t="s">
        <v>193</v>
      </c>
      <c r="E248" s="182" t="s">
        <v>3105</v>
      </c>
      <c r="F248" s="183" t="s">
        <v>3106</v>
      </c>
      <c r="G248" s="184" t="s">
        <v>301</v>
      </c>
      <c r="H248" s="185">
        <v>150</v>
      </c>
      <c r="I248" s="186"/>
      <c r="J248" s="187">
        <f>ROUND(I248*H248,2)</f>
        <v>0</v>
      </c>
      <c r="K248" s="183" t="s">
        <v>19</v>
      </c>
      <c r="L248" s="42"/>
      <c r="M248" s="188" t="s">
        <v>19</v>
      </c>
      <c r="N248" s="189" t="s">
        <v>44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292</v>
      </c>
      <c r="AT248" s="192" t="s">
        <v>193</v>
      </c>
      <c r="AU248" s="192" t="s">
        <v>82</v>
      </c>
      <c r="AY248" s="20" t="s">
        <v>191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80</v>
      </c>
      <c r="BK248" s="193">
        <f>ROUND(I248*H248,2)</f>
        <v>0</v>
      </c>
      <c r="BL248" s="20" t="s">
        <v>292</v>
      </c>
      <c r="BM248" s="192" t="s">
        <v>1324</v>
      </c>
    </row>
    <row r="249" spans="1:65" s="2" customFormat="1" ht="11.25">
      <c r="A249" s="37"/>
      <c r="B249" s="38"/>
      <c r="C249" s="39"/>
      <c r="D249" s="194" t="s">
        <v>199</v>
      </c>
      <c r="E249" s="39"/>
      <c r="F249" s="195" t="s">
        <v>3106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199</v>
      </c>
      <c r="AU249" s="20" t="s">
        <v>82</v>
      </c>
    </row>
    <row r="250" spans="1:65" s="2" customFormat="1" ht="16.5" customHeight="1">
      <c r="A250" s="37"/>
      <c r="B250" s="38"/>
      <c r="C250" s="181" t="s">
        <v>739</v>
      </c>
      <c r="D250" s="181" t="s">
        <v>193</v>
      </c>
      <c r="E250" s="182" t="s">
        <v>3107</v>
      </c>
      <c r="F250" s="183" t="s">
        <v>3108</v>
      </c>
      <c r="G250" s="184" t="s">
        <v>301</v>
      </c>
      <c r="H250" s="185">
        <v>20</v>
      </c>
      <c r="I250" s="186"/>
      <c r="J250" s="187">
        <f>ROUND(I250*H250,2)</f>
        <v>0</v>
      </c>
      <c r="K250" s="183" t="s">
        <v>19</v>
      </c>
      <c r="L250" s="42"/>
      <c r="M250" s="188" t="s">
        <v>19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292</v>
      </c>
      <c r="AT250" s="192" t="s">
        <v>193</v>
      </c>
      <c r="AU250" s="192" t="s">
        <v>82</v>
      </c>
      <c r="AY250" s="20" t="s">
        <v>191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292</v>
      </c>
      <c r="BM250" s="192" t="s">
        <v>1338</v>
      </c>
    </row>
    <row r="251" spans="1:65" s="2" customFormat="1" ht="11.25">
      <c r="A251" s="37"/>
      <c r="B251" s="38"/>
      <c r="C251" s="39"/>
      <c r="D251" s="194" t="s">
        <v>199</v>
      </c>
      <c r="E251" s="39"/>
      <c r="F251" s="195" t="s">
        <v>3108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199</v>
      </c>
      <c r="AU251" s="20" t="s">
        <v>82</v>
      </c>
    </row>
    <row r="252" spans="1:65" s="2" customFormat="1" ht="16.5" customHeight="1">
      <c r="A252" s="37"/>
      <c r="B252" s="38"/>
      <c r="C252" s="181" t="s">
        <v>745</v>
      </c>
      <c r="D252" s="181" t="s">
        <v>193</v>
      </c>
      <c r="E252" s="182" t="s">
        <v>3109</v>
      </c>
      <c r="F252" s="183" t="s">
        <v>3110</v>
      </c>
      <c r="G252" s="184" t="s">
        <v>301</v>
      </c>
      <c r="H252" s="185">
        <v>320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292</v>
      </c>
      <c r="AT252" s="192" t="s">
        <v>193</v>
      </c>
      <c r="AU252" s="192" t="s">
        <v>82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292</v>
      </c>
      <c r="BM252" s="192" t="s">
        <v>1352</v>
      </c>
    </row>
    <row r="253" spans="1:65" s="2" customFormat="1" ht="11.25">
      <c r="A253" s="37"/>
      <c r="B253" s="38"/>
      <c r="C253" s="39"/>
      <c r="D253" s="194" t="s">
        <v>199</v>
      </c>
      <c r="E253" s="39"/>
      <c r="F253" s="195" t="s">
        <v>3110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82</v>
      </c>
    </row>
    <row r="254" spans="1:65" s="2" customFormat="1" ht="21.75" customHeight="1">
      <c r="A254" s="37"/>
      <c r="B254" s="38"/>
      <c r="C254" s="181" t="s">
        <v>751</v>
      </c>
      <c r="D254" s="181" t="s">
        <v>193</v>
      </c>
      <c r="E254" s="182" t="s">
        <v>3111</v>
      </c>
      <c r="F254" s="183" t="s">
        <v>3112</v>
      </c>
      <c r="G254" s="184" t="s">
        <v>301</v>
      </c>
      <c r="H254" s="185">
        <v>722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292</v>
      </c>
      <c r="AT254" s="192" t="s">
        <v>193</v>
      </c>
      <c r="AU254" s="192" t="s">
        <v>82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292</v>
      </c>
      <c r="BM254" s="192" t="s">
        <v>1364</v>
      </c>
    </row>
    <row r="255" spans="1:65" s="2" customFormat="1" ht="11.25">
      <c r="A255" s="37"/>
      <c r="B255" s="38"/>
      <c r="C255" s="39"/>
      <c r="D255" s="194" t="s">
        <v>199</v>
      </c>
      <c r="E255" s="39"/>
      <c r="F255" s="195" t="s">
        <v>3112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82</v>
      </c>
    </row>
    <row r="256" spans="1:65" s="2" customFormat="1" ht="24.2" customHeight="1">
      <c r="A256" s="37"/>
      <c r="B256" s="38"/>
      <c r="C256" s="181" t="s">
        <v>757</v>
      </c>
      <c r="D256" s="181" t="s">
        <v>193</v>
      </c>
      <c r="E256" s="182" t="s">
        <v>3113</v>
      </c>
      <c r="F256" s="183" t="s">
        <v>3114</v>
      </c>
      <c r="G256" s="184" t="s">
        <v>301</v>
      </c>
      <c r="H256" s="185">
        <v>560.5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44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292</v>
      </c>
      <c r="AT256" s="192" t="s">
        <v>193</v>
      </c>
      <c r="AU256" s="192" t="s">
        <v>82</v>
      </c>
      <c r="AY256" s="20" t="s">
        <v>191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80</v>
      </c>
      <c r="BK256" s="193">
        <f>ROUND(I256*H256,2)</f>
        <v>0</v>
      </c>
      <c r="BL256" s="20" t="s">
        <v>292</v>
      </c>
      <c r="BM256" s="192" t="s">
        <v>1378</v>
      </c>
    </row>
    <row r="257" spans="1:65" s="2" customFormat="1" ht="11.25">
      <c r="A257" s="37"/>
      <c r="B257" s="38"/>
      <c r="C257" s="39"/>
      <c r="D257" s="194" t="s">
        <v>199</v>
      </c>
      <c r="E257" s="39"/>
      <c r="F257" s="195" t="s">
        <v>3114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199</v>
      </c>
      <c r="AU257" s="20" t="s">
        <v>82</v>
      </c>
    </row>
    <row r="258" spans="1:65" s="2" customFormat="1" ht="16.5" customHeight="1">
      <c r="A258" s="37"/>
      <c r="B258" s="38"/>
      <c r="C258" s="181" t="s">
        <v>764</v>
      </c>
      <c r="D258" s="181" t="s">
        <v>193</v>
      </c>
      <c r="E258" s="182" t="s">
        <v>3115</v>
      </c>
      <c r="F258" s="183" t="s">
        <v>3116</v>
      </c>
      <c r="G258" s="184" t="s">
        <v>255</v>
      </c>
      <c r="H258" s="185">
        <v>9.4600000000000009</v>
      </c>
      <c r="I258" s="186"/>
      <c r="J258" s="187">
        <f>ROUND(I258*H258,2)</f>
        <v>0</v>
      </c>
      <c r="K258" s="183" t="s">
        <v>19</v>
      </c>
      <c r="L258" s="42"/>
      <c r="M258" s="188" t="s">
        <v>19</v>
      </c>
      <c r="N258" s="189" t="s">
        <v>44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292</v>
      </c>
      <c r="AT258" s="192" t="s">
        <v>193</v>
      </c>
      <c r="AU258" s="192" t="s">
        <v>82</v>
      </c>
      <c r="AY258" s="20" t="s">
        <v>191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80</v>
      </c>
      <c r="BK258" s="193">
        <f>ROUND(I258*H258,2)</f>
        <v>0</v>
      </c>
      <c r="BL258" s="20" t="s">
        <v>292</v>
      </c>
      <c r="BM258" s="192" t="s">
        <v>1396</v>
      </c>
    </row>
    <row r="259" spans="1:65" s="2" customFormat="1" ht="11.25">
      <c r="A259" s="37"/>
      <c r="B259" s="38"/>
      <c r="C259" s="39"/>
      <c r="D259" s="194" t="s">
        <v>199</v>
      </c>
      <c r="E259" s="39"/>
      <c r="F259" s="195" t="s">
        <v>3116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199</v>
      </c>
      <c r="AU259" s="20" t="s">
        <v>82</v>
      </c>
    </row>
    <row r="260" spans="1:65" s="2" customFormat="1" ht="16.5" customHeight="1">
      <c r="A260" s="37"/>
      <c r="B260" s="38"/>
      <c r="C260" s="181" t="s">
        <v>789</v>
      </c>
      <c r="D260" s="181" t="s">
        <v>193</v>
      </c>
      <c r="E260" s="182" t="s">
        <v>3117</v>
      </c>
      <c r="F260" s="183" t="s">
        <v>3118</v>
      </c>
      <c r="G260" s="184" t="s">
        <v>255</v>
      </c>
      <c r="H260" s="185">
        <v>9.4600000000000009</v>
      </c>
      <c r="I260" s="186"/>
      <c r="J260" s="187">
        <f>ROUND(I260*H260,2)</f>
        <v>0</v>
      </c>
      <c r="K260" s="183" t="s">
        <v>19</v>
      </c>
      <c r="L260" s="42"/>
      <c r="M260" s="188" t="s">
        <v>19</v>
      </c>
      <c r="N260" s="189" t="s">
        <v>44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292</v>
      </c>
      <c r="AT260" s="192" t="s">
        <v>193</v>
      </c>
      <c r="AU260" s="192" t="s">
        <v>82</v>
      </c>
      <c r="AY260" s="20" t="s">
        <v>191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80</v>
      </c>
      <c r="BK260" s="193">
        <f>ROUND(I260*H260,2)</f>
        <v>0</v>
      </c>
      <c r="BL260" s="20" t="s">
        <v>292</v>
      </c>
      <c r="BM260" s="192" t="s">
        <v>1408</v>
      </c>
    </row>
    <row r="261" spans="1:65" s="2" customFormat="1" ht="11.25">
      <c r="A261" s="37"/>
      <c r="B261" s="38"/>
      <c r="C261" s="39"/>
      <c r="D261" s="194" t="s">
        <v>199</v>
      </c>
      <c r="E261" s="39"/>
      <c r="F261" s="195" t="s">
        <v>3118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199</v>
      </c>
      <c r="AU261" s="20" t="s">
        <v>82</v>
      </c>
    </row>
    <row r="262" spans="1:65" s="12" customFormat="1" ht="22.9" customHeight="1">
      <c r="B262" s="165"/>
      <c r="C262" s="166"/>
      <c r="D262" s="167" t="s">
        <v>72</v>
      </c>
      <c r="E262" s="179" t="s">
        <v>3119</v>
      </c>
      <c r="F262" s="179" t="s">
        <v>3120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SUM(P263:P374)</f>
        <v>0</v>
      </c>
      <c r="Q262" s="173"/>
      <c r="R262" s="174">
        <f>SUM(R263:R374)</f>
        <v>0</v>
      </c>
      <c r="S262" s="173"/>
      <c r="T262" s="175">
        <f>SUM(T263:T374)</f>
        <v>0</v>
      </c>
      <c r="AR262" s="176" t="s">
        <v>82</v>
      </c>
      <c r="AT262" s="177" t="s">
        <v>72</v>
      </c>
      <c r="AU262" s="177" t="s">
        <v>80</v>
      </c>
      <c r="AY262" s="176" t="s">
        <v>191</v>
      </c>
      <c r="BK262" s="178">
        <f>SUM(BK263:BK374)</f>
        <v>0</v>
      </c>
    </row>
    <row r="263" spans="1:65" s="2" customFormat="1" ht="16.5" customHeight="1">
      <c r="A263" s="37"/>
      <c r="B263" s="38"/>
      <c r="C263" s="223" t="s">
        <v>796</v>
      </c>
      <c r="D263" s="223" t="s">
        <v>273</v>
      </c>
      <c r="E263" s="224" t="s">
        <v>3121</v>
      </c>
      <c r="F263" s="225" t="s">
        <v>3122</v>
      </c>
      <c r="G263" s="226" t="s">
        <v>2990</v>
      </c>
      <c r="H263" s="227">
        <v>1</v>
      </c>
      <c r="I263" s="228"/>
      <c r="J263" s="229">
        <f>ROUND(I263*H263,2)</f>
        <v>0</v>
      </c>
      <c r="K263" s="225" t="s">
        <v>19</v>
      </c>
      <c r="L263" s="230"/>
      <c r="M263" s="231" t="s">
        <v>19</v>
      </c>
      <c r="N263" s="232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405</v>
      </c>
      <c r="AT263" s="192" t="s">
        <v>273</v>
      </c>
      <c r="AU263" s="192" t="s">
        <v>82</v>
      </c>
      <c r="AY263" s="20" t="s">
        <v>191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292</v>
      </c>
      <c r="BM263" s="192" t="s">
        <v>1423</v>
      </c>
    </row>
    <row r="264" spans="1:65" s="2" customFormat="1" ht="11.25">
      <c r="A264" s="37"/>
      <c r="B264" s="38"/>
      <c r="C264" s="39"/>
      <c r="D264" s="194" t="s">
        <v>199</v>
      </c>
      <c r="E264" s="39"/>
      <c r="F264" s="195" t="s">
        <v>3122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199</v>
      </c>
      <c r="AU264" s="20" t="s">
        <v>82</v>
      </c>
    </row>
    <row r="265" spans="1:65" s="2" customFormat="1" ht="16.5" customHeight="1">
      <c r="A265" s="37"/>
      <c r="B265" s="38"/>
      <c r="C265" s="223" t="s">
        <v>803</v>
      </c>
      <c r="D265" s="223" t="s">
        <v>273</v>
      </c>
      <c r="E265" s="224" t="s">
        <v>3123</v>
      </c>
      <c r="F265" s="225" t="s">
        <v>3124</v>
      </c>
      <c r="G265" s="226" t="s">
        <v>2990</v>
      </c>
      <c r="H265" s="227">
        <v>3</v>
      </c>
      <c r="I265" s="228"/>
      <c r="J265" s="229">
        <f>ROUND(I265*H265,2)</f>
        <v>0</v>
      </c>
      <c r="K265" s="225" t="s">
        <v>19</v>
      </c>
      <c r="L265" s="230"/>
      <c r="M265" s="231" t="s">
        <v>19</v>
      </c>
      <c r="N265" s="232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405</v>
      </c>
      <c r="AT265" s="192" t="s">
        <v>273</v>
      </c>
      <c r="AU265" s="192" t="s">
        <v>82</v>
      </c>
      <c r="AY265" s="20" t="s">
        <v>191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292</v>
      </c>
      <c r="BM265" s="192" t="s">
        <v>1434</v>
      </c>
    </row>
    <row r="266" spans="1:65" s="2" customFormat="1" ht="11.25">
      <c r="A266" s="37"/>
      <c r="B266" s="38"/>
      <c r="C266" s="39"/>
      <c r="D266" s="194" t="s">
        <v>199</v>
      </c>
      <c r="E266" s="39"/>
      <c r="F266" s="195" t="s">
        <v>3124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199</v>
      </c>
      <c r="AU266" s="20" t="s">
        <v>82</v>
      </c>
    </row>
    <row r="267" spans="1:65" s="2" customFormat="1" ht="16.5" customHeight="1">
      <c r="A267" s="37"/>
      <c r="B267" s="38"/>
      <c r="C267" s="223" t="s">
        <v>810</v>
      </c>
      <c r="D267" s="223" t="s">
        <v>273</v>
      </c>
      <c r="E267" s="224" t="s">
        <v>3125</v>
      </c>
      <c r="F267" s="225" t="s">
        <v>3126</v>
      </c>
      <c r="G267" s="226" t="s">
        <v>2990</v>
      </c>
      <c r="H267" s="227">
        <v>1</v>
      </c>
      <c r="I267" s="228"/>
      <c r="J267" s="229">
        <f>ROUND(I267*H267,2)</f>
        <v>0</v>
      </c>
      <c r="K267" s="225" t="s">
        <v>19</v>
      </c>
      <c r="L267" s="230"/>
      <c r="M267" s="231" t="s">
        <v>19</v>
      </c>
      <c r="N267" s="232" t="s">
        <v>44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405</v>
      </c>
      <c r="AT267" s="192" t="s">
        <v>273</v>
      </c>
      <c r="AU267" s="192" t="s">
        <v>82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292</v>
      </c>
      <c r="BM267" s="192" t="s">
        <v>1443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3126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82</v>
      </c>
    </row>
    <row r="269" spans="1:65" s="2" customFormat="1" ht="16.5" customHeight="1">
      <c r="A269" s="37"/>
      <c r="B269" s="38"/>
      <c r="C269" s="223" t="s">
        <v>827</v>
      </c>
      <c r="D269" s="223" t="s">
        <v>273</v>
      </c>
      <c r="E269" s="224" t="s">
        <v>3127</v>
      </c>
      <c r="F269" s="225" t="s">
        <v>3128</v>
      </c>
      <c r="G269" s="226" t="s">
        <v>2990</v>
      </c>
      <c r="H269" s="227">
        <v>1</v>
      </c>
      <c r="I269" s="228"/>
      <c r="J269" s="229">
        <f>ROUND(I269*H269,2)</f>
        <v>0</v>
      </c>
      <c r="K269" s="225" t="s">
        <v>19</v>
      </c>
      <c r="L269" s="230"/>
      <c r="M269" s="231" t="s">
        <v>19</v>
      </c>
      <c r="N269" s="232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405</v>
      </c>
      <c r="AT269" s="192" t="s">
        <v>273</v>
      </c>
      <c r="AU269" s="192" t="s">
        <v>82</v>
      </c>
      <c r="AY269" s="20" t="s">
        <v>191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292</v>
      </c>
      <c r="BM269" s="192" t="s">
        <v>1453</v>
      </c>
    </row>
    <row r="270" spans="1:65" s="2" customFormat="1" ht="11.25">
      <c r="A270" s="37"/>
      <c r="B270" s="38"/>
      <c r="C270" s="39"/>
      <c r="D270" s="194" t="s">
        <v>199</v>
      </c>
      <c r="E270" s="39"/>
      <c r="F270" s="195" t="s">
        <v>3128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199</v>
      </c>
      <c r="AU270" s="20" t="s">
        <v>82</v>
      </c>
    </row>
    <row r="271" spans="1:65" s="2" customFormat="1" ht="16.5" customHeight="1">
      <c r="A271" s="37"/>
      <c r="B271" s="38"/>
      <c r="C271" s="223" t="s">
        <v>835</v>
      </c>
      <c r="D271" s="223" t="s">
        <v>273</v>
      </c>
      <c r="E271" s="224" t="s">
        <v>3129</v>
      </c>
      <c r="F271" s="225" t="s">
        <v>3130</v>
      </c>
      <c r="G271" s="226" t="s">
        <v>2990</v>
      </c>
      <c r="H271" s="227">
        <v>1</v>
      </c>
      <c r="I271" s="228"/>
      <c r="J271" s="229">
        <f>ROUND(I271*H271,2)</f>
        <v>0</v>
      </c>
      <c r="K271" s="225" t="s">
        <v>19</v>
      </c>
      <c r="L271" s="230"/>
      <c r="M271" s="231" t="s">
        <v>19</v>
      </c>
      <c r="N271" s="232" t="s">
        <v>44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405</v>
      </c>
      <c r="AT271" s="192" t="s">
        <v>273</v>
      </c>
      <c r="AU271" s="192" t="s">
        <v>82</v>
      </c>
      <c r="AY271" s="20" t="s">
        <v>191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80</v>
      </c>
      <c r="BK271" s="193">
        <f>ROUND(I271*H271,2)</f>
        <v>0</v>
      </c>
      <c r="BL271" s="20" t="s">
        <v>292</v>
      </c>
      <c r="BM271" s="192" t="s">
        <v>1464</v>
      </c>
    </row>
    <row r="272" spans="1:65" s="2" customFormat="1" ht="11.25">
      <c r="A272" s="37"/>
      <c r="B272" s="38"/>
      <c r="C272" s="39"/>
      <c r="D272" s="194" t="s">
        <v>199</v>
      </c>
      <c r="E272" s="39"/>
      <c r="F272" s="195" t="s">
        <v>3130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199</v>
      </c>
      <c r="AU272" s="20" t="s">
        <v>82</v>
      </c>
    </row>
    <row r="273" spans="1:65" s="2" customFormat="1" ht="16.5" customHeight="1">
      <c r="A273" s="37"/>
      <c r="B273" s="38"/>
      <c r="C273" s="223" t="s">
        <v>841</v>
      </c>
      <c r="D273" s="223" t="s">
        <v>273</v>
      </c>
      <c r="E273" s="224" t="s">
        <v>3131</v>
      </c>
      <c r="F273" s="225" t="s">
        <v>3132</v>
      </c>
      <c r="G273" s="226" t="s">
        <v>2990</v>
      </c>
      <c r="H273" s="227">
        <v>8</v>
      </c>
      <c r="I273" s="228"/>
      <c r="J273" s="229">
        <f>ROUND(I273*H273,2)</f>
        <v>0</v>
      </c>
      <c r="K273" s="225" t="s">
        <v>19</v>
      </c>
      <c r="L273" s="230"/>
      <c r="M273" s="231" t="s">
        <v>19</v>
      </c>
      <c r="N273" s="232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405</v>
      </c>
      <c r="AT273" s="192" t="s">
        <v>273</v>
      </c>
      <c r="AU273" s="192" t="s">
        <v>82</v>
      </c>
      <c r="AY273" s="20" t="s">
        <v>191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292</v>
      </c>
      <c r="BM273" s="192" t="s">
        <v>1476</v>
      </c>
    </row>
    <row r="274" spans="1:65" s="2" customFormat="1" ht="11.25">
      <c r="A274" s="37"/>
      <c r="B274" s="38"/>
      <c r="C274" s="39"/>
      <c r="D274" s="194" t="s">
        <v>199</v>
      </c>
      <c r="E274" s="39"/>
      <c r="F274" s="195" t="s">
        <v>3132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199</v>
      </c>
      <c r="AU274" s="20" t="s">
        <v>82</v>
      </c>
    </row>
    <row r="275" spans="1:65" s="2" customFormat="1" ht="16.5" customHeight="1">
      <c r="A275" s="37"/>
      <c r="B275" s="38"/>
      <c r="C275" s="181" t="s">
        <v>848</v>
      </c>
      <c r="D275" s="181" t="s">
        <v>193</v>
      </c>
      <c r="E275" s="182" t="s">
        <v>3133</v>
      </c>
      <c r="F275" s="183" t="s">
        <v>3134</v>
      </c>
      <c r="G275" s="184" t="s">
        <v>196</v>
      </c>
      <c r="H275" s="185">
        <v>20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292</v>
      </c>
      <c r="AT275" s="192" t="s">
        <v>193</v>
      </c>
      <c r="AU275" s="192" t="s">
        <v>82</v>
      </c>
      <c r="AY275" s="20" t="s">
        <v>191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292</v>
      </c>
      <c r="BM275" s="192" t="s">
        <v>1485</v>
      </c>
    </row>
    <row r="276" spans="1:65" s="2" customFormat="1" ht="11.25">
      <c r="A276" s="37"/>
      <c r="B276" s="38"/>
      <c r="C276" s="39"/>
      <c r="D276" s="194" t="s">
        <v>199</v>
      </c>
      <c r="E276" s="39"/>
      <c r="F276" s="195" t="s">
        <v>3134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199</v>
      </c>
      <c r="AU276" s="20" t="s">
        <v>82</v>
      </c>
    </row>
    <row r="277" spans="1:65" s="2" customFormat="1" ht="16.5" customHeight="1">
      <c r="A277" s="37"/>
      <c r="B277" s="38"/>
      <c r="C277" s="181" t="s">
        <v>852</v>
      </c>
      <c r="D277" s="181" t="s">
        <v>193</v>
      </c>
      <c r="E277" s="182" t="s">
        <v>3135</v>
      </c>
      <c r="F277" s="183" t="s">
        <v>3136</v>
      </c>
      <c r="G277" s="184" t="s">
        <v>1348</v>
      </c>
      <c r="H277" s="185">
        <v>2</v>
      </c>
      <c r="I277" s="186"/>
      <c r="J277" s="187">
        <f>ROUND(I277*H277,2)</f>
        <v>0</v>
      </c>
      <c r="K277" s="183" t="s">
        <v>19</v>
      </c>
      <c r="L277" s="42"/>
      <c r="M277" s="188" t="s">
        <v>19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292</v>
      </c>
      <c r="AT277" s="192" t="s">
        <v>193</v>
      </c>
      <c r="AU277" s="192" t="s">
        <v>82</v>
      </c>
      <c r="AY277" s="20" t="s">
        <v>191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292</v>
      </c>
      <c r="BM277" s="192" t="s">
        <v>1498</v>
      </c>
    </row>
    <row r="278" spans="1:65" s="2" customFormat="1" ht="11.25">
      <c r="A278" s="37"/>
      <c r="B278" s="38"/>
      <c r="C278" s="39"/>
      <c r="D278" s="194" t="s">
        <v>199</v>
      </c>
      <c r="E278" s="39"/>
      <c r="F278" s="195" t="s">
        <v>3136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199</v>
      </c>
      <c r="AU278" s="20" t="s">
        <v>82</v>
      </c>
    </row>
    <row r="279" spans="1:65" s="2" customFormat="1" ht="16.5" customHeight="1">
      <c r="A279" s="37"/>
      <c r="B279" s="38"/>
      <c r="C279" s="181" t="s">
        <v>857</v>
      </c>
      <c r="D279" s="181" t="s">
        <v>193</v>
      </c>
      <c r="E279" s="182" t="s">
        <v>3137</v>
      </c>
      <c r="F279" s="183" t="s">
        <v>3138</v>
      </c>
      <c r="G279" s="184" t="s">
        <v>1348</v>
      </c>
      <c r="H279" s="185">
        <v>3</v>
      </c>
      <c r="I279" s="186"/>
      <c r="J279" s="187">
        <f>ROUND(I279*H279,2)</f>
        <v>0</v>
      </c>
      <c r="K279" s="183" t="s">
        <v>19</v>
      </c>
      <c r="L279" s="42"/>
      <c r="M279" s="188" t="s">
        <v>19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292</v>
      </c>
      <c r="AT279" s="192" t="s">
        <v>193</v>
      </c>
      <c r="AU279" s="192" t="s">
        <v>82</v>
      </c>
      <c r="AY279" s="20" t="s">
        <v>191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292</v>
      </c>
      <c r="BM279" s="192" t="s">
        <v>1508</v>
      </c>
    </row>
    <row r="280" spans="1:65" s="2" customFormat="1" ht="11.25">
      <c r="A280" s="37"/>
      <c r="B280" s="38"/>
      <c r="C280" s="39"/>
      <c r="D280" s="194" t="s">
        <v>199</v>
      </c>
      <c r="E280" s="39"/>
      <c r="F280" s="195" t="s">
        <v>3138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199</v>
      </c>
      <c r="AU280" s="20" t="s">
        <v>82</v>
      </c>
    </row>
    <row r="281" spans="1:65" s="2" customFormat="1" ht="16.5" customHeight="1">
      <c r="A281" s="37"/>
      <c r="B281" s="38"/>
      <c r="C281" s="181" t="s">
        <v>864</v>
      </c>
      <c r="D281" s="181" t="s">
        <v>193</v>
      </c>
      <c r="E281" s="182" t="s">
        <v>3139</v>
      </c>
      <c r="F281" s="183" t="s">
        <v>3140</v>
      </c>
      <c r="G281" s="184" t="s">
        <v>1348</v>
      </c>
      <c r="H281" s="185">
        <v>14</v>
      </c>
      <c r="I281" s="186"/>
      <c r="J281" s="187">
        <f>ROUND(I281*H281,2)</f>
        <v>0</v>
      </c>
      <c r="K281" s="183" t="s">
        <v>19</v>
      </c>
      <c r="L281" s="42"/>
      <c r="M281" s="188" t="s">
        <v>19</v>
      </c>
      <c r="N281" s="189" t="s">
        <v>44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292</v>
      </c>
      <c r="AT281" s="192" t="s">
        <v>193</v>
      </c>
      <c r="AU281" s="192" t="s">
        <v>82</v>
      </c>
      <c r="AY281" s="20" t="s">
        <v>191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292</v>
      </c>
      <c r="BM281" s="192" t="s">
        <v>1519</v>
      </c>
    </row>
    <row r="282" spans="1:65" s="2" customFormat="1" ht="11.25">
      <c r="A282" s="37"/>
      <c r="B282" s="38"/>
      <c r="C282" s="39"/>
      <c r="D282" s="194" t="s">
        <v>199</v>
      </c>
      <c r="E282" s="39"/>
      <c r="F282" s="195" t="s">
        <v>3140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199</v>
      </c>
      <c r="AU282" s="20" t="s">
        <v>82</v>
      </c>
    </row>
    <row r="283" spans="1:65" s="2" customFormat="1" ht="16.5" customHeight="1">
      <c r="A283" s="37"/>
      <c r="B283" s="38"/>
      <c r="C283" s="181" t="s">
        <v>870</v>
      </c>
      <c r="D283" s="181" t="s">
        <v>193</v>
      </c>
      <c r="E283" s="182" t="s">
        <v>3141</v>
      </c>
      <c r="F283" s="183" t="s">
        <v>3142</v>
      </c>
      <c r="G283" s="184" t="s">
        <v>1348</v>
      </c>
      <c r="H283" s="185">
        <v>2</v>
      </c>
      <c r="I283" s="186"/>
      <c r="J283" s="187">
        <f>ROUND(I283*H283,2)</f>
        <v>0</v>
      </c>
      <c r="K283" s="183" t="s">
        <v>19</v>
      </c>
      <c r="L283" s="42"/>
      <c r="M283" s="188" t="s">
        <v>19</v>
      </c>
      <c r="N283" s="189" t="s">
        <v>44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292</v>
      </c>
      <c r="AT283" s="192" t="s">
        <v>193</v>
      </c>
      <c r="AU283" s="192" t="s">
        <v>82</v>
      </c>
      <c r="AY283" s="20" t="s">
        <v>191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80</v>
      </c>
      <c r="BK283" s="193">
        <f>ROUND(I283*H283,2)</f>
        <v>0</v>
      </c>
      <c r="BL283" s="20" t="s">
        <v>292</v>
      </c>
      <c r="BM283" s="192" t="s">
        <v>1529</v>
      </c>
    </row>
    <row r="284" spans="1:65" s="2" customFormat="1" ht="11.25">
      <c r="A284" s="37"/>
      <c r="B284" s="38"/>
      <c r="C284" s="39"/>
      <c r="D284" s="194" t="s">
        <v>199</v>
      </c>
      <c r="E284" s="39"/>
      <c r="F284" s="195" t="s">
        <v>3142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199</v>
      </c>
      <c r="AU284" s="20" t="s">
        <v>82</v>
      </c>
    </row>
    <row r="285" spans="1:65" s="2" customFormat="1" ht="16.5" customHeight="1">
      <c r="A285" s="37"/>
      <c r="B285" s="38"/>
      <c r="C285" s="181" t="s">
        <v>876</v>
      </c>
      <c r="D285" s="181" t="s">
        <v>193</v>
      </c>
      <c r="E285" s="182" t="s">
        <v>3143</v>
      </c>
      <c r="F285" s="183" t="s">
        <v>3144</v>
      </c>
      <c r="G285" s="184" t="s">
        <v>1348</v>
      </c>
      <c r="H285" s="185">
        <v>4</v>
      </c>
      <c r="I285" s="186"/>
      <c r="J285" s="187">
        <f>ROUND(I285*H285,2)</f>
        <v>0</v>
      </c>
      <c r="K285" s="183" t="s">
        <v>19</v>
      </c>
      <c r="L285" s="42"/>
      <c r="M285" s="188" t="s">
        <v>19</v>
      </c>
      <c r="N285" s="189" t="s">
        <v>44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292</v>
      </c>
      <c r="AT285" s="192" t="s">
        <v>193</v>
      </c>
      <c r="AU285" s="192" t="s">
        <v>82</v>
      </c>
      <c r="AY285" s="20" t="s">
        <v>191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292</v>
      </c>
      <c r="BM285" s="192" t="s">
        <v>1541</v>
      </c>
    </row>
    <row r="286" spans="1:65" s="2" customFormat="1" ht="11.25">
      <c r="A286" s="37"/>
      <c r="B286" s="38"/>
      <c r="C286" s="39"/>
      <c r="D286" s="194" t="s">
        <v>199</v>
      </c>
      <c r="E286" s="39"/>
      <c r="F286" s="195" t="s">
        <v>3144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199</v>
      </c>
      <c r="AU286" s="20" t="s">
        <v>82</v>
      </c>
    </row>
    <row r="287" spans="1:65" s="2" customFormat="1" ht="16.5" customHeight="1">
      <c r="A287" s="37"/>
      <c r="B287" s="38"/>
      <c r="C287" s="181" t="s">
        <v>925</v>
      </c>
      <c r="D287" s="181" t="s">
        <v>193</v>
      </c>
      <c r="E287" s="182" t="s">
        <v>3145</v>
      </c>
      <c r="F287" s="183" t="s">
        <v>3146</v>
      </c>
      <c r="G287" s="184" t="s">
        <v>1348</v>
      </c>
      <c r="H287" s="185">
        <v>2</v>
      </c>
      <c r="I287" s="186"/>
      <c r="J287" s="187">
        <f>ROUND(I287*H287,2)</f>
        <v>0</v>
      </c>
      <c r="K287" s="183" t="s">
        <v>19</v>
      </c>
      <c r="L287" s="42"/>
      <c r="M287" s="188" t="s">
        <v>19</v>
      </c>
      <c r="N287" s="189" t="s">
        <v>44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292</v>
      </c>
      <c r="AT287" s="192" t="s">
        <v>193</v>
      </c>
      <c r="AU287" s="192" t="s">
        <v>82</v>
      </c>
      <c r="AY287" s="20" t="s">
        <v>191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80</v>
      </c>
      <c r="BK287" s="193">
        <f>ROUND(I287*H287,2)</f>
        <v>0</v>
      </c>
      <c r="BL287" s="20" t="s">
        <v>292</v>
      </c>
      <c r="BM287" s="192" t="s">
        <v>1552</v>
      </c>
    </row>
    <row r="288" spans="1:65" s="2" customFormat="1" ht="11.25">
      <c r="A288" s="37"/>
      <c r="B288" s="38"/>
      <c r="C288" s="39"/>
      <c r="D288" s="194" t="s">
        <v>199</v>
      </c>
      <c r="E288" s="39"/>
      <c r="F288" s="195" t="s">
        <v>3146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199</v>
      </c>
      <c r="AU288" s="20" t="s">
        <v>82</v>
      </c>
    </row>
    <row r="289" spans="1:65" s="2" customFormat="1" ht="16.5" customHeight="1">
      <c r="A289" s="37"/>
      <c r="B289" s="38"/>
      <c r="C289" s="181" t="s">
        <v>936</v>
      </c>
      <c r="D289" s="181" t="s">
        <v>193</v>
      </c>
      <c r="E289" s="182" t="s">
        <v>3147</v>
      </c>
      <c r="F289" s="183" t="s">
        <v>3148</v>
      </c>
      <c r="G289" s="184" t="s">
        <v>1348</v>
      </c>
      <c r="H289" s="185">
        <v>10</v>
      </c>
      <c r="I289" s="186"/>
      <c r="J289" s="187">
        <f>ROUND(I289*H289,2)</f>
        <v>0</v>
      </c>
      <c r="K289" s="183" t="s">
        <v>19</v>
      </c>
      <c r="L289" s="42"/>
      <c r="M289" s="188" t="s">
        <v>19</v>
      </c>
      <c r="N289" s="189" t="s">
        <v>44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292</v>
      </c>
      <c r="AT289" s="192" t="s">
        <v>193</v>
      </c>
      <c r="AU289" s="192" t="s">
        <v>82</v>
      </c>
      <c r="AY289" s="20" t="s">
        <v>191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292</v>
      </c>
      <c r="BM289" s="192" t="s">
        <v>1563</v>
      </c>
    </row>
    <row r="290" spans="1:65" s="2" customFormat="1" ht="11.25">
      <c r="A290" s="37"/>
      <c r="B290" s="38"/>
      <c r="C290" s="39"/>
      <c r="D290" s="194" t="s">
        <v>199</v>
      </c>
      <c r="E290" s="39"/>
      <c r="F290" s="195" t="s">
        <v>3148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199</v>
      </c>
      <c r="AU290" s="20" t="s">
        <v>82</v>
      </c>
    </row>
    <row r="291" spans="1:65" s="2" customFormat="1" ht="16.5" customHeight="1">
      <c r="A291" s="37"/>
      <c r="B291" s="38"/>
      <c r="C291" s="181" t="s">
        <v>947</v>
      </c>
      <c r="D291" s="181" t="s">
        <v>193</v>
      </c>
      <c r="E291" s="182" t="s">
        <v>3149</v>
      </c>
      <c r="F291" s="183" t="s">
        <v>3150</v>
      </c>
      <c r="G291" s="184" t="s">
        <v>196</v>
      </c>
      <c r="H291" s="185">
        <v>40</v>
      </c>
      <c r="I291" s="186"/>
      <c r="J291" s="187">
        <f>ROUND(I291*H291,2)</f>
        <v>0</v>
      </c>
      <c r="K291" s="183" t="s">
        <v>19</v>
      </c>
      <c r="L291" s="42"/>
      <c r="M291" s="188" t="s">
        <v>19</v>
      </c>
      <c r="N291" s="189" t="s">
        <v>44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292</v>
      </c>
      <c r="AT291" s="192" t="s">
        <v>193</v>
      </c>
      <c r="AU291" s="192" t="s">
        <v>82</v>
      </c>
      <c r="AY291" s="20" t="s">
        <v>191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80</v>
      </c>
      <c r="BK291" s="193">
        <f>ROUND(I291*H291,2)</f>
        <v>0</v>
      </c>
      <c r="BL291" s="20" t="s">
        <v>292</v>
      </c>
      <c r="BM291" s="192" t="s">
        <v>1573</v>
      </c>
    </row>
    <row r="292" spans="1:65" s="2" customFormat="1" ht="11.25">
      <c r="A292" s="37"/>
      <c r="B292" s="38"/>
      <c r="C292" s="39"/>
      <c r="D292" s="194" t="s">
        <v>199</v>
      </c>
      <c r="E292" s="39"/>
      <c r="F292" s="195" t="s">
        <v>3150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199</v>
      </c>
      <c r="AU292" s="20" t="s">
        <v>82</v>
      </c>
    </row>
    <row r="293" spans="1:65" s="2" customFormat="1" ht="16.5" customHeight="1">
      <c r="A293" s="37"/>
      <c r="B293" s="38"/>
      <c r="C293" s="181" t="s">
        <v>963</v>
      </c>
      <c r="D293" s="181" t="s">
        <v>193</v>
      </c>
      <c r="E293" s="182" t="s">
        <v>3151</v>
      </c>
      <c r="F293" s="183" t="s">
        <v>3152</v>
      </c>
      <c r="G293" s="184" t="s">
        <v>196</v>
      </c>
      <c r="H293" s="185">
        <v>25</v>
      </c>
      <c r="I293" s="186"/>
      <c r="J293" s="187">
        <f>ROUND(I293*H293,2)</f>
        <v>0</v>
      </c>
      <c r="K293" s="183" t="s">
        <v>19</v>
      </c>
      <c r="L293" s="42"/>
      <c r="M293" s="188" t="s">
        <v>19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292</v>
      </c>
      <c r="AT293" s="192" t="s">
        <v>193</v>
      </c>
      <c r="AU293" s="192" t="s">
        <v>82</v>
      </c>
      <c r="AY293" s="20" t="s">
        <v>191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292</v>
      </c>
      <c r="BM293" s="192" t="s">
        <v>1584</v>
      </c>
    </row>
    <row r="294" spans="1:65" s="2" customFormat="1" ht="11.25">
      <c r="A294" s="37"/>
      <c r="B294" s="38"/>
      <c r="C294" s="39"/>
      <c r="D294" s="194" t="s">
        <v>199</v>
      </c>
      <c r="E294" s="39"/>
      <c r="F294" s="195" t="s">
        <v>3152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199</v>
      </c>
      <c r="AU294" s="20" t="s">
        <v>82</v>
      </c>
    </row>
    <row r="295" spans="1:65" s="2" customFormat="1" ht="16.5" customHeight="1">
      <c r="A295" s="37"/>
      <c r="B295" s="38"/>
      <c r="C295" s="181" t="s">
        <v>970</v>
      </c>
      <c r="D295" s="181" t="s">
        <v>193</v>
      </c>
      <c r="E295" s="182" t="s">
        <v>3153</v>
      </c>
      <c r="F295" s="183" t="s">
        <v>3154</v>
      </c>
      <c r="G295" s="184" t="s">
        <v>196</v>
      </c>
      <c r="H295" s="185">
        <v>60</v>
      </c>
      <c r="I295" s="186"/>
      <c r="J295" s="187">
        <f>ROUND(I295*H295,2)</f>
        <v>0</v>
      </c>
      <c r="K295" s="183" t="s">
        <v>19</v>
      </c>
      <c r="L295" s="42"/>
      <c r="M295" s="188" t="s">
        <v>19</v>
      </c>
      <c r="N295" s="189" t="s">
        <v>44</v>
      </c>
      <c r="O295" s="67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292</v>
      </c>
      <c r="AT295" s="192" t="s">
        <v>193</v>
      </c>
      <c r="AU295" s="192" t="s">
        <v>82</v>
      </c>
      <c r="AY295" s="20" t="s">
        <v>191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80</v>
      </c>
      <c r="BK295" s="193">
        <f>ROUND(I295*H295,2)</f>
        <v>0</v>
      </c>
      <c r="BL295" s="20" t="s">
        <v>292</v>
      </c>
      <c r="BM295" s="192" t="s">
        <v>1594</v>
      </c>
    </row>
    <row r="296" spans="1:65" s="2" customFormat="1" ht="11.25">
      <c r="A296" s="37"/>
      <c r="B296" s="38"/>
      <c r="C296" s="39"/>
      <c r="D296" s="194" t="s">
        <v>199</v>
      </c>
      <c r="E296" s="39"/>
      <c r="F296" s="195" t="s">
        <v>3154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199</v>
      </c>
      <c r="AU296" s="20" t="s">
        <v>82</v>
      </c>
    </row>
    <row r="297" spans="1:65" s="2" customFormat="1" ht="16.5" customHeight="1">
      <c r="A297" s="37"/>
      <c r="B297" s="38"/>
      <c r="C297" s="181" t="s">
        <v>978</v>
      </c>
      <c r="D297" s="181" t="s">
        <v>193</v>
      </c>
      <c r="E297" s="182" t="s">
        <v>3155</v>
      </c>
      <c r="F297" s="183" t="s">
        <v>3156</v>
      </c>
      <c r="G297" s="184" t="s">
        <v>196</v>
      </c>
      <c r="H297" s="185">
        <v>58</v>
      </c>
      <c r="I297" s="186"/>
      <c r="J297" s="187">
        <f>ROUND(I297*H297,2)</f>
        <v>0</v>
      </c>
      <c r="K297" s="183" t="s">
        <v>19</v>
      </c>
      <c r="L297" s="42"/>
      <c r="M297" s="188" t="s">
        <v>19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292</v>
      </c>
      <c r="AT297" s="192" t="s">
        <v>193</v>
      </c>
      <c r="AU297" s="192" t="s">
        <v>82</v>
      </c>
      <c r="AY297" s="20" t="s">
        <v>191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292</v>
      </c>
      <c r="BM297" s="192" t="s">
        <v>1608</v>
      </c>
    </row>
    <row r="298" spans="1:65" s="2" customFormat="1" ht="11.25">
      <c r="A298" s="37"/>
      <c r="B298" s="38"/>
      <c r="C298" s="39"/>
      <c r="D298" s="194" t="s">
        <v>199</v>
      </c>
      <c r="E298" s="39"/>
      <c r="F298" s="195" t="s">
        <v>3156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199</v>
      </c>
      <c r="AU298" s="20" t="s">
        <v>82</v>
      </c>
    </row>
    <row r="299" spans="1:65" s="2" customFormat="1" ht="16.5" customHeight="1">
      <c r="A299" s="37"/>
      <c r="B299" s="38"/>
      <c r="C299" s="181" t="s">
        <v>984</v>
      </c>
      <c r="D299" s="181" t="s">
        <v>193</v>
      </c>
      <c r="E299" s="182" t="s">
        <v>3157</v>
      </c>
      <c r="F299" s="183" t="s">
        <v>3158</v>
      </c>
      <c r="G299" s="184" t="s">
        <v>196</v>
      </c>
      <c r="H299" s="185">
        <v>11</v>
      </c>
      <c r="I299" s="186"/>
      <c r="J299" s="187">
        <f>ROUND(I299*H299,2)</f>
        <v>0</v>
      </c>
      <c r="K299" s="183" t="s">
        <v>19</v>
      </c>
      <c r="L299" s="42"/>
      <c r="M299" s="188" t="s">
        <v>19</v>
      </c>
      <c r="N299" s="189" t="s">
        <v>44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292</v>
      </c>
      <c r="AT299" s="192" t="s">
        <v>193</v>
      </c>
      <c r="AU299" s="192" t="s">
        <v>82</v>
      </c>
      <c r="AY299" s="20" t="s">
        <v>191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80</v>
      </c>
      <c r="BK299" s="193">
        <f>ROUND(I299*H299,2)</f>
        <v>0</v>
      </c>
      <c r="BL299" s="20" t="s">
        <v>292</v>
      </c>
      <c r="BM299" s="192" t="s">
        <v>1615</v>
      </c>
    </row>
    <row r="300" spans="1:65" s="2" customFormat="1" ht="11.25">
      <c r="A300" s="37"/>
      <c r="B300" s="38"/>
      <c r="C300" s="39"/>
      <c r="D300" s="194" t="s">
        <v>199</v>
      </c>
      <c r="E300" s="39"/>
      <c r="F300" s="195" t="s">
        <v>3158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199</v>
      </c>
      <c r="AU300" s="20" t="s">
        <v>82</v>
      </c>
    </row>
    <row r="301" spans="1:65" s="2" customFormat="1" ht="16.5" customHeight="1">
      <c r="A301" s="37"/>
      <c r="B301" s="38"/>
      <c r="C301" s="181" t="s">
        <v>989</v>
      </c>
      <c r="D301" s="181" t="s">
        <v>193</v>
      </c>
      <c r="E301" s="182" t="s">
        <v>3159</v>
      </c>
      <c r="F301" s="183" t="s">
        <v>3160</v>
      </c>
      <c r="G301" s="184" t="s">
        <v>196</v>
      </c>
      <c r="H301" s="185">
        <v>15</v>
      </c>
      <c r="I301" s="186"/>
      <c r="J301" s="187">
        <f>ROUND(I301*H301,2)</f>
        <v>0</v>
      </c>
      <c r="K301" s="183" t="s">
        <v>19</v>
      </c>
      <c r="L301" s="42"/>
      <c r="M301" s="188" t="s">
        <v>19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292</v>
      </c>
      <c r="AT301" s="192" t="s">
        <v>193</v>
      </c>
      <c r="AU301" s="192" t="s">
        <v>82</v>
      </c>
      <c r="AY301" s="20" t="s">
        <v>191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292</v>
      </c>
      <c r="BM301" s="192" t="s">
        <v>1626</v>
      </c>
    </row>
    <row r="302" spans="1:65" s="2" customFormat="1" ht="11.25">
      <c r="A302" s="37"/>
      <c r="B302" s="38"/>
      <c r="C302" s="39"/>
      <c r="D302" s="194" t="s">
        <v>199</v>
      </c>
      <c r="E302" s="39"/>
      <c r="F302" s="195" t="s">
        <v>3160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199</v>
      </c>
      <c r="AU302" s="20" t="s">
        <v>82</v>
      </c>
    </row>
    <row r="303" spans="1:65" s="2" customFormat="1" ht="16.5" customHeight="1">
      <c r="A303" s="37"/>
      <c r="B303" s="38"/>
      <c r="C303" s="181" t="s">
        <v>996</v>
      </c>
      <c r="D303" s="181" t="s">
        <v>193</v>
      </c>
      <c r="E303" s="182" t="s">
        <v>3161</v>
      </c>
      <c r="F303" s="183" t="s">
        <v>3162</v>
      </c>
      <c r="G303" s="184" t="s">
        <v>196</v>
      </c>
      <c r="H303" s="185">
        <v>8</v>
      </c>
      <c r="I303" s="186"/>
      <c r="J303" s="187">
        <f>ROUND(I303*H303,2)</f>
        <v>0</v>
      </c>
      <c r="K303" s="183" t="s">
        <v>19</v>
      </c>
      <c r="L303" s="42"/>
      <c r="M303" s="188" t="s">
        <v>19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292</v>
      </c>
      <c r="AT303" s="192" t="s">
        <v>193</v>
      </c>
      <c r="AU303" s="192" t="s">
        <v>82</v>
      </c>
      <c r="AY303" s="20" t="s">
        <v>191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292</v>
      </c>
      <c r="BM303" s="192" t="s">
        <v>1633</v>
      </c>
    </row>
    <row r="304" spans="1:65" s="2" customFormat="1" ht="11.25">
      <c r="A304" s="37"/>
      <c r="B304" s="38"/>
      <c r="C304" s="39"/>
      <c r="D304" s="194" t="s">
        <v>199</v>
      </c>
      <c r="E304" s="39"/>
      <c r="F304" s="195" t="s">
        <v>3162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199</v>
      </c>
      <c r="AU304" s="20" t="s">
        <v>82</v>
      </c>
    </row>
    <row r="305" spans="1:65" s="2" customFormat="1" ht="16.5" customHeight="1">
      <c r="A305" s="37"/>
      <c r="B305" s="38"/>
      <c r="C305" s="181" t="s">
        <v>1002</v>
      </c>
      <c r="D305" s="181" t="s">
        <v>193</v>
      </c>
      <c r="E305" s="182" t="s">
        <v>3163</v>
      </c>
      <c r="F305" s="183" t="s">
        <v>3164</v>
      </c>
      <c r="G305" s="184" t="s">
        <v>196</v>
      </c>
      <c r="H305" s="185">
        <v>11</v>
      </c>
      <c r="I305" s="186"/>
      <c r="J305" s="187">
        <f>ROUND(I305*H305,2)</f>
        <v>0</v>
      </c>
      <c r="K305" s="183" t="s">
        <v>19</v>
      </c>
      <c r="L305" s="42"/>
      <c r="M305" s="188" t="s">
        <v>19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292</v>
      </c>
      <c r="AT305" s="192" t="s">
        <v>193</v>
      </c>
      <c r="AU305" s="192" t="s">
        <v>82</v>
      </c>
      <c r="AY305" s="20" t="s">
        <v>191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292</v>
      </c>
      <c r="BM305" s="192" t="s">
        <v>1644</v>
      </c>
    </row>
    <row r="306" spans="1:65" s="2" customFormat="1" ht="11.25">
      <c r="A306" s="37"/>
      <c r="B306" s="38"/>
      <c r="C306" s="39"/>
      <c r="D306" s="194" t="s">
        <v>199</v>
      </c>
      <c r="E306" s="39"/>
      <c r="F306" s="195" t="s">
        <v>3164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199</v>
      </c>
      <c r="AU306" s="20" t="s">
        <v>82</v>
      </c>
    </row>
    <row r="307" spans="1:65" s="2" customFormat="1" ht="16.5" customHeight="1">
      <c r="A307" s="37"/>
      <c r="B307" s="38"/>
      <c r="C307" s="181" t="s">
        <v>1006</v>
      </c>
      <c r="D307" s="181" t="s">
        <v>193</v>
      </c>
      <c r="E307" s="182" t="s">
        <v>3165</v>
      </c>
      <c r="F307" s="183" t="s">
        <v>3166</v>
      </c>
      <c r="G307" s="184" t="s">
        <v>196</v>
      </c>
      <c r="H307" s="185">
        <v>28</v>
      </c>
      <c r="I307" s="186"/>
      <c r="J307" s="187">
        <f>ROUND(I307*H307,2)</f>
        <v>0</v>
      </c>
      <c r="K307" s="183" t="s">
        <v>19</v>
      </c>
      <c r="L307" s="42"/>
      <c r="M307" s="188" t="s">
        <v>19</v>
      </c>
      <c r="N307" s="189" t="s">
        <v>44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292</v>
      </c>
      <c r="AT307" s="192" t="s">
        <v>193</v>
      </c>
      <c r="AU307" s="192" t="s">
        <v>82</v>
      </c>
      <c r="AY307" s="20" t="s">
        <v>191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80</v>
      </c>
      <c r="BK307" s="193">
        <f>ROUND(I307*H307,2)</f>
        <v>0</v>
      </c>
      <c r="BL307" s="20" t="s">
        <v>292</v>
      </c>
      <c r="BM307" s="192" t="s">
        <v>1653</v>
      </c>
    </row>
    <row r="308" spans="1:65" s="2" customFormat="1" ht="11.25">
      <c r="A308" s="37"/>
      <c r="B308" s="38"/>
      <c r="C308" s="39"/>
      <c r="D308" s="194" t="s">
        <v>199</v>
      </c>
      <c r="E308" s="39"/>
      <c r="F308" s="195" t="s">
        <v>3166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199</v>
      </c>
      <c r="AU308" s="20" t="s">
        <v>82</v>
      </c>
    </row>
    <row r="309" spans="1:65" s="2" customFormat="1" ht="21.75" customHeight="1">
      <c r="A309" s="37"/>
      <c r="B309" s="38"/>
      <c r="C309" s="181" t="s">
        <v>1012</v>
      </c>
      <c r="D309" s="181" t="s">
        <v>193</v>
      </c>
      <c r="E309" s="182" t="s">
        <v>3167</v>
      </c>
      <c r="F309" s="183" t="s">
        <v>3168</v>
      </c>
      <c r="G309" s="184" t="s">
        <v>196</v>
      </c>
      <c r="H309" s="185">
        <v>30</v>
      </c>
      <c r="I309" s="186"/>
      <c r="J309" s="187">
        <f>ROUND(I309*H309,2)</f>
        <v>0</v>
      </c>
      <c r="K309" s="183" t="s">
        <v>19</v>
      </c>
      <c r="L309" s="42"/>
      <c r="M309" s="188" t="s">
        <v>19</v>
      </c>
      <c r="N309" s="189" t="s">
        <v>44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292</v>
      </c>
      <c r="AT309" s="192" t="s">
        <v>193</v>
      </c>
      <c r="AU309" s="192" t="s">
        <v>82</v>
      </c>
      <c r="AY309" s="20" t="s">
        <v>191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292</v>
      </c>
      <c r="BM309" s="192" t="s">
        <v>1664</v>
      </c>
    </row>
    <row r="310" spans="1:65" s="2" customFormat="1" ht="11.25">
      <c r="A310" s="37"/>
      <c r="B310" s="38"/>
      <c r="C310" s="39"/>
      <c r="D310" s="194" t="s">
        <v>199</v>
      </c>
      <c r="E310" s="39"/>
      <c r="F310" s="195" t="s">
        <v>3168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199</v>
      </c>
      <c r="AU310" s="20" t="s">
        <v>82</v>
      </c>
    </row>
    <row r="311" spans="1:65" s="2" customFormat="1" ht="16.5" customHeight="1">
      <c r="A311" s="37"/>
      <c r="B311" s="38"/>
      <c r="C311" s="181" t="s">
        <v>1016</v>
      </c>
      <c r="D311" s="181" t="s">
        <v>193</v>
      </c>
      <c r="E311" s="182" t="s">
        <v>3169</v>
      </c>
      <c r="F311" s="183" t="s">
        <v>3170</v>
      </c>
      <c r="G311" s="184" t="s">
        <v>196</v>
      </c>
      <c r="H311" s="185">
        <v>4</v>
      </c>
      <c r="I311" s="186"/>
      <c r="J311" s="187">
        <f>ROUND(I311*H311,2)</f>
        <v>0</v>
      </c>
      <c r="K311" s="183" t="s">
        <v>19</v>
      </c>
      <c r="L311" s="42"/>
      <c r="M311" s="188" t="s">
        <v>19</v>
      </c>
      <c r="N311" s="189" t="s">
        <v>44</v>
      </c>
      <c r="O311" s="67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292</v>
      </c>
      <c r="AT311" s="192" t="s">
        <v>193</v>
      </c>
      <c r="AU311" s="192" t="s">
        <v>82</v>
      </c>
      <c r="AY311" s="20" t="s">
        <v>191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292</v>
      </c>
      <c r="BM311" s="192" t="s">
        <v>1675</v>
      </c>
    </row>
    <row r="312" spans="1:65" s="2" customFormat="1" ht="11.25">
      <c r="A312" s="37"/>
      <c r="B312" s="38"/>
      <c r="C312" s="39"/>
      <c r="D312" s="194" t="s">
        <v>199</v>
      </c>
      <c r="E312" s="39"/>
      <c r="F312" s="195" t="s">
        <v>3170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199</v>
      </c>
      <c r="AU312" s="20" t="s">
        <v>82</v>
      </c>
    </row>
    <row r="313" spans="1:65" s="2" customFormat="1" ht="16.5" customHeight="1">
      <c r="A313" s="37"/>
      <c r="B313" s="38"/>
      <c r="C313" s="181" t="s">
        <v>1023</v>
      </c>
      <c r="D313" s="181" t="s">
        <v>193</v>
      </c>
      <c r="E313" s="182" t="s">
        <v>3171</v>
      </c>
      <c r="F313" s="183" t="s">
        <v>3172</v>
      </c>
      <c r="G313" s="184" t="s">
        <v>196</v>
      </c>
      <c r="H313" s="185">
        <v>1</v>
      </c>
      <c r="I313" s="186"/>
      <c r="J313" s="187">
        <f>ROUND(I313*H313,2)</f>
        <v>0</v>
      </c>
      <c r="K313" s="183" t="s">
        <v>19</v>
      </c>
      <c r="L313" s="42"/>
      <c r="M313" s="188" t="s">
        <v>19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292</v>
      </c>
      <c r="AT313" s="192" t="s">
        <v>193</v>
      </c>
      <c r="AU313" s="192" t="s">
        <v>82</v>
      </c>
      <c r="AY313" s="20" t="s">
        <v>191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292</v>
      </c>
      <c r="BM313" s="192" t="s">
        <v>1689</v>
      </c>
    </row>
    <row r="314" spans="1:65" s="2" customFormat="1" ht="11.25">
      <c r="A314" s="37"/>
      <c r="B314" s="38"/>
      <c r="C314" s="39"/>
      <c r="D314" s="194" t="s">
        <v>199</v>
      </c>
      <c r="E314" s="39"/>
      <c r="F314" s="195" t="s">
        <v>3172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199</v>
      </c>
      <c r="AU314" s="20" t="s">
        <v>82</v>
      </c>
    </row>
    <row r="315" spans="1:65" s="2" customFormat="1" ht="16.5" customHeight="1">
      <c r="A315" s="37"/>
      <c r="B315" s="38"/>
      <c r="C315" s="181" t="s">
        <v>1030</v>
      </c>
      <c r="D315" s="181" t="s">
        <v>193</v>
      </c>
      <c r="E315" s="182" t="s">
        <v>3173</v>
      </c>
      <c r="F315" s="183" t="s">
        <v>3174</v>
      </c>
      <c r="G315" s="184" t="s">
        <v>196</v>
      </c>
      <c r="H315" s="185">
        <v>1</v>
      </c>
      <c r="I315" s="186"/>
      <c r="J315" s="187">
        <f>ROUND(I315*H315,2)</f>
        <v>0</v>
      </c>
      <c r="K315" s="183" t="s">
        <v>19</v>
      </c>
      <c r="L315" s="42"/>
      <c r="M315" s="188" t="s">
        <v>19</v>
      </c>
      <c r="N315" s="189" t="s">
        <v>44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292</v>
      </c>
      <c r="AT315" s="192" t="s">
        <v>193</v>
      </c>
      <c r="AU315" s="192" t="s">
        <v>82</v>
      </c>
      <c r="AY315" s="20" t="s">
        <v>191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292</v>
      </c>
      <c r="BM315" s="192" t="s">
        <v>1703</v>
      </c>
    </row>
    <row r="316" spans="1:65" s="2" customFormat="1" ht="11.25">
      <c r="A316" s="37"/>
      <c r="B316" s="38"/>
      <c r="C316" s="39"/>
      <c r="D316" s="194" t="s">
        <v>199</v>
      </c>
      <c r="E316" s="39"/>
      <c r="F316" s="195" t="s">
        <v>3174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199</v>
      </c>
      <c r="AU316" s="20" t="s">
        <v>82</v>
      </c>
    </row>
    <row r="317" spans="1:65" s="2" customFormat="1" ht="16.5" customHeight="1">
      <c r="A317" s="37"/>
      <c r="B317" s="38"/>
      <c r="C317" s="181" t="s">
        <v>1044</v>
      </c>
      <c r="D317" s="181" t="s">
        <v>193</v>
      </c>
      <c r="E317" s="182" t="s">
        <v>3175</v>
      </c>
      <c r="F317" s="183" t="s">
        <v>3176</v>
      </c>
      <c r="G317" s="184" t="s">
        <v>196</v>
      </c>
      <c r="H317" s="185">
        <v>1</v>
      </c>
      <c r="I317" s="186"/>
      <c r="J317" s="187">
        <f>ROUND(I317*H317,2)</f>
        <v>0</v>
      </c>
      <c r="K317" s="183" t="s">
        <v>19</v>
      </c>
      <c r="L317" s="42"/>
      <c r="M317" s="188" t="s">
        <v>19</v>
      </c>
      <c r="N317" s="189" t="s">
        <v>44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292</v>
      </c>
      <c r="AT317" s="192" t="s">
        <v>193</v>
      </c>
      <c r="AU317" s="192" t="s">
        <v>82</v>
      </c>
      <c r="AY317" s="20" t="s">
        <v>191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80</v>
      </c>
      <c r="BK317" s="193">
        <f>ROUND(I317*H317,2)</f>
        <v>0</v>
      </c>
      <c r="BL317" s="20" t="s">
        <v>292</v>
      </c>
      <c r="BM317" s="192" t="s">
        <v>1713</v>
      </c>
    </row>
    <row r="318" spans="1:65" s="2" customFormat="1" ht="11.25">
      <c r="A318" s="37"/>
      <c r="B318" s="38"/>
      <c r="C318" s="39"/>
      <c r="D318" s="194" t="s">
        <v>199</v>
      </c>
      <c r="E318" s="39"/>
      <c r="F318" s="195" t="s">
        <v>3176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199</v>
      </c>
      <c r="AU318" s="20" t="s">
        <v>82</v>
      </c>
    </row>
    <row r="319" spans="1:65" s="2" customFormat="1" ht="16.5" customHeight="1">
      <c r="A319" s="37"/>
      <c r="B319" s="38"/>
      <c r="C319" s="181" t="s">
        <v>1052</v>
      </c>
      <c r="D319" s="181" t="s">
        <v>193</v>
      </c>
      <c r="E319" s="182" t="s">
        <v>3177</v>
      </c>
      <c r="F319" s="183" t="s">
        <v>3178</v>
      </c>
      <c r="G319" s="184" t="s">
        <v>196</v>
      </c>
      <c r="H319" s="185">
        <v>17</v>
      </c>
      <c r="I319" s="186"/>
      <c r="J319" s="187">
        <f>ROUND(I319*H319,2)</f>
        <v>0</v>
      </c>
      <c r="K319" s="183" t="s">
        <v>19</v>
      </c>
      <c r="L319" s="42"/>
      <c r="M319" s="188" t="s">
        <v>19</v>
      </c>
      <c r="N319" s="189" t="s">
        <v>44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292</v>
      </c>
      <c r="AT319" s="192" t="s">
        <v>193</v>
      </c>
      <c r="AU319" s="192" t="s">
        <v>82</v>
      </c>
      <c r="AY319" s="20" t="s">
        <v>191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292</v>
      </c>
      <c r="BM319" s="192" t="s">
        <v>1723</v>
      </c>
    </row>
    <row r="320" spans="1:65" s="2" customFormat="1" ht="11.25">
      <c r="A320" s="37"/>
      <c r="B320" s="38"/>
      <c r="C320" s="39"/>
      <c r="D320" s="194" t="s">
        <v>199</v>
      </c>
      <c r="E320" s="39"/>
      <c r="F320" s="195" t="s">
        <v>3178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199</v>
      </c>
      <c r="AU320" s="20" t="s">
        <v>82</v>
      </c>
    </row>
    <row r="321" spans="1:65" s="2" customFormat="1" ht="16.5" customHeight="1">
      <c r="A321" s="37"/>
      <c r="B321" s="38"/>
      <c r="C321" s="181" t="s">
        <v>1058</v>
      </c>
      <c r="D321" s="181" t="s">
        <v>193</v>
      </c>
      <c r="E321" s="182" t="s">
        <v>3179</v>
      </c>
      <c r="F321" s="183" t="s">
        <v>3180</v>
      </c>
      <c r="G321" s="184" t="s">
        <v>196</v>
      </c>
      <c r="H321" s="185">
        <v>10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44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292</v>
      </c>
      <c r="AT321" s="192" t="s">
        <v>193</v>
      </c>
      <c r="AU321" s="192" t="s">
        <v>82</v>
      </c>
      <c r="AY321" s="20" t="s">
        <v>191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80</v>
      </c>
      <c r="BK321" s="193">
        <f>ROUND(I321*H321,2)</f>
        <v>0</v>
      </c>
      <c r="BL321" s="20" t="s">
        <v>292</v>
      </c>
      <c r="BM321" s="192" t="s">
        <v>1733</v>
      </c>
    </row>
    <row r="322" spans="1:65" s="2" customFormat="1" ht="11.25">
      <c r="A322" s="37"/>
      <c r="B322" s="38"/>
      <c r="C322" s="39"/>
      <c r="D322" s="194" t="s">
        <v>199</v>
      </c>
      <c r="E322" s="39"/>
      <c r="F322" s="195" t="s">
        <v>3180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199</v>
      </c>
      <c r="AU322" s="20" t="s">
        <v>82</v>
      </c>
    </row>
    <row r="323" spans="1:65" s="2" customFormat="1" ht="16.5" customHeight="1">
      <c r="A323" s="37"/>
      <c r="B323" s="38"/>
      <c r="C323" s="181" t="s">
        <v>1065</v>
      </c>
      <c r="D323" s="181" t="s">
        <v>193</v>
      </c>
      <c r="E323" s="182" t="s">
        <v>3181</v>
      </c>
      <c r="F323" s="183" t="s">
        <v>3182</v>
      </c>
      <c r="G323" s="184" t="s">
        <v>196</v>
      </c>
      <c r="H323" s="185">
        <v>2</v>
      </c>
      <c r="I323" s="186"/>
      <c r="J323" s="187">
        <f>ROUND(I323*H323,2)</f>
        <v>0</v>
      </c>
      <c r="K323" s="183" t="s">
        <v>19</v>
      </c>
      <c r="L323" s="42"/>
      <c r="M323" s="188" t="s">
        <v>19</v>
      </c>
      <c r="N323" s="189" t="s">
        <v>44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292</v>
      </c>
      <c r="AT323" s="192" t="s">
        <v>193</v>
      </c>
      <c r="AU323" s="192" t="s">
        <v>82</v>
      </c>
      <c r="AY323" s="20" t="s">
        <v>191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292</v>
      </c>
      <c r="BM323" s="192" t="s">
        <v>1743</v>
      </c>
    </row>
    <row r="324" spans="1:65" s="2" customFormat="1" ht="11.25">
      <c r="A324" s="37"/>
      <c r="B324" s="38"/>
      <c r="C324" s="39"/>
      <c r="D324" s="194" t="s">
        <v>199</v>
      </c>
      <c r="E324" s="39"/>
      <c r="F324" s="195" t="s">
        <v>3182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199</v>
      </c>
      <c r="AU324" s="20" t="s">
        <v>82</v>
      </c>
    </row>
    <row r="325" spans="1:65" s="2" customFormat="1" ht="16.5" customHeight="1">
      <c r="A325" s="37"/>
      <c r="B325" s="38"/>
      <c r="C325" s="181" t="s">
        <v>1072</v>
      </c>
      <c r="D325" s="181" t="s">
        <v>193</v>
      </c>
      <c r="E325" s="182" t="s">
        <v>3183</v>
      </c>
      <c r="F325" s="183" t="s">
        <v>3184</v>
      </c>
      <c r="G325" s="184" t="s">
        <v>196</v>
      </c>
      <c r="H325" s="185">
        <v>2</v>
      </c>
      <c r="I325" s="186"/>
      <c r="J325" s="187">
        <f>ROUND(I325*H325,2)</f>
        <v>0</v>
      </c>
      <c r="K325" s="183" t="s">
        <v>19</v>
      </c>
      <c r="L325" s="42"/>
      <c r="M325" s="188" t="s">
        <v>19</v>
      </c>
      <c r="N325" s="189" t="s">
        <v>44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292</v>
      </c>
      <c r="AT325" s="192" t="s">
        <v>193</v>
      </c>
      <c r="AU325" s="192" t="s">
        <v>82</v>
      </c>
      <c r="AY325" s="20" t="s">
        <v>191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80</v>
      </c>
      <c r="BK325" s="193">
        <f>ROUND(I325*H325,2)</f>
        <v>0</v>
      </c>
      <c r="BL325" s="20" t="s">
        <v>292</v>
      </c>
      <c r="BM325" s="192" t="s">
        <v>1753</v>
      </c>
    </row>
    <row r="326" spans="1:65" s="2" customFormat="1" ht="11.25">
      <c r="A326" s="37"/>
      <c r="B326" s="38"/>
      <c r="C326" s="39"/>
      <c r="D326" s="194" t="s">
        <v>199</v>
      </c>
      <c r="E326" s="39"/>
      <c r="F326" s="195" t="s">
        <v>3184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199</v>
      </c>
      <c r="AU326" s="20" t="s">
        <v>82</v>
      </c>
    </row>
    <row r="327" spans="1:65" s="2" customFormat="1" ht="16.5" customHeight="1">
      <c r="A327" s="37"/>
      <c r="B327" s="38"/>
      <c r="C327" s="181" t="s">
        <v>1079</v>
      </c>
      <c r="D327" s="181" t="s">
        <v>193</v>
      </c>
      <c r="E327" s="182" t="s">
        <v>3185</v>
      </c>
      <c r="F327" s="183" t="s">
        <v>3186</v>
      </c>
      <c r="G327" s="184" t="s">
        <v>196</v>
      </c>
      <c r="H327" s="185">
        <v>2</v>
      </c>
      <c r="I327" s="186"/>
      <c r="J327" s="187">
        <f>ROUND(I327*H327,2)</f>
        <v>0</v>
      </c>
      <c r="K327" s="183" t="s">
        <v>19</v>
      </c>
      <c r="L327" s="42"/>
      <c r="M327" s="188" t="s">
        <v>19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292</v>
      </c>
      <c r="AT327" s="192" t="s">
        <v>193</v>
      </c>
      <c r="AU327" s="192" t="s">
        <v>82</v>
      </c>
      <c r="AY327" s="20" t="s">
        <v>191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292</v>
      </c>
      <c r="BM327" s="192" t="s">
        <v>1761</v>
      </c>
    </row>
    <row r="328" spans="1:65" s="2" customFormat="1" ht="11.25">
      <c r="A328" s="37"/>
      <c r="B328" s="38"/>
      <c r="C328" s="39"/>
      <c r="D328" s="194" t="s">
        <v>199</v>
      </c>
      <c r="E328" s="39"/>
      <c r="F328" s="195" t="s">
        <v>3186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199</v>
      </c>
      <c r="AU328" s="20" t="s">
        <v>82</v>
      </c>
    </row>
    <row r="329" spans="1:65" s="2" customFormat="1" ht="16.5" customHeight="1">
      <c r="A329" s="37"/>
      <c r="B329" s="38"/>
      <c r="C329" s="181" t="s">
        <v>1085</v>
      </c>
      <c r="D329" s="181" t="s">
        <v>193</v>
      </c>
      <c r="E329" s="182" t="s">
        <v>3187</v>
      </c>
      <c r="F329" s="183" t="s">
        <v>3188</v>
      </c>
      <c r="G329" s="184" t="s">
        <v>196</v>
      </c>
      <c r="H329" s="185">
        <v>7</v>
      </c>
      <c r="I329" s="186"/>
      <c r="J329" s="187">
        <f>ROUND(I329*H329,2)</f>
        <v>0</v>
      </c>
      <c r="K329" s="183" t="s">
        <v>19</v>
      </c>
      <c r="L329" s="42"/>
      <c r="M329" s="188" t="s">
        <v>19</v>
      </c>
      <c r="N329" s="189" t="s">
        <v>44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292</v>
      </c>
      <c r="AT329" s="192" t="s">
        <v>193</v>
      </c>
      <c r="AU329" s="192" t="s">
        <v>82</v>
      </c>
      <c r="AY329" s="20" t="s">
        <v>191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80</v>
      </c>
      <c r="BK329" s="193">
        <f>ROUND(I329*H329,2)</f>
        <v>0</v>
      </c>
      <c r="BL329" s="20" t="s">
        <v>292</v>
      </c>
      <c r="BM329" s="192" t="s">
        <v>1769</v>
      </c>
    </row>
    <row r="330" spans="1:65" s="2" customFormat="1" ht="11.25">
      <c r="A330" s="37"/>
      <c r="B330" s="38"/>
      <c r="C330" s="39"/>
      <c r="D330" s="194" t="s">
        <v>199</v>
      </c>
      <c r="E330" s="39"/>
      <c r="F330" s="195" t="s">
        <v>3188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199</v>
      </c>
      <c r="AU330" s="20" t="s">
        <v>82</v>
      </c>
    </row>
    <row r="331" spans="1:65" s="2" customFormat="1" ht="16.5" customHeight="1">
      <c r="A331" s="37"/>
      <c r="B331" s="38"/>
      <c r="C331" s="181" t="s">
        <v>1093</v>
      </c>
      <c r="D331" s="181" t="s">
        <v>193</v>
      </c>
      <c r="E331" s="182" t="s">
        <v>3189</v>
      </c>
      <c r="F331" s="183" t="s">
        <v>3190</v>
      </c>
      <c r="G331" s="184" t="s">
        <v>196</v>
      </c>
      <c r="H331" s="185">
        <v>11</v>
      </c>
      <c r="I331" s="186"/>
      <c r="J331" s="187">
        <f>ROUND(I331*H331,2)</f>
        <v>0</v>
      </c>
      <c r="K331" s="183" t="s">
        <v>19</v>
      </c>
      <c r="L331" s="42"/>
      <c r="M331" s="188" t="s">
        <v>19</v>
      </c>
      <c r="N331" s="189" t="s">
        <v>44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292</v>
      </c>
      <c r="AT331" s="192" t="s">
        <v>193</v>
      </c>
      <c r="AU331" s="192" t="s">
        <v>82</v>
      </c>
      <c r="AY331" s="20" t="s">
        <v>191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292</v>
      </c>
      <c r="BM331" s="192" t="s">
        <v>1777</v>
      </c>
    </row>
    <row r="332" spans="1:65" s="2" customFormat="1" ht="11.25">
      <c r="A332" s="37"/>
      <c r="B332" s="38"/>
      <c r="C332" s="39"/>
      <c r="D332" s="194" t="s">
        <v>199</v>
      </c>
      <c r="E332" s="39"/>
      <c r="F332" s="195" t="s">
        <v>3190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199</v>
      </c>
      <c r="AU332" s="20" t="s">
        <v>82</v>
      </c>
    </row>
    <row r="333" spans="1:65" s="2" customFormat="1" ht="16.5" customHeight="1">
      <c r="A333" s="37"/>
      <c r="B333" s="38"/>
      <c r="C333" s="181" t="s">
        <v>1100</v>
      </c>
      <c r="D333" s="181" t="s">
        <v>193</v>
      </c>
      <c r="E333" s="182" t="s">
        <v>3191</v>
      </c>
      <c r="F333" s="183" t="s">
        <v>3192</v>
      </c>
      <c r="G333" s="184" t="s">
        <v>196</v>
      </c>
      <c r="H333" s="185">
        <v>2</v>
      </c>
      <c r="I333" s="186"/>
      <c r="J333" s="187">
        <f>ROUND(I333*H333,2)</f>
        <v>0</v>
      </c>
      <c r="K333" s="183" t="s">
        <v>19</v>
      </c>
      <c r="L333" s="42"/>
      <c r="M333" s="188" t="s">
        <v>19</v>
      </c>
      <c r="N333" s="189" t="s">
        <v>44</v>
      </c>
      <c r="O333" s="67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292</v>
      </c>
      <c r="AT333" s="192" t="s">
        <v>193</v>
      </c>
      <c r="AU333" s="192" t="s">
        <v>82</v>
      </c>
      <c r="AY333" s="20" t="s">
        <v>191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80</v>
      </c>
      <c r="BK333" s="193">
        <f>ROUND(I333*H333,2)</f>
        <v>0</v>
      </c>
      <c r="BL333" s="20" t="s">
        <v>292</v>
      </c>
      <c r="BM333" s="192" t="s">
        <v>1786</v>
      </c>
    </row>
    <row r="334" spans="1:65" s="2" customFormat="1" ht="11.25">
      <c r="A334" s="37"/>
      <c r="B334" s="38"/>
      <c r="C334" s="39"/>
      <c r="D334" s="194" t="s">
        <v>199</v>
      </c>
      <c r="E334" s="39"/>
      <c r="F334" s="195" t="s">
        <v>3192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199</v>
      </c>
      <c r="AU334" s="20" t="s">
        <v>82</v>
      </c>
    </row>
    <row r="335" spans="1:65" s="2" customFormat="1" ht="16.5" customHeight="1">
      <c r="A335" s="37"/>
      <c r="B335" s="38"/>
      <c r="C335" s="181" t="s">
        <v>1105</v>
      </c>
      <c r="D335" s="181" t="s">
        <v>193</v>
      </c>
      <c r="E335" s="182" t="s">
        <v>3193</v>
      </c>
      <c r="F335" s="183" t="s">
        <v>3194</v>
      </c>
      <c r="G335" s="184" t="s">
        <v>196</v>
      </c>
      <c r="H335" s="185">
        <v>1</v>
      </c>
      <c r="I335" s="186"/>
      <c r="J335" s="187">
        <f>ROUND(I335*H335,2)</f>
        <v>0</v>
      </c>
      <c r="K335" s="183" t="s">
        <v>19</v>
      </c>
      <c r="L335" s="42"/>
      <c r="M335" s="188" t="s">
        <v>19</v>
      </c>
      <c r="N335" s="189" t="s">
        <v>44</v>
      </c>
      <c r="O335" s="67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292</v>
      </c>
      <c r="AT335" s="192" t="s">
        <v>193</v>
      </c>
      <c r="AU335" s="192" t="s">
        <v>82</v>
      </c>
      <c r="AY335" s="20" t="s">
        <v>191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80</v>
      </c>
      <c r="BK335" s="193">
        <f>ROUND(I335*H335,2)</f>
        <v>0</v>
      </c>
      <c r="BL335" s="20" t="s">
        <v>292</v>
      </c>
      <c r="BM335" s="192" t="s">
        <v>1796</v>
      </c>
    </row>
    <row r="336" spans="1:65" s="2" customFormat="1" ht="11.25">
      <c r="A336" s="37"/>
      <c r="B336" s="38"/>
      <c r="C336" s="39"/>
      <c r="D336" s="194" t="s">
        <v>199</v>
      </c>
      <c r="E336" s="39"/>
      <c r="F336" s="195" t="s">
        <v>3194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199</v>
      </c>
      <c r="AU336" s="20" t="s">
        <v>82</v>
      </c>
    </row>
    <row r="337" spans="1:65" s="2" customFormat="1" ht="16.5" customHeight="1">
      <c r="A337" s="37"/>
      <c r="B337" s="38"/>
      <c r="C337" s="181" t="s">
        <v>1111</v>
      </c>
      <c r="D337" s="181" t="s">
        <v>193</v>
      </c>
      <c r="E337" s="182" t="s">
        <v>3195</v>
      </c>
      <c r="F337" s="183" t="s">
        <v>3196</v>
      </c>
      <c r="G337" s="184" t="s">
        <v>196</v>
      </c>
      <c r="H337" s="185">
        <v>1</v>
      </c>
      <c r="I337" s="186"/>
      <c r="J337" s="187">
        <f>ROUND(I337*H337,2)</f>
        <v>0</v>
      </c>
      <c r="K337" s="183" t="s">
        <v>19</v>
      </c>
      <c r="L337" s="42"/>
      <c r="M337" s="188" t="s">
        <v>19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292</v>
      </c>
      <c r="AT337" s="192" t="s">
        <v>193</v>
      </c>
      <c r="AU337" s="192" t="s">
        <v>82</v>
      </c>
      <c r="AY337" s="20" t="s">
        <v>191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292</v>
      </c>
      <c r="BM337" s="192" t="s">
        <v>1802</v>
      </c>
    </row>
    <row r="338" spans="1:65" s="2" customFormat="1" ht="11.25">
      <c r="A338" s="37"/>
      <c r="B338" s="38"/>
      <c r="C338" s="39"/>
      <c r="D338" s="194" t="s">
        <v>199</v>
      </c>
      <c r="E338" s="39"/>
      <c r="F338" s="195" t="s">
        <v>3196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199</v>
      </c>
      <c r="AU338" s="20" t="s">
        <v>82</v>
      </c>
    </row>
    <row r="339" spans="1:65" s="2" customFormat="1" ht="16.5" customHeight="1">
      <c r="A339" s="37"/>
      <c r="B339" s="38"/>
      <c r="C339" s="181" t="s">
        <v>1120</v>
      </c>
      <c r="D339" s="181" t="s">
        <v>193</v>
      </c>
      <c r="E339" s="182" t="s">
        <v>3197</v>
      </c>
      <c r="F339" s="183" t="s">
        <v>3198</v>
      </c>
      <c r="G339" s="184" t="s">
        <v>196</v>
      </c>
      <c r="H339" s="185">
        <v>4</v>
      </c>
      <c r="I339" s="186"/>
      <c r="J339" s="187">
        <f>ROUND(I339*H339,2)</f>
        <v>0</v>
      </c>
      <c r="K339" s="183" t="s">
        <v>19</v>
      </c>
      <c r="L339" s="42"/>
      <c r="M339" s="188" t="s">
        <v>19</v>
      </c>
      <c r="N339" s="189" t="s">
        <v>44</v>
      </c>
      <c r="O339" s="67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292</v>
      </c>
      <c r="AT339" s="192" t="s">
        <v>193</v>
      </c>
      <c r="AU339" s="192" t="s">
        <v>82</v>
      </c>
      <c r="AY339" s="20" t="s">
        <v>191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80</v>
      </c>
      <c r="BK339" s="193">
        <f>ROUND(I339*H339,2)</f>
        <v>0</v>
      </c>
      <c r="BL339" s="20" t="s">
        <v>292</v>
      </c>
      <c r="BM339" s="192" t="s">
        <v>1815</v>
      </c>
    </row>
    <row r="340" spans="1:65" s="2" customFormat="1" ht="11.25">
      <c r="A340" s="37"/>
      <c r="B340" s="38"/>
      <c r="C340" s="39"/>
      <c r="D340" s="194" t="s">
        <v>199</v>
      </c>
      <c r="E340" s="39"/>
      <c r="F340" s="195" t="s">
        <v>3198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199</v>
      </c>
      <c r="AU340" s="20" t="s">
        <v>82</v>
      </c>
    </row>
    <row r="341" spans="1:65" s="2" customFormat="1" ht="16.5" customHeight="1">
      <c r="A341" s="37"/>
      <c r="B341" s="38"/>
      <c r="C341" s="181" t="s">
        <v>1127</v>
      </c>
      <c r="D341" s="181" t="s">
        <v>193</v>
      </c>
      <c r="E341" s="182" t="s">
        <v>3199</v>
      </c>
      <c r="F341" s="183" t="s">
        <v>3200</v>
      </c>
      <c r="G341" s="184" t="s">
        <v>196</v>
      </c>
      <c r="H341" s="185">
        <v>10</v>
      </c>
      <c r="I341" s="186"/>
      <c r="J341" s="187">
        <f>ROUND(I341*H341,2)</f>
        <v>0</v>
      </c>
      <c r="K341" s="183" t="s">
        <v>19</v>
      </c>
      <c r="L341" s="42"/>
      <c r="M341" s="188" t="s">
        <v>19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292</v>
      </c>
      <c r="AT341" s="192" t="s">
        <v>193</v>
      </c>
      <c r="AU341" s="192" t="s">
        <v>82</v>
      </c>
      <c r="AY341" s="20" t="s">
        <v>191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292</v>
      </c>
      <c r="BM341" s="192" t="s">
        <v>1824</v>
      </c>
    </row>
    <row r="342" spans="1:65" s="2" customFormat="1" ht="11.25">
      <c r="A342" s="37"/>
      <c r="B342" s="38"/>
      <c r="C342" s="39"/>
      <c r="D342" s="194" t="s">
        <v>199</v>
      </c>
      <c r="E342" s="39"/>
      <c r="F342" s="195" t="s">
        <v>3200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199</v>
      </c>
      <c r="AU342" s="20" t="s">
        <v>82</v>
      </c>
    </row>
    <row r="343" spans="1:65" s="2" customFormat="1" ht="16.5" customHeight="1">
      <c r="A343" s="37"/>
      <c r="B343" s="38"/>
      <c r="C343" s="181" t="s">
        <v>1134</v>
      </c>
      <c r="D343" s="181" t="s">
        <v>193</v>
      </c>
      <c r="E343" s="182" t="s">
        <v>3201</v>
      </c>
      <c r="F343" s="183" t="s">
        <v>3202</v>
      </c>
      <c r="G343" s="184" t="s">
        <v>196</v>
      </c>
      <c r="H343" s="185">
        <v>6</v>
      </c>
      <c r="I343" s="186"/>
      <c r="J343" s="187">
        <f>ROUND(I343*H343,2)</f>
        <v>0</v>
      </c>
      <c r="K343" s="183" t="s">
        <v>19</v>
      </c>
      <c r="L343" s="42"/>
      <c r="M343" s="188" t="s">
        <v>19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292</v>
      </c>
      <c r="AT343" s="192" t="s">
        <v>193</v>
      </c>
      <c r="AU343" s="192" t="s">
        <v>82</v>
      </c>
      <c r="AY343" s="20" t="s">
        <v>191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292</v>
      </c>
      <c r="BM343" s="192" t="s">
        <v>1832</v>
      </c>
    </row>
    <row r="344" spans="1:65" s="2" customFormat="1" ht="11.25">
      <c r="A344" s="37"/>
      <c r="B344" s="38"/>
      <c r="C344" s="39"/>
      <c r="D344" s="194" t="s">
        <v>199</v>
      </c>
      <c r="E344" s="39"/>
      <c r="F344" s="195" t="s">
        <v>3202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199</v>
      </c>
      <c r="AU344" s="20" t="s">
        <v>82</v>
      </c>
    </row>
    <row r="345" spans="1:65" s="2" customFormat="1" ht="16.5" customHeight="1">
      <c r="A345" s="37"/>
      <c r="B345" s="38"/>
      <c r="C345" s="181" t="s">
        <v>1142</v>
      </c>
      <c r="D345" s="181" t="s">
        <v>193</v>
      </c>
      <c r="E345" s="182" t="s">
        <v>3203</v>
      </c>
      <c r="F345" s="183" t="s">
        <v>3204</v>
      </c>
      <c r="G345" s="184" t="s">
        <v>196</v>
      </c>
      <c r="H345" s="185">
        <v>14</v>
      </c>
      <c r="I345" s="186"/>
      <c r="J345" s="187">
        <f>ROUND(I345*H345,2)</f>
        <v>0</v>
      </c>
      <c r="K345" s="183" t="s">
        <v>19</v>
      </c>
      <c r="L345" s="42"/>
      <c r="M345" s="188" t="s">
        <v>19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292</v>
      </c>
      <c r="AT345" s="192" t="s">
        <v>193</v>
      </c>
      <c r="AU345" s="192" t="s">
        <v>82</v>
      </c>
      <c r="AY345" s="20" t="s">
        <v>191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292</v>
      </c>
      <c r="BM345" s="192" t="s">
        <v>1843</v>
      </c>
    </row>
    <row r="346" spans="1:65" s="2" customFormat="1" ht="11.25">
      <c r="A346" s="37"/>
      <c r="B346" s="38"/>
      <c r="C346" s="39"/>
      <c r="D346" s="194" t="s">
        <v>199</v>
      </c>
      <c r="E346" s="39"/>
      <c r="F346" s="195" t="s">
        <v>3204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199</v>
      </c>
      <c r="AU346" s="20" t="s">
        <v>82</v>
      </c>
    </row>
    <row r="347" spans="1:65" s="2" customFormat="1" ht="16.5" customHeight="1">
      <c r="A347" s="37"/>
      <c r="B347" s="38"/>
      <c r="C347" s="181" t="s">
        <v>1149</v>
      </c>
      <c r="D347" s="181" t="s">
        <v>193</v>
      </c>
      <c r="E347" s="182" t="s">
        <v>3205</v>
      </c>
      <c r="F347" s="183" t="s">
        <v>3206</v>
      </c>
      <c r="G347" s="184" t="s">
        <v>196</v>
      </c>
      <c r="H347" s="185">
        <v>4</v>
      </c>
      <c r="I347" s="186"/>
      <c r="J347" s="187">
        <f>ROUND(I347*H347,2)</f>
        <v>0</v>
      </c>
      <c r="K347" s="183" t="s">
        <v>19</v>
      </c>
      <c r="L347" s="42"/>
      <c r="M347" s="188" t="s">
        <v>19</v>
      </c>
      <c r="N347" s="189" t="s">
        <v>44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292</v>
      </c>
      <c r="AT347" s="192" t="s">
        <v>193</v>
      </c>
      <c r="AU347" s="192" t="s">
        <v>82</v>
      </c>
      <c r="AY347" s="20" t="s">
        <v>191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292</v>
      </c>
      <c r="BM347" s="192" t="s">
        <v>1851</v>
      </c>
    </row>
    <row r="348" spans="1:65" s="2" customFormat="1" ht="11.25">
      <c r="A348" s="37"/>
      <c r="B348" s="38"/>
      <c r="C348" s="39"/>
      <c r="D348" s="194" t="s">
        <v>199</v>
      </c>
      <c r="E348" s="39"/>
      <c r="F348" s="195" t="s">
        <v>3206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199</v>
      </c>
      <c r="AU348" s="20" t="s">
        <v>82</v>
      </c>
    </row>
    <row r="349" spans="1:65" s="2" customFormat="1" ht="16.5" customHeight="1">
      <c r="A349" s="37"/>
      <c r="B349" s="38"/>
      <c r="C349" s="181" t="s">
        <v>1156</v>
      </c>
      <c r="D349" s="181" t="s">
        <v>193</v>
      </c>
      <c r="E349" s="182" t="s">
        <v>3207</v>
      </c>
      <c r="F349" s="183" t="s">
        <v>3208</v>
      </c>
      <c r="G349" s="184" t="s">
        <v>196</v>
      </c>
      <c r="H349" s="185">
        <v>4</v>
      </c>
      <c r="I349" s="186"/>
      <c r="J349" s="187">
        <f>ROUND(I349*H349,2)</f>
        <v>0</v>
      </c>
      <c r="K349" s="183" t="s">
        <v>19</v>
      </c>
      <c r="L349" s="42"/>
      <c r="M349" s="188" t="s">
        <v>19</v>
      </c>
      <c r="N349" s="189" t="s">
        <v>44</v>
      </c>
      <c r="O349" s="67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292</v>
      </c>
      <c r="AT349" s="192" t="s">
        <v>193</v>
      </c>
      <c r="AU349" s="192" t="s">
        <v>82</v>
      </c>
      <c r="AY349" s="20" t="s">
        <v>191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80</v>
      </c>
      <c r="BK349" s="193">
        <f>ROUND(I349*H349,2)</f>
        <v>0</v>
      </c>
      <c r="BL349" s="20" t="s">
        <v>292</v>
      </c>
      <c r="BM349" s="192" t="s">
        <v>1859</v>
      </c>
    </row>
    <row r="350" spans="1:65" s="2" customFormat="1" ht="11.25">
      <c r="A350" s="37"/>
      <c r="B350" s="38"/>
      <c r="C350" s="39"/>
      <c r="D350" s="194" t="s">
        <v>199</v>
      </c>
      <c r="E350" s="39"/>
      <c r="F350" s="195" t="s">
        <v>3208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199</v>
      </c>
      <c r="AU350" s="20" t="s">
        <v>82</v>
      </c>
    </row>
    <row r="351" spans="1:65" s="2" customFormat="1" ht="16.5" customHeight="1">
      <c r="A351" s="37"/>
      <c r="B351" s="38"/>
      <c r="C351" s="181" t="s">
        <v>1164</v>
      </c>
      <c r="D351" s="181" t="s">
        <v>193</v>
      </c>
      <c r="E351" s="182" t="s">
        <v>3209</v>
      </c>
      <c r="F351" s="183" t="s">
        <v>3210</v>
      </c>
      <c r="G351" s="184" t="s">
        <v>196</v>
      </c>
      <c r="H351" s="185">
        <v>17</v>
      </c>
      <c r="I351" s="186"/>
      <c r="J351" s="187">
        <f>ROUND(I351*H351,2)</f>
        <v>0</v>
      </c>
      <c r="K351" s="183" t="s">
        <v>19</v>
      </c>
      <c r="L351" s="42"/>
      <c r="M351" s="188" t="s">
        <v>19</v>
      </c>
      <c r="N351" s="189" t="s">
        <v>44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292</v>
      </c>
      <c r="AT351" s="192" t="s">
        <v>193</v>
      </c>
      <c r="AU351" s="192" t="s">
        <v>82</v>
      </c>
      <c r="AY351" s="20" t="s">
        <v>191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292</v>
      </c>
      <c r="BM351" s="192" t="s">
        <v>1867</v>
      </c>
    </row>
    <row r="352" spans="1:65" s="2" customFormat="1" ht="11.25">
      <c r="A352" s="37"/>
      <c r="B352" s="38"/>
      <c r="C352" s="39"/>
      <c r="D352" s="194" t="s">
        <v>199</v>
      </c>
      <c r="E352" s="39"/>
      <c r="F352" s="195" t="s">
        <v>3210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199</v>
      </c>
      <c r="AU352" s="20" t="s">
        <v>82</v>
      </c>
    </row>
    <row r="353" spans="1:65" s="2" customFormat="1" ht="16.5" customHeight="1">
      <c r="A353" s="37"/>
      <c r="B353" s="38"/>
      <c r="C353" s="181" t="s">
        <v>1172</v>
      </c>
      <c r="D353" s="181" t="s">
        <v>193</v>
      </c>
      <c r="E353" s="182" t="s">
        <v>3211</v>
      </c>
      <c r="F353" s="183" t="s">
        <v>3212</v>
      </c>
      <c r="G353" s="184" t="s">
        <v>196</v>
      </c>
      <c r="H353" s="185">
        <v>2</v>
      </c>
      <c r="I353" s="186"/>
      <c r="J353" s="187">
        <f>ROUND(I353*H353,2)</f>
        <v>0</v>
      </c>
      <c r="K353" s="183" t="s">
        <v>19</v>
      </c>
      <c r="L353" s="42"/>
      <c r="M353" s="188" t="s">
        <v>19</v>
      </c>
      <c r="N353" s="189" t="s">
        <v>44</v>
      </c>
      <c r="O353" s="67"/>
      <c r="P353" s="190">
        <f>O353*H353</f>
        <v>0</v>
      </c>
      <c r="Q353" s="190">
        <v>0</v>
      </c>
      <c r="R353" s="190">
        <f>Q353*H353</f>
        <v>0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292</v>
      </c>
      <c r="AT353" s="192" t="s">
        <v>193</v>
      </c>
      <c r="AU353" s="192" t="s">
        <v>82</v>
      </c>
      <c r="AY353" s="20" t="s">
        <v>191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80</v>
      </c>
      <c r="BK353" s="193">
        <f>ROUND(I353*H353,2)</f>
        <v>0</v>
      </c>
      <c r="BL353" s="20" t="s">
        <v>292</v>
      </c>
      <c r="BM353" s="192" t="s">
        <v>1875</v>
      </c>
    </row>
    <row r="354" spans="1:65" s="2" customFormat="1" ht="11.25">
      <c r="A354" s="37"/>
      <c r="B354" s="38"/>
      <c r="C354" s="39"/>
      <c r="D354" s="194" t="s">
        <v>199</v>
      </c>
      <c r="E354" s="39"/>
      <c r="F354" s="195" t="s">
        <v>3212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199</v>
      </c>
      <c r="AU354" s="20" t="s">
        <v>82</v>
      </c>
    </row>
    <row r="355" spans="1:65" s="2" customFormat="1" ht="16.5" customHeight="1">
      <c r="A355" s="37"/>
      <c r="B355" s="38"/>
      <c r="C355" s="181" t="s">
        <v>1178</v>
      </c>
      <c r="D355" s="181" t="s">
        <v>193</v>
      </c>
      <c r="E355" s="182" t="s">
        <v>3213</v>
      </c>
      <c r="F355" s="183" t="s">
        <v>3214</v>
      </c>
      <c r="G355" s="184" t="s">
        <v>196</v>
      </c>
      <c r="H355" s="185">
        <v>1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44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292</v>
      </c>
      <c r="AT355" s="192" t="s">
        <v>193</v>
      </c>
      <c r="AU355" s="192" t="s">
        <v>82</v>
      </c>
      <c r="AY355" s="20" t="s">
        <v>191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80</v>
      </c>
      <c r="BK355" s="193">
        <f>ROUND(I355*H355,2)</f>
        <v>0</v>
      </c>
      <c r="BL355" s="20" t="s">
        <v>292</v>
      </c>
      <c r="BM355" s="192" t="s">
        <v>1883</v>
      </c>
    </row>
    <row r="356" spans="1:65" s="2" customFormat="1" ht="11.25">
      <c r="A356" s="37"/>
      <c r="B356" s="38"/>
      <c r="C356" s="39"/>
      <c r="D356" s="194" t="s">
        <v>199</v>
      </c>
      <c r="E356" s="39"/>
      <c r="F356" s="195" t="s">
        <v>3214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199</v>
      </c>
      <c r="AU356" s="20" t="s">
        <v>82</v>
      </c>
    </row>
    <row r="357" spans="1:65" s="2" customFormat="1" ht="16.5" customHeight="1">
      <c r="A357" s="37"/>
      <c r="B357" s="38"/>
      <c r="C357" s="181" t="s">
        <v>1186</v>
      </c>
      <c r="D357" s="181" t="s">
        <v>193</v>
      </c>
      <c r="E357" s="182" t="s">
        <v>3215</v>
      </c>
      <c r="F357" s="183" t="s">
        <v>3216</v>
      </c>
      <c r="G357" s="184" t="s">
        <v>196</v>
      </c>
      <c r="H357" s="185">
        <v>2</v>
      </c>
      <c r="I357" s="186"/>
      <c r="J357" s="187">
        <f>ROUND(I357*H357,2)</f>
        <v>0</v>
      </c>
      <c r="K357" s="183" t="s">
        <v>19</v>
      </c>
      <c r="L357" s="42"/>
      <c r="M357" s="188" t="s">
        <v>19</v>
      </c>
      <c r="N357" s="189" t="s">
        <v>44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292</v>
      </c>
      <c r="AT357" s="192" t="s">
        <v>193</v>
      </c>
      <c r="AU357" s="192" t="s">
        <v>82</v>
      </c>
      <c r="AY357" s="20" t="s">
        <v>191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292</v>
      </c>
      <c r="BM357" s="192" t="s">
        <v>1891</v>
      </c>
    </row>
    <row r="358" spans="1:65" s="2" customFormat="1" ht="11.25">
      <c r="A358" s="37"/>
      <c r="B358" s="38"/>
      <c r="C358" s="39"/>
      <c r="D358" s="194" t="s">
        <v>199</v>
      </c>
      <c r="E358" s="39"/>
      <c r="F358" s="195" t="s">
        <v>3216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199</v>
      </c>
      <c r="AU358" s="20" t="s">
        <v>82</v>
      </c>
    </row>
    <row r="359" spans="1:65" s="2" customFormat="1" ht="16.5" customHeight="1">
      <c r="A359" s="37"/>
      <c r="B359" s="38"/>
      <c r="C359" s="181" t="s">
        <v>1193</v>
      </c>
      <c r="D359" s="181" t="s">
        <v>193</v>
      </c>
      <c r="E359" s="182" t="s">
        <v>3217</v>
      </c>
      <c r="F359" s="183" t="s">
        <v>3218</v>
      </c>
      <c r="G359" s="184" t="s">
        <v>196</v>
      </c>
      <c r="H359" s="185">
        <v>24</v>
      </c>
      <c r="I359" s="186"/>
      <c r="J359" s="187">
        <f>ROUND(I359*H359,2)</f>
        <v>0</v>
      </c>
      <c r="K359" s="183" t="s">
        <v>19</v>
      </c>
      <c r="L359" s="42"/>
      <c r="M359" s="188" t="s">
        <v>19</v>
      </c>
      <c r="N359" s="189" t="s">
        <v>44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292</v>
      </c>
      <c r="AT359" s="192" t="s">
        <v>193</v>
      </c>
      <c r="AU359" s="192" t="s">
        <v>82</v>
      </c>
      <c r="AY359" s="20" t="s">
        <v>191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80</v>
      </c>
      <c r="BK359" s="193">
        <f>ROUND(I359*H359,2)</f>
        <v>0</v>
      </c>
      <c r="BL359" s="20" t="s">
        <v>292</v>
      </c>
      <c r="BM359" s="192" t="s">
        <v>1899</v>
      </c>
    </row>
    <row r="360" spans="1:65" s="2" customFormat="1" ht="11.25">
      <c r="A360" s="37"/>
      <c r="B360" s="38"/>
      <c r="C360" s="39"/>
      <c r="D360" s="194" t="s">
        <v>199</v>
      </c>
      <c r="E360" s="39"/>
      <c r="F360" s="195" t="s">
        <v>3218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199</v>
      </c>
      <c r="AU360" s="20" t="s">
        <v>82</v>
      </c>
    </row>
    <row r="361" spans="1:65" s="2" customFormat="1" ht="16.5" customHeight="1">
      <c r="A361" s="37"/>
      <c r="B361" s="38"/>
      <c r="C361" s="181" t="s">
        <v>1201</v>
      </c>
      <c r="D361" s="181" t="s">
        <v>193</v>
      </c>
      <c r="E361" s="182" t="s">
        <v>3219</v>
      </c>
      <c r="F361" s="183" t="s">
        <v>3220</v>
      </c>
      <c r="G361" s="184" t="s">
        <v>196</v>
      </c>
      <c r="H361" s="185">
        <v>17</v>
      </c>
      <c r="I361" s="186"/>
      <c r="J361" s="187">
        <f>ROUND(I361*H361,2)</f>
        <v>0</v>
      </c>
      <c r="K361" s="183" t="s">
        <v>19</v>
      </c>
      <c r="L361" s="42"/>
      <c r="M361" s="188" t="s">
        <v>19</v>
      </c>
      <c r="N361" s="189" t="s">
        <v>44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292</v>
      </c>
      <c r="AT361" s="192" t="s">
        <v>193</v>
      </c>
      <c r="AU361" s="192" t="s">
        <v>82</v>
      </c>
      <c r="AY361" s="20" t="s">
        <v>191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292</v>
      </c>
      <c r="BM361" s="192" t="s">
        <v>1907</v>
      </c>
    </row>
    <row r="362" spans="1:65" s="2" customFormat="1" ht="11.25">
      <c r="A362" s="37"/>
      <c r="B362" s="38"/>
      <c r="C362" s="39"/>
      <c r="D362" s="194" t="s">
        <v>199</v>
      </c>
      <c r="E362" s="39"/>
      <c r="F362" s="195" t="s">
        <v>3220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199</v>
      </c>
      <c r="AU362" s="20" t="s">
        <v>82</v>
      </c>
    </row>
    <row r="363" spans="1:65" s="2" customFormat="1" ht="16.5" customHeight="1">
      <c r="A363" s="37"/>
      <c r="B363" s="38"/>
      <c r="C363" s="181" t="s">
        <v>1209</v>
      </c>
      <c r="D363" s="181" t="s">
        <v>193</v>
      </c>
      <c r="E363" s="182" t="s">
        <v>3221</v>
      </c>
      <c r="F363" s="183" t="s">
        <v>3222</v>
      </c>
      <c r="G363" s="184" t="s">
        <v>196</v>
      </c>
      <c r="H363" s="185">
        <v>17</v>
      </c>
      <c r="I363" s="186"/>
      <c r="J363" s="187">
        <f>ROUND(I363*H363,2)</f>
        <v>0</v>
      </c>
      <c r="K363" s="183" t="s">
        <v>19</v>
      </c>
      <c r="L363" s="42"/>
      <c r="M363" s="188" t="s">
        <v>19</v>
      </c>
      <c r="N363" s="189" t="s">
        <v>44</v>
      </c>
      <c r="O363" s="67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292</v>
      </c>
      <c r="AT363" s="192" t="s">
        <v>193</v>
      </c>
      <c r="AU363" s="192" t="s">
        <v>82</v>
      </c>
      <c r="AY363" s="20" t="s">
        <v>191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80</v>
      </c>
      <c r="BK363" s="193">
        <f>ROUND(I363*H363,2)</f>
        <v>0</v>
      </c>
      <c r="BL363" s="20" t="s">
        <v>292</v>
      </c>
      <c r="BM363" s="192" t="s">
        <v>1915</v>
      </c>
    </row>
    <row r="364" spans="1:65" s="2" customFormat="1" ht="11.25">
      <c r="A364" s="37"/>
      <c r="B364" s="38"/>
      <c r="C364" s="39"/>
      <c r="D364" s="194" t="s">
        <v>199</v>
      </c>
      <c r="E364" s="39"/>
      <c r="F364" s="195" t="s">
        <v>3222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199</v>
      </c>
      <c r="AU364" s="20" t="s">
        <v>82</v>
      </c>
    </row>
    <row r="365" spans="1:65" s="2" customFormat="1" ht="16.5" customHeight="1">
      <c r="A365" s="37"/>
      <c r="B365" s="38"/>
      <c r="C365" s="181" t="s">
        <v>1216</v>
      </c>
      <c r="D365" s="181" t="s">
        <v>193</v>
      </c>
      <c r="E365" s="182" t="s">
        <v>3223</v>
      </c>
      <c r="F365" s="183" t="s">
        <v>3224</v>
      </c>
      <c r="G365" s="184" t="s">
        <v>196</v>
      </c>
      <c r="H365" s="185">
        <v>17</v>
      </c>
      <c r="I365" s="186"/>
      <c r="J365" s="187">
        <f>ROUND(I365*H365,2)</f>
        <v>0</v>
      </c>
      <c r="K365" s="183" t="s">
        <v>19</v>
      </c>
      <c r="L365" s="42"/>
      <c r="M365" s="188" t="s">
        <v>19</v>
      </c>
      <c r="N365" s="189" t="s">
        <v>44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292</v>
      </c>
      <c r="AT365" s="192" t="s">
        <v>193</v>
      </c>
      <c r="AU365" s="192" t="s">
        <v>82</v>
      </c>
      <c r="AY365" s="20" t="s">
        <v>191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80</v>
      </c>
      <c r="BK365" s="193">
        <f>ROUND(I365*H365,2)</f>
        <v>0</v>
      </c>
      <c r="BL365" s="20" t="s">
        <v>292</v>
      </c>
      <c r="BM365" s="192" t="s">
        <v>1923</v>
      </c>
    </row>
    <row r="366" spans="1:65" s="2" customFormat="1" ht="11.25">
      <c r="A366" s="37"/>
      <c r="B366" s="38"/>
      <c r="C366" s="39"/>
      <c r="D366" s="194" t="s">
        <v>199</v>
      </c>
      <c r="E366" s="39"/>
      <c r="F366" s="195" t="s">
        <v>3224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199</v>
      </c>
      <c r="AU366" s="20" t="s">
        <v>82</v>
      </c>
    </row>
    <row r="367" spans="1:65" s="2" customFormat="1" ht="16.5" customHeight="1">
      <c r="A367" s="37"/>
      <c r="B367" s="38"/>
      <c r="C367" s="181" t="s">
        <v>1226</v>
      </c>
      <c r="D367" s="181" t="s">
        <v>193</v>
      </c>
      <c r="E367" s="182" t="s">
        <v>3225</v>
      </c>
      <c r="F367" s="183" t="s">
        <v>3226</v>
      </c>
      <c r="G367" s="184" t="s">
        <v>255</v>
      </c>
      <c r="H367" s="185">
        <v>1.331</v>
      </c>
      <c r="I367" s="186"/>
      <c r="J367" s="187">
        <f>ROUND(I367*H367,2)</f>
        <v>0</v>
      </c>
      <c r="K367" s="183" t="s">
        <v>19</v>
      </c>
      <c r="L367" s="42"/>
      <c r="M367" s="188" t="s">
        <v>19</v>
      </c>
      <c r="N367" s="189" t="s">
        <v>44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292</v>
      </c>
      <c r="AT367" s="192" t="s">
        <v>193</v>
      </c>
      <c r="AU367" s="192" t="s">
        <v>82</v>
      </c>
      <c r="AY367" s="20" t="s">
        <v>191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80</v>
      </c>
      <c r="BK367" s="193">
        <f>ROUND(I367*H367,2)</f>
        <v>0</v>
      </c>
      <c r="BL367" s="20" t="s">
        <v>292</v>
      </c>
      <c r="BM367" s="192" t="s">
        <v>1931</v>
      </c>
    </row>
    <row r="368" spans="1:65" s="2" customFormat="1" ht="11.25">
      <c r="A368" s="37"/>
      <c r="B368" s="38"/>
      <c r="C368" s="39"/>
      <c r="D368" s="194" t="s">
        <v>199</v>
      </c>
      <c r="E368" s="39"/>
      <c r="F368" s="195" t="s">
        <v>3226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199</v>
      </c>
      <c r="AU368" s="20" t="s">
        <v>82</v>
      </c>
    </row>
    <row r="369" spans="1:65" s="2" customFormat="1" ht="16.5" customHeight="1">
      <c r="A369" s="37"/>
      <c r="B369" s="38"/>
      <c r="C369" s="181" t="s">
        <v>1235</v>
      </c>
      <c r="D369" s="181" t="s">
        <v>193</v>
      </c>
      <c r="E369" s="182" t="s">
        <v>3227</v>
      </c>
      <c r="F369" s="183" t="s">
        <v>3228</v>
      </c>
      <c r="G369" s="184" t="s">
        <v>255</v>
      </c>
      <c r="H369" s="185">
        <v>1.331</v>
      </c>
      <c r="I369" s="186"/>
      <c r="J369" s="187">
        <f>ROUND(I369*H369,2)</f>
        <v>0</v>
      </c>
      <c r="K369" s="183" t="s">
        <v>19</v>
      </c>
      <c r="L369" s="42"/>
      <c r="M369" s="188" t="s">
        <v>19</v>
      </c>
      <c r="N369" s="189" t="s">
        <v>44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292</v>
      </c>
      <c r="AT369" s="192" t="s">
        <v>193</v>
      </c>
      <c r="AU369" s="192" t="s">
        <v>82</v>
      </c>
      <c r="AY369" s="20" t="s">
        <v>191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292</v>
      </c>
      <c r="BM369" s="192" t="s">
        <v>1939</v>
      </c>
    </row>
    <row r="370" spans="1:65" s="2" customFormat="1" ht="11.25">
      <c r="A370" s="37"/>
      <c r="B370" s="38"/>
      <c r="C370" s="39"/>
      <c r="D370" s="194" t="s">
        <v>199</v>
      </c>
      <c r="E370" s="39"/>
      <c r="F370" s="195" t="s">
        <v>3228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199</v>
      </c>
      <c r="AU370" s="20" t="s">
        <v>82</v>
      </c>
    </row>
    <row r="371" spans="1:65" s="2" customFormat="1" ht="16.5" customHeight="1">
      <c r="A371" s="37"/>
      <c r="B371" s="38"/>
      <c r="C371" s="181" t="s">
        <v>1244</v>
      </c>
      <c r="D371" s="181" t="s">
        <v>193</v>
      </c>
      <c r="E371" s="182" t="s">
        <v>3229</v>
      </c>
      <c r="F371" s="183" t="s">
        <v>3230</v>
      </c>
      <c r="G371" s="184" t="s">
        <v>196</v>
      </c>
      <c r="H371" s="185">
        <v>6</v>
      </c>
      <c r="I371" s="186"/>
      <c r="J371" s="187">
        <f>ROUND(I371*H371,2)</f>
        <v>0</v>
      </c>
      <c r="K371" s="183" t="s">
        <v>19</v>
      </c>
      <c r="L371" s="42"/>
      <c r="M371" s="188" t="s">
        <v>19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292</v>
      </c>
      <c r="AT371" s="192" t="s">
        <v>193</v>
      </c>
      <c r="AU371" s="192" t="s">
        <v>82</v>
      </c>
      <c r="AY371" s="20" t="s">
        <v>191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292</v>
      </c>
      <c r="BM371" s="192" t="s">
        <v>1947</v>
      </c>
    </row>
    <row r="372" spans="1:65" s="2" customFormat="1" ht="11.25">
      <c r="A372" s="37"/>
      <c r="B372" s="38"/>
      <c r="C372" s="39"/>
      <c r="D372" s="194" t="s">
        <v>199</v>
      </c>
      <c r="E372" s="39"/>
      <c r="F372" s="195" t="s">
        <v>3230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199</v>
      </c>
      <c r="AU372" s="20" t="s">
        <v>82</v>
      </c>
    </row>
    <row r="373" spans="1:65" s="2" customFormat="1" ht="16.5" customHeight="1">
      <c r="A373" s="37"/>
      <c r="B373" s="38"/>
      <c r="C373" s="181" t="s">
        <v>1251</v>
      </c>
      <c r="D373" s="181" t="s">
        <v>193</v>
      </c>
      <c r="E373" s="182" t="s">
        <v>3231</v>
      </c>
      <c r="F373" s="183" t="s">
        <v>3232</v>
      </c>
      <c r="G373" s="184" t="s">
        <v>196</v>
      </c>
      <c r="H373" s="185">
        <v>30</v>
      </c>
      <c r="I373" s="186"/>
      <c r="J373" s="187">
        <f>ROUND(I373*H373,2)</f>
        <v>0</v>
      </c>
      <c r="K373" s="183" t="s">
        <v>19</v>
      </c>
      <c r="L373" s="42"/>
      <c r="M373" s="188" t="s">
        <v>19</v>
      </c>
      <c r="N373" s="189" t="s">
        <v>44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292</v>
      </c>
      <c r="AT373" s="192" t="s">
        <v>193</v>
      </c>
      <c r="AU373" s="192" t="s">
        <v>82</v>
      </c>
      <c r="AY373" s="20" t="s">
        <v>191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80</v>
      </c>
      <c r="BK373" s="193">
        <f>ROUND(I373*H373,2)</f>
        <v>0</v>
      </c>
      <c r="BL373" s="20" t="s">
        <v>292</v>
      </c>
      <c r="BM373" s="192" t="s">
        <v>1955</v>
      </c>
    </row>
    <row r="374" spans="1:65" s="2" customFormat="1" ht="11.25">
      <c r="A374" s="37"/>
      <c r="B374" s="38"/>
      <c r="C374" s="39"/>
      <c r="D374" s="194" t="s">
        <v>199</v>
      </c>
      <c r="E374" s="39"/>
      <c r="F374" s="195" t="s">
        <v>3232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199</v>
      </c>
      <c r="AU374" s="20" t="s">
        <v>82</v>
      </c>
    </row>
    <row r="375" spans="1:65" s="12" customFormat="1" ht="22.9" customHeight="1">
      <c r="B375" s="165"/>
      <c r="C375" s="166"/>
      <c r="D375" s="167" t="s">
        <v>72</v>
      </c>
      <c r="E375" s="179" t="s">
        <v>3233</v>
      </c>
      <c r="F375" s="179" t="s">
        <v>3234</v>
      </c>
      <c r="G375" s="166"/>
      <c r="H375" s="166"/>
      <c r="I375" s="169"/>
      <c r="J375" s="180">
        <f>BK375</f>
        <v>0</v>
      </c>
      <c r="K375" s="166"/>
      <c r="L375" s="171"/>
      <c r="M375" s="172"/>
      <c r="N375" s="173"/>
      <c r="O375" s="173"/>
      <c r="P375" s="174">
        <f>SUM(P376:P457)</f>
        <v>0</v>
      </c>
      <c r="Q375" s="173"/>
      <c r="R375" s="174">
        <f>SUM(R376:R457)</f>
        <v>0</v>
      </c>
      <c r="S375" s="173"/>
      <c r="T375" s="175">
        <f>SUM(T376:T457)</f>
        <v>0</v>
      </c>
      <c r="AR375" s="176" t="s">
        <v>82</v>
      </c>
      <c r="AT375" s="177" t="s">
        <v>72</v>
      </c>
      <c r="AU375" s="177" t="s">
        <v>80</v>
      </c>
      <c r="AY375" s="176" t="s">
        <v>191</v>
      </c>
      <c r="BK375" s="178">
        <f>SUM(BK376:BK457)</f>
        <v>0</v>
      </c>
    </row>
    <row r="376" spans="1:65" s="2" customFormat="1" ht="16.5" customHeight="1">
      <c r="A376" s="37"/>
      <c r="B376" s="38"/>
      <c r="C376" s="181" t="s">
        <v>1272</v>
      </c>
      <c r="D376" s="181" t="s">
        <v>193</v>
      </c>
      <c r="E376" s="182" t="s">
        <v>3235</v>
      </c>
      <c r="F376" s="183" t="s">
        <v>3236</v>
      </c>
      <c r="G376" s="184" t="s">
        <v>196</v>
      </c>
      <c r="H376" s="185">
        <v>59</v>
      </c>
      <c r="I376" s="186"/>
      <c r="J376" s="187">
        <f>ROUND(I376*H376,2)</f>
        <v>0</v>
      </c>
      <c r="K376" s="183" t="s">
        <v>19</v>
      </c>
      <c r="L376" s="42"/>
      <c r="M376" s="188" t="s">
        <v>19</v>
      </c>
      <c r="N376" s="189" t="s">
        <v>44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292</v>
      </c>
      <c r="AT376" s="192" t="s">
        <v>193</v>
      </c>
      <c r="AU376" s="192" t="s">
        <v>82</v>
      </c>
      <c r="AY376" s="20" t="s">
        <v>191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80</v>
      </c>
      <c r="BK376" s="193">
        <f>ROUND(I376*H376,2)</f>
        <v>0</v>
      </c>
      <c r="BL376" s="20" t="s">
        <v>292</v>
      </c>
      <c r="BM376" s="192" t="s">
        <v>1965</v>
      </c>
    </row>
    <row r="377" spans="1:65" s="2" customFormat="1" ht="11.25">
      <c r="A377" s="37"/>
      <c r="B377" s="38"/>
      <c r="C377" s="39"/>
      <c r="D377" s="194" t="s">
        <v>199</v>
      </c>
      <c r="E377" s="39"/>
      <c r="F377" s="195" t="s">
        <v>3236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199</v>
      </c>
      <c r="AU377" s="20" t="s">
        <v>82</v>
      </c>
    </row>
    <row r="378" spans="1:65" s="2" customFormat="1" ht="16.5" customHeight="1">
      <c r="A378" s="37"/>
      <c r="B378" s="38"/>
      <c r="C378" s="181" t="s">
        <v>1278</v>
      </c>
      <c r="D378" s="181" t="s">
        <v>193</v>
      </c>
      <c r="E378" s="182" t="s">
        <v>3237</v>
      </c>
      <c r="F378" s="183" t="s">
        <v>3238</v>
      </c>
      <c r="G378" s="184" t="s">
        <v>196</v>
      </c>
      <c r="H378" s="185">
        <v>17</v>
      </c>
      <c r="I378" s="186"/>
      <c r="J378" s="187">
        <f>ROUND(I378*H378,2)</f>
        <v>0</v>
      </c>
      <c r="K378" s="183" t="s">
        <v>19</v>
      </c>
      <c r="L378" s="42"/>
      <c r="M378" s="188" t="s">
        <v>19</v>
      </c>
      <c r="N378" s="189" t="s">
        <v>44</v>
      </c>
      <c r="O378" s="67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292</v>
      </c>
      <c r="AT378" s="192" t="s">
        <v>193</v>
      </c>
      <c r="AU378" s="192" t="s">
        <v>82</v>
      </c>
      <c r="AY378" s="20" t="s">
        <v>191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292</v>
      </c>
      <c r="BM378" s="192" t="s">
        <v>1978</v>
      </c>
    </row>
    <row r="379" spans="1:65" s="2" customFormat="1" ht="11.25">
      <c r="A379" s="37"/>
      <c r="B379" s="38"/>
      <c r="C379" s="39"/>
      <c r="D379" s="194" t="s">
        <v>199</v>
      </c>
      <c r="E379" s="39"/>
      <c r="F379" s="195" t="s">
        <v>3238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199</v>
      </c>
      <c r="AU379" s="20" t="s">
        <v>82</v>
      </c>
    </row>
    <row r="380" spans="1:65" s="2" customFormat="1" ht="16.5" customHeight="1">
      <c r="A380" s="37"/>
      <c r="B380" s="38"/>
      <c r="C380" s="181" t="s">
        <v>1285</v>
      </c>
      <c r="D380" s="181" t="s">
        <v>193</v>
      </c>
      <c r="E380" s="182" t="s">
        <v>3239</v>
      </c>
      <c r="F380" s="183" t="s">
        <v>3240</v>
      </c>
      <c r="G380" s="184" t="s">
        <v>282</v>
      </c>
      <c r="H380" s="185">
        <v>405</v>
      </c>
      <c r="I380" s="186"/>
      <c r="J380" s="187">
        <f>ROUND(I380*H380,2)</f>
        <v>0</v>
      </c>
      <c r="K380" s="183" t="s">
        <v>19</v>
      </c>
      <c r="L380" s="42"/>
      <c r="M380" s="188" t="s">
        <v>19</v>
      </c>
      <c r="N380" s="189" t="s">
        <v>44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292</v>
      </c>
      <c r="AT380" s="192" t="s">
        <v>193</v>
      </c>
      <c r="AU380" s="192" t="s">
        <v>82</v>
      </c>
      <c r="AY380" s="20" t="s">
        <v>191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292</v>
      </c>
      <c r="BM380" s="192" t="s">
        <v>1996</v>
      </c>
    </row>
    <row r="381" spans="1:65" s="2" customFormat="1" ht="11.25">
      <c r="A381" s="37"/>
      <c r="B381" s="38"/>
      <c r="C381" s="39"/>
      <c r="D381" s="194" t="s">
        <v>199</v>
      </c>
      <c r="E381" s="39"/>
      <c r="F381" s="195" t="s">
        <v>3240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199</v>
      </c>
      <c r="AU381" s="20" t="s">
        <v>82</v>
      </c>
    </row>
    <row r="382" spans="1:65" s="2" customFormat="1" ht="21.75" customHeight="1">
      <c r="A382" s="37"/>
      <c r="B382" s="38"/>
      <c r="C382" s="181" t="s">
        <v>1289</v>
      </c>
      <c r="D382" s="181" t="s">
        <v>193</v>
      </c>
      <c r="E382" s="182" t="s">
        <v>3241</v>
      </c>
      <c r="F382" s="183" t="s">
        <v>3242</v>
      </c>
      <c r="G382" s="184" t="s">
        <v>196</v>
      </c>
      <c r="H382" s="185">
        <v>1</v>
      </c>
      <c r="I382" s="186"/>
      <c r="J382" s="187">
        <f>ROUND(I382*H382,2)</f>
        <v>0</v>
      </c>
      <c r="K382" s="183" t="s">
        <v>19</v>
      </c>
      <c r="L382" s="42"/>
      <c r="M382" s="188" t="s">
        <v>19</v>
      </c>
      <c r="N382" s="189" t="s">
        <v>44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292</v>
      </c>
      <c r="AT382" s="192" t="s">
        <v>193</v>
      </c>
      <c r="AU382" s="192" t="s">
        <v>82</v>
      </c>
      <c r="AY382" s="20" t="s">
        <v>191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292</v>
      </c>
      <c r="BM382" s="192" t="s">
        <v>2010</v>
      </c>
    </row>
    <row r="383" spans="1:65" s="2" customFormat="1" ht="11.25">
      <c r="A383" s="37"/>
      <c r="B383" s="38"/>
      <c r="C383" s="39"/>
      <c r="D383" s="194" t="s">
        <v>199</v>
      </c>
      <c r="E383" s="39"/>
      <c r="F383" s="195" t="s">
        <v>3242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199</v>
      </c>
      <c r="AU383" s="20" t="s">
        <v>82</v>
      </c>
    </row>
    <row r="384" spans="1:65" s="2" customFormat="1" ht="21.75" customHeight="1">
      <c r="A384" s="37"/>
      <c r="B384" s="38"/>
      <c r="C384" s="181" t="s">
        <v>1299</v>
      </c>
      <c r="D384" s="181" t="s">
        <v>193</v>
      </c>
      <c r="E384" s="182" t="s">
        <v>3243</v>
      </c>
      <c r="F384" s="183" t="s">
        <v>3244</v>
      </c>
      <c r="G384" s="184" t="s">
        <v>196</v>
      </c>
      <c r="H384" s="185">
        <v>2</v>
      </c>
      <c r="I384" s="186"/>
      <c r="J384" s="187">
        <f>ROUND(I384*H384,2)</f>
        <v>0</v>
      </c>
      <c r="K384" s="183" t="s">
        <v>19</v>
      </c>
      <c r="L384" s="42"/>
      <c r="M384" s="188" t="s">
        <v>19</v>
      </c>
      <c r="N384" s="189" t="s">
        <v>44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292</v>
      </c>
      <c r="AT384" s="192" t="s">
        <v>193</v>
      </c>
      <c r="AU384" s="192" t="s">
        <v>82</v>
      </c>
      <c r="AY384" s="20" t="s">
        <v>191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292</v>
      </c>
      <c r="BM384" s="192" t="s">
        <v>2022</v>
      </c>
    </row>
    <row r="385" spans="1:65" s="2" customFormat="1" ht="11.25">
      <c r="A385" s="37"/>
      <c r="B385" s="38"/>
      <c r="C385" s="39"/>
      <c r="D385" s="194" t="s">
        <v>199</v>
      </c>
      <c r="E385" s="39"/>
      <c r="F385" s="195" t="s">
        <v>3244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199</v>
      </c>
      <c r="AU385" s="20" t="s">
        <v>82</v>
      </c>
    </row>
    <row r="386" spans="1:65" s="2" customFormat="1" ht="21.75" customHeight="1">
      <c r="A386" s="37"/>
      <c r="B386" s="38"/>
      <c r="C386" s="181" t="s">
        <v>1305</v>
      </c>
      <c r="D386" s="181" t="s">
        <v>193</v>
      </c>
      <c r="E386" s="182" t="s">
        <v>3245</v>
      </c>
      <c r="F386" s="183" t="s">
        <v>3246</v>
      </c>
      <c r="G386" s="184" t="s">
        <v>196</v>
      </c>
      <c r="H386" s="185">
        <v>1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44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292</v>
      </c>
      <c r="AT386" s="192" t="s">
        <v>193</v>
      </c>
      <c r="AU386" s="192" t="s">
        <v>82</v>
      </c>
      <c r="AY386" s="20" t="s">
        <v>191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292</v>
      </c>
      <c r="BM386" s="192" t="s">
        <v>2030</v>
      </c>
    </row>
    <row r="387" spans="1:65" s="2" customFormat="1" ht="11.25">
      <c r="A387" s="37"/>
      <c r="B387" s="38"/>
      <c r="C387" s="39"/>
      <c r="D387" s="194" t="s">
        <v>199</v>
      </c>
      <c r="E387" s="39"/>
      <c r="F387" s="195" t="s">
        <v>3246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199</v>
      </c>
      <c r="AU387" s="20" t="s">
        <v>82</v>
      </c>
    </row>
    <row r="388" spans="1:65" s="2" customFormat="1" ht="21.75" customHeight="1">
      <c r="A388" s="37"/>
      <c r="B388" s="38"/>
      <c r="C388" s="181" t="s">
        <v>1310</v>
      </c>
      <c r="D388" s="181" t="s">
        <v>193</v>
      </c>
      <c r="E388" s="182" t="s">
        <v>3247</v>
      </c>
      <c r="F388" s="183" t="s">
        <v>3248</v>
      </c>
      <c r="G388" s="184" t="s">
        <v>196</v>
      </c>
      <c r="H388" s="185">
        <v>2</v>
      </c>
      <c r="I388" s="186"/>
      <c r="J388" s="187">
        <f>ROUND(I388*H388,2)</f>
        <v>0</v>
      </c>
      <c r="K388" s="183" t="s">
        <v>19</v>
      </c>
      <c r="L388" s="42"/>
      <c r="M388" s="188" t="s">
        <v>19</v>
      </c>
      <c r="N388" s="189" t="s">
        <v>44</v>
      </c>
      <c r="O388" s="67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292</v>
      </c>
      <c r="AT388" s="192" t="s">
        <v>193</v>
      </c>
      <c r="AU388" s="192" t="s">
        <v>82</v>
      </c>
      <c r="AY388" s="20" t="s">
        <v>191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80</v>
      </c>
      <c r="BK388" s="193">
        <f>ROUND(I388*H388,2)</f>
        <v>0</v>
      </c>
      <c r="BL388" s="20" t="s">
        <v>292</v>
      </c>
      <c r="BM388" s="192" t="s">
        <v>2040</v>
      </c>
    </row>
    <row r="389" spans="1:65" s="2" customFormat="1" ht="11.25">
      <c r="A389" s="37"/>
      <c r="B389" s="38"/>
      <c r="C389" s="39"/>
      <c r="D389" s="194" t="s">
        <v>199</v>
      </c>
      <c r="E389" s="39"/>
      <c r="F389" s="195" t="s">
        <v>3248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199</v>
      </c>
      <c r="AU389" s="20" t="s">
        <v>82</v>
      </c>
    </row>
    <row r="390" spans="1:65" s="2" customFormat="1" ht="21.75" customHeight="1">
      <c r="A390" s="37"/>
      <c r="B390" s="38"/>
      <c r="C390" s="181" t="s">
        <v>1316</v>
      </c>
      <c r="D390" s="181" t="s">
        <v>193</v>
      </c>
      <c r="E390" s="182" t="s">
        <v>3249</v>
      </c>
      <c r="F390" s="183" t="s">
        <v>3250</v>
      </c>
      <c r="G390" s="184" t="s">
        <v>196</v>
      </c>
      <c r="H390" s="185">
        <v>3</v>
      </c>
      <c r="I390" s="186"/>
      <c r="J390" s="187">
        <f>ROUND(I390*H390,2)</f>
        <v>0</v>
      </c>
      <c r="K390" s="183" t="s">
        <v>19</v>
      </c>
      <c r="L390" s="42"/>
      <c r="M390" s="188" t="s">
        <v>19</v>
      </c>
      <c r="N390" s="189" t="s">
        <v>44</v>
      </c>
      <c r="O390" s="67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292</v>
      </c>
      <c r="AT390" s="192" t="s">
        <v>193</v>
      </c>
      <c r="AU390" s="192" t="s">
        <v>82</v>
      </c>
      <c r="AY390" s="20" t="s">
        <v>191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292</v>
      </c>
      <c r="BM390" s="192" t="s">
        <v>2058</v>
      </c>
    </row>
    <row r="391" spans="1:65" s="2" customFormat="1" ht="11.25">
      <c r="A391" s="37"/>
      <c r="B391" s="38"/>
      <c r="C391" s="39"/>
      <c r="D391" s="194" t="s">
        <v>199</v>
      </c>
      <c r="E391" s="39"/>
      <c r="F391" s="195" t="s">
        <v>3250</v>
      </c>
      <c r="G391" s="39"/>
      <c r="H391" s="39"/>
      <c r="I391" s="196"/>
      <c r="J391" s="39"/>
      <c r="K391" s="39"/>
      <c r="L391" s="42"/>
      <c r="M391" s="197"/>
      <c r="N391" s="198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199</v>
      </c>
      <c r="AU391" s="20" t="s">
        <v>82</v>
      </c>
    </row>
    <row r="392" spans="1:65" s="2" customFormat="1" ht="21.75" customHeight="1">
      <c r="A392" s="37"/>
      <c r="B392" s="38"/>
      <c r="C392" s="181" t="s">
        <v>1324</v>
      </c>
      <c r="D392" s="181" t="s">
        <v>193</v>
      </c>
      <c r="E392" s="182" t="s">
        <v>3251</v>
      </c>
      <c r="F392" s="183" t="s">
        <v>3252</v>
      </c>
      <c r="G392" s="184" t="s">
        <v>196</v>
      </c>
      <c r="H392" s="185">
        <v>1</v>
      </c>
      <c r="I392" s="186"/>
      <c r="J392" s="187">
        <f>ROUND(I392*H392,2)</f>
        <v>0</v>
      </c>
      <c r="K392" s="183" t="s">
        <v>19</v>
      </c>
      <c r="L392" s="42"/>
      <c r="M392" s="188" t="s">
        <v>19</v>
      </c>
      <c r="N392" s="189" t="s">
        <v>44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292</v>
      </c>
      <c r="AT392" s="192" t="s">
        <v>193</v>
      </c>
      <c r="AU392" s="192" t="s">
        <v>82</v>
      </c>
      <c r="AY392" s="20" t="s">
        <v>191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292</v>
      </c>
      <c r="BM392" s="192" t="s">
        <v>2073</v>
      </c>
    </row>
    <row r="393" spans="1:65" s="2" customFormat="1" ht="11.25">
      <c r="A393" s="37"/>
      <c r="B393" s="38"/>
      <c r="C393" s="39"/>
      <c r="D393" s="194" t="s">
        <v>199</v>
      </c>
      <c r="E393" s="39"/>
      <c r="F393" s="195" t="s">
        <v>3252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199</v>
      </c>
      <c r="AU393" s="20" t="s">
        <v>82</v>
      </c>
    </row>
    <row r="394" spans="1:65" s="2" customFormat="1" ht="16.5" customHeight="1">
      <c r="A394" s="37"/>
      <c r="B394" s="38"/>
      <c r="C394" s="181" t="s">
        <v>1332</v>
      </c>
      <c r="D394" s="181" t="s">
        <v>193</v>
      </c>
      <c r="E394" s="182" t="s">
        <v>3253</v>
      </c>
      <c r="F394" s="183" t="s">
        <v>3254</v>
      </c>
      <c r="G394" s="184" t="s">
        <v>196</v>
      </c>
      <c r="H394" s="185">
        <v>11</v>
      </c>
      <c r="I394" s="186"/>
      <c r="J394" s="187">
        <f>ROUND(I394*H394,2)</f>
        <v>0</v>
      </c>
      <c r="K394" s="183" t="s">
        <v>19</v>
      </c>
      <c r="L394" s="42"/>
      <c r="M394" s="188" t="s">
        <v>19</v>
      </c>
      <c r="N394" s="189" t="s">
        <v>44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292</v>
      </c>
      <c r="AT394" s="192" t="s">
        <v>193</v>
      </c>
      <c r="AU394" s="192" t="s">
        <v>82</v>
      </c>
      <c r="AY394" s="20" t="s">
        <v>191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292</v>
      </c>
      <c r="BM394" s="192" t="s">
        <v>2083</v>
      </c>
    </row>
    <row r="395" spans="1:65" s="2" customFormat="1" ht="11.25">
      <c r="A395" s="37"/>
      <c r="B395" s="38"/>
      <c r="C395" s="39"/>
      <c r="D395" s="194" t="s">
        <v>199</v>
      </c>
      <c r="E395" s="39"/>
      <c r="F395" s="195" t="s">
        <v>3254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199</v>
      </c>
      <c r="AU395" s="20" t="s">
        <v>82</v>
      </c>
    </row>
    <row r="396" spans="1:65" s="2" customFormat="1" ht="16.5" customHeight="1">
      <c r="A396" s="37"/>
      <c r="B396" s="38"/>
      <c r="C396" s="181" t="s">
        <v>1338</v>
      </c>
      <c r="D396" s="181" t="s">
        <v>193</v>
      </c>
      <c r="E396" s="182" t="s">
        <v>3255</v>
      </c>
      <c r="F396" s="183" t="s">
        <v>3256</v>
      </c>
      <c r="G396" s="184" t="s">
        <v>196</v>
      </c>
      <c r="H396" s="185">
        <v>1</v>
      </c>
      <c r="I396" s="186"/>
      <c r="J396" s="187">
        <f>ROUND(I396*H396,2)</f>
        <v>0</v>
      </c>
      <c r="K396" s="183" t="s">
        <v>19</v>
      </c>
      <c r="L396" s="42"/>
      <c r="M396" s="188" t="s">
        <v>19</v>
      </c>
      <c r="N396" s="189" t="s">
        <v>44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292</v>
      </c>
      <c r="AT396" s="192" t="s">
        <v>193</v>
      </c>
      <c r="AU396" s="192" t="s">
        <v>82</v>
      </c>
      <c r="AY396" s="20" t="s">
        <v>191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80</v>
      </c>
      <c r="BK396" s="193">
        <f>ROUND(I396*H396,2)</f>
        <v>0</v>
      </c>
      <c r="BL396" s="20" t="s">
        <v>292</v>
      </c>
      <c r="BM396" s="192" t="s">
        <v>2097</v>
      </c>
    </row>
    <row r="397" spans="1:65" s="2" customFormat="1" ht="11.25">
      <c r="A397" s="37"/>
      <c r="B397" s="38"/>
      <c r="C397" s="39"/>
      <c r="D397" s="194" t="s">
        <v>199</v>
      </c>
      <c r="E397" s="39"/>
      <c r="F397" s="195" t="s">
        <v>3256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199</v>
      </c>
      <c r="AU397" s="20" t="s">
        <v>82</v>
      </c>
    </row>
    <row r="398" spans="1:65" s="2" customFormat="1" ht="16.5" customHeight="1">
      <c r="A398" s="37"/>
      <c r="B398" s="38"/>
      <c r="C398" s="181" t="s">
        <v>1345</v>
      </c>
      <c r="D398" s="181" t="s">
        <v>193</v>
      </c>
      <c r="E398" s="182" t="s">
        <v>3257</v>
      </c>
      <c r="F398" s="183" t="s">
        <v>3258</v>
      </c>
      <c r="G398" s="184" t="s">
        <v>196</v>
      </c>
      <c r="H398" s="185">
        <v>1</v>
      </c>
      <c r="I398" s="186"/>
      <c r="J398" s="187">
        <f>ROUND(I398*H398,2)</f>
        <v>0</v>
      </c>
      <c r="K398" s="183" t="s">
        <v>19</v>
      </c>
      <c r="L398" s="42"/>
      <c r="M398" s="188" t="s">
        <v>19</v>
      </c>
      <c r="N398" s="189" t="s">
        <v>44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292</v>
      </c>
      <c r="AT398" s="192" t="s">
        <v>193</v>
      </c>
      <c r="AU398" s="192" t="s">
        <v>82</v>
      </c>
      <c r="AY398" s="20" t="s">
        <v>191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292</v>
      </c>
      <c r="BM398" s="192" t="s">
        <v>2107</v>
      </c>
    </row>
    <row r="399" spans="1:65" s="2" customFormat="1" ht="11.25">
      <c r="A399" s="37"/>
      <c r="B399" s="38"/>
      <c r="C399" s="39"/>
      <c r="D399" s="194" t="s">
        <v>199</v>
      </c>
      <c r="E399" s="39"/>
      <c r="F399" s="195" t="s">
        <v>3258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199</v>
      </c>
      <c r="AU399" s="20" t="s">
        <v>82</v>
      </c>
    </row>
    <row r="400" spans="1:65" s="2" customFormat="1" ht="16.5" customHeight="1">
      <c r="A400" s="37"/>
      <c r="B400" s="38"/>
      <c r="C400" s="181" t="s">
        <v>1352</v>
      </c>
      <c r="D400" s="181" t="s">
        <v>193</v>
      </c>
      <c r="E400" s="182" t="s">
        <v>3259</v>
      </c>
      <c r="F400" s="183" t="s">
        <v>3260</v>
      </c>
      <c r="G400" s="184" t="s">
        <v>196</v>
      </c>
      <c r="H400" s="185">
        <v>1</v>
      </c>
      <c r="I400" s="186"/>
      <c r="J400" s="187">
        <f>ROUND(I400*H400,2)</f>
        <v>0</v>
      </c>
      <c r="K400" s="183" t="s">
        <v>19</v>
      </c>
      <c r="L400" s="42"/>
      <c r="M400" s="188" t="s">
        <v>19</v>
      </c>
      <c r="N400" s="189" t="s">
        <v>44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292</v>
      </c>
      <c r="AT400" s="192" t="s">
        <v>193</v>
      </c>
      <c r="AU400" s="192" t="s">
        <v>82</v>
      </c>
      <c r="AY400" s="20" t="s">
        <v>191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80</v>
      </c>
      <c r="BK400" s="193">
        <f>ROUND(I400*H400,2)</f>
        <v>0</v>
      </c>
      <c r="BL400" s="20" t="s">
        <v>292</v>
      </c>
      <c r="BM400" s="192" t="s">
        <v>2117</v>
      </c>
    </row>
    <row r="401" spans="1:65" s="2" customFormat="1" ht="11.25">
      <c r="A401" s="37"/>
      <c r="B401" s="38"/>
      <c r="C401" s="39"/>
      <c r="D401" s="194" t="s">
        <v>199</v>
      </c>
      <c r="E401" s="39"/>
      <c r="F401" s="195" t="s">
        <v>3260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199</v>
      </c>
      <c r="AU401" s="20" t="s">
        <v>82</v>
      </c>
    </row>
    <row r="402" spans="1:65" s="2" customFormat="1" ht="16.5" customHeight="1">
      <c r="A402" s="37"/>
      <c r="B402" s="38"/>
      <c r="C402" s="181" t="s">
        <v>1358</v>
      </c>
      <c r="D402" s="181" t="s">
        <v>193</v>
      </c>
      <c r="E402" s="182" t="s">
        <v>3261</v>
      </c>
      <c r="F402" s="183" t="s">
        <v>3262</v>
      </c>
      <c r="G402" s="184" t="s">
        <v>196</v>
      </c>
      <c r="H402" s="185">
        <v>3</v>
      </c>
      <c r="I402" s="186"/>
      <c r="J402" s="187">
        <f>ROUND(I402*H402,2)</f>
        <v>0</v>
      </c>
      <c r="K402" s="183" t="s">
        <v>19</v>
      </c>
      <c r="L402" s="42"/>
      <c r="M402" s="188" t="s">
        <v>19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292</v>
      </c>
      <c r="AT402" s="192" t="s">
        <v>193</v>
      </c>
      <c r="AU402" s="192" t="s">
        <v>82</v>
      </c>
      <c r="AY402" s="20" t="s">
        <v>191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292</v>
      </c>
      <c r="BM402" s="192" t="s">
        <v>2127</v>
      </c>
    </row>
    <row r="403" spans="1:65" s="2" customFormat="1" ht="11.25">
      <c r="A403" s="37"/>
      <c r="B403" s="38"/>
      <c r="C403" s="39"/>
      <c r="D403" s="194" t="s">
        <v>199</v>
      </c>
      <c r="E403" s="39"/>
      <c r="F403" s="195" t="s">
        <v>3262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199</v>
      </c>
      <c r="AU403" s="20" t="s">
        <v>82</v>
      </c>
    </row>
    <row r="404" spans="1:65" s="2" customFormat="1" ht="16.5" customHeight="1">
      <c r="A404" s="37"/>
      <c r="B404" s="38"/>
      <c r="C404" s="181" t="s">
        <v>1364</v>
      </c>
      <c r="D404" s="181" t="s">
        <v>193</v>
      </c>
      <c r="E404" s="182" t="s">
        <v>3263</v>
      </c>
      <c r="F404" s="183" t="s">
        <v>3264</v>
      </c>
      <c r="G404" s="184" t="s">
        <v>196</v>
      </c>
      <c r="H404" s="185">
        <v>2</v>
      </c>
      <c r="I404" s="186"/>
      <c r="J404" s="187">
        <f>ROUND(I404*H404,2)</f>
        <v>0</v>
      </c>
      <c r="K404" s="183" t="s">
        <v>19</v>
      </c>
      <c r="L404" s="42"/>
      <c r="M404" s="188" t="s">
        <v>19</v>
      </c>
      <c r="N404" s="189" t="s">
        <v>44</v>
      </c>
      <c r="O404" s="67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292</v>
      </c>
      <c r="AT404" s="192" t="s">
        <v>193</v>
      </c>
      <c r="AU404" s="192" t="s">
        <v>82</v>
      </c>
      <c r="AY404" s="20" t="s">
        <v>191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80</v>
      </c>
      <c r="BK404" s="193">
        <f>ROUND(I404*H404,2)</f>
        <v>0</v>
      </c>
      <c r="BL404" s="20" t="s">
        <v>292</v>
      </c>
      <c r="BM404" s="192" t="s">
        <v>2137</v>
      </c>
    </row>
    <row r="405" spans="1:65" s="2" customFormat="1" ht="11.25">
      <c r="A405" s="37"/>
      <c r="B405" s="38"/>
      <c r="C405" s="39"/>
      <c r="D405" s="194" t="s">
        <v>199</v>
      </c>
      <c r="E405" s="39"/>
      <c r="F405" s="195" t="s">
        <v>3264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199</v>
      </c>
      <c r="AU405" s="20" t="s">
        <v>82</v>
      </c>
    </row>
    <row r="406" spans="1:65" s="2" customFormat="1" ht="16.5" customHeight="1">
      <c r="A406" s="37"/>
      <c r="B406" s="38"/>
      <c r="C406" s="181" t="s">
        <v>1371</v>
      </c>
      <c r="D406" s="181" t="s">
        <v>193</v>
      </c>
      <c r="E406" s="182" t="s">
        <v>3265</v>
      </c>
      <c r="F406" s="183" t="s">
        <v>3266</v>
      </c>
      <c r="G406" s="184" t="s">
        <v>196</v>
      </c>
      <c r="H406" s="185">
        <v>4</v>
      </c>
      <c r="I406" s="186"/>
      <c r="J406" s="187">
        <f>ROUND(I406*H406,2)</f>
        <v>0</v>
      </c>
      <c r="K406" s="183" t="s">
        <v>19</v>
      </c>
      <c r="L406" s="42"/>
      <c r="M406" s="188" t="s">
        <v>19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292</v>
      </c>
      <c r="AT406" s="192" t="s">
        <v>193</v>
      </c>
      <c r="AU406" s="192" t="s">
        <v>82</v>
      </c>
      <c r="AY406" s="20" t="s">
        <v>191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292</v>
      </c>
      <c r="BM406" s="192" t="s">
        <v>2147</v>
      </c>
    </row>
    <row r="407" spans="1:65" s="2" customFormat="1" ht="11.25">
      <c r="A407" s="37"/>
      <c r="B407" s="38"/>
      <c r="C407" s="39"/>
      <c r="D407" s="194" t="s">
        <v>199</v>
      </c>
      <c r="E407" s="39"/>
      <c r="F407" s="195" t="s">
        <v>3266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199</v>
      </c>
      <c r="AU407" s="20" t="s">
        <v>82</v>
      </c>
    </row>
    <row r="408" spans="1:65" s="2" customFormat="1" ht="16.5" customHeight="1">
      <c r="A408" s="37"/>
      <c r="B408" s="38"/>
      <c r="C408" s="181" t="s">
        <v>1378</v>
      </c>
      <c r="D408" s="181" t="s">
        <v>193</v>
      </c>
      <c r="E408" s="182" t="s">
        <v>3267</v>
      </c>
      <c r="F408" s="183" t="s">
        <v>3268</v>
      </c>
      <c r="G408" s="184" t="s">
        <v>282</v>
      </c>
      <c r="H408" s="185">
        <v>200</v>
      </c>
      <c r="I408" s="186"/>
      <c r="J408" s="187">
        <f>ROUND(I408*H408,2)</f>
        <v>0</v>
      </c>
      <c r="K408" s="183" t="s">
        <v>19</v>
      </c>
      <c r="L408" s="42"/>
      <c r="M408" s="188" t="s">
        <v>19</v>
      </c>
      <c r="N408" s="189" t="s">
        <v>44</v>
      </c>
      <c r="O408" s="67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292</v>
      </c>
      <c r="AT408" s="192" t="s">
        <v>193</v>
      </c>
      <c r="AU408" s="192" t="s">
        <v>82</v>
      </c>
      <c r="AY408" s="20" t="s">
        <v>191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80</v>
      </c>
      <c r="BK408" s="193">
        <f>ROUND(I408*H408,2)</f>
        <v>0</v>
      </c>
      <c r="BL408" s="20" t="s">
        <v>292</v>
      </c>
      <c r="BM408" s="192" t="s">
        <v>2157</v>
      </c>
    </row>
    <row r="409" spans="1:65" s="2" customFormat="1" ht="11.25">
      <c r="A409" s="37"/>
      <c r="B409" s="38"/>
      <c r="C409" s="39"/>
      <c r="D409" s="194" t="s">
        <v>199</v>
      </c>
      <c r="E409" s="39"/>
      <c r="F409" s="195" t="s">
        <v>3268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199</v>
      </c>
      <c r="AU409" s="20" t="s">
        <v>82</v>
      </c>
    </row>
    <row r="410" spans="1:65" s="2" customFormat="1" ht="16.5" customHeight="1">
      <c r="A410" s="37"/>
      <c r="B410" s="38"/>
      <c r="C410" s="181" t="s">
        <v>1387</v>
      </c>
      <c r="D410" s="181" t="s">
        <v>193</v>
      </c>
      <c r="E410" s="182" t="s">
        <v>3269</v>
      </c>
      <c r="F410" s="183" t="s">
        <v>3270</v>
      </c>
      <c r="G410" s="184" t="s">
        <v>282</v>
      </c>
      <c r="H410" s="185">
        <v>700</v>
      </c>
      <c r="I410" s="186"/>
      <c r="J410" s="187">
        <f>ROUND(I410*H410,2)</f>
        <v>0</v>
      </c>
      <c r="K410" s="183" t="s">
        <v>19</v>
      </c>
      <c r="L410" s="42"/>
      <c r="M410" s="188" t="s">
        <v>19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292</v>
      </c>
      <c r="AT410" s="192" t="s">
        <v>193</v>
      </c>
      <c r="AU410" s="192" t="s">
        <v>82</v>
      </c>
      <c r="AY410" s="20" t="s">
        <v>191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292</v>
      </c>
      <c r="BM410" s="192" t="s">
        <v>2167</v>
      </c>
    </row>
    <row r="411" spans="1:65" s="2" customFormat="1" ht="11.25">
      <c r="A411" s="37"/>
      <c r="B411" s="38"/>
      <c r="C411" s="39"/>
      <c r="D411" s="194" t="s">
        <v>199</v>
      </c>
      <c r="E411" s="39"/>
      <c r="F411" s="195" t="s">
        <v>3270</v>
      </c>
      <c r="G411" s="39"/>
      <c r="H411" s="39"/>
      <c r="I411" s="196"/>
      <c r="J411" s="39"/>
      <c r="K411" s="39"/>
      <c r="L411" s="42"/>
      <c r="M411" s="197"/>
      <c r="N411" s="198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199</v>
      </c>
      <c r="AU411" s="20" t="s">
        <v>82</v>
      </c>
    </row>
    <row r="412" spans="1:65" s="2" customFormat="1" ht="16.5" customHeight="1">
      <c r="A412" s="37"/>
      <c r="B412" s="38"/>
      <c r="C412" s="181" t="s">
        <v>1396</v>
      </c>
      <c r="D412" s="181" t="s">
        <v>193</v>
      </c>
      <c r="E412" s="182" t="s">
        <v>3271</v>
      </c>
      <c r="F412" s="183" t="s">
        <v>3272</v>
      </c>
      <c r="G412" s="184" t="s">
        <v>196</v>
      </c>
      <c r="H412" s="185">
        <v>360</v>
      </c>
      <c r="I412" s="186"/>
      <c r="J412" s="187">
        <f>ROUND(I412*H412,2)</f>
        <v>0</v>
      </c>
      <c r="K412" s="183" t="s">
        <v>19</v>
      </c>
      <c r="L412" s="42"/>
      <c r="M412" s="188" t="s">
        <v>19</v>
      </c>
      <c r="N412" s="189" t="s">
        <v>44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292</v>
      </c>
      <c r="AT412" s="192" t="s">
        <v>193</v>
      </c>
      <c r="AU412" s="192" t="s">
        <v>82</v>
      </c>
      <c r="AY412" s="20" t="s">
        <v>191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80</v>
      </c>
      <c r="BK412" s="193">
        <f>ROUND(I412*H412,2)</f>
        <v>0</v>
      </c>
      <c r="BL412" s="20" t="s">
        <v>292</v>
      </c>
      <c r="BM412" s="192" t="s">
        <v>2177</v>
      </c>
    </row>
    <row r="413" spans="1:65" s="2" customFormat="1" ht="11.25">
      <c r="A413" s="37"/>
      <c r="B413" s="38"/>
      <c r="C413" s="39"/>
      <c r="D413" s="194" t="s">
        <v>199</v>
      </c>
      <c r="E413" s="39"/>
      <c r="F413" s="195" t="s">
        <v>3272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199</v>
      </c>
      <c r="AU413" s="20" t="s">
        <v>82</v>
      </c>
    </row>
    <row r="414" spans="1:65" s="2" customFormat="1" ht="16.5" customHeight="1">
      <c r="A414" s="37"/>
      <c r="B414" s="38"/>
      <c r="C414" s="181" t="s">
        <v>1403</v>
      </c>
      <c r="D414" s="181" t="s">
        <v>193</v>
      </c>
      <c r="E414" s="182" t="s">
        <v>3273</v>
      </c>
      <c r="F414" s="183" t="s">
        <v>3274</v>
      </c>
      <c r="G414" s="184" t="s">
        <v>282</v>
      </c>
      <c r="H414" s="185">
        <v>500</v>
      </c>
      <c r="I414" s="186"/>
      <c r="J414" s="187">
        <f>ROUND(I414*H414,2)</f>
        <v>0</v>
      </c>
      <c r="K414" s="183" t="s">
        <v>19</v>
      </c>
      <c r="L414" s="42"/>
      <c r="M414" s="188" t="s">
        <v>19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292</v>
      </c>
      <c r="AT414" s="192" t="s">
        <v>193</v>
      </c>
      <c r="AU414" s="192" t="s">
        <v>82</v>
      </c>
      <c r="AY414" s="20" t="s">
        <v>191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292</v>
      </c>
      <c r="BM414" s="192" t="s">
        <v>2187</v>
      </c>
    </row>
    <row r="415" spans="1:65" s="2" customFormat="1" ht="11.25">
      <c r="A415" s="37"/>
      <c r="B415" s="38"/>
      <c r="C415" s="39"/>
      <c r="D415" s="194" t="s">
        <v>199</v>
      </c>
      <c r="E415" s="39"/>
      <c r="F415" s="195" t="s">
        <v>3274</v>
      </c>
      <c r="G415" s="39"/>
      <c r="H415" s="39"/>
      <c r="I415" s="196"/>
      <c r="J415" s="39"/>
      <c r="K415" s="39"/>
      <c r="L415" s="42"/>
      <c r="M415" s="197"/>
      <c r="N415" s="198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199</v>
      </c>
      <c r="AU415" s="20" t="s">
        <v>82</v>
      </c>
    </row>
    <row r="416" spans="1:65" s="2" customFormat="1" ht="21.75" customHeight="1">
      <c r="A416" s="37"/>
      <c r="B416" s="38"/>
      <c r="C416" s="181" t="s">
        <v>1408</v>
      </c>
      <c r="D416" s="181" t="s">
        <v>193</v>
      </c>
      <c r="E416" s="182" t="s">
        <v>3275</v>
      </c>
      <c r="F416" s="183" t="s">
        <v>3276</v>
      </c>
      <c r="G416" s="184" t="s">
        <v>301</v>
      </c>
      <c r="H416" s="185">
        <v>4982.12</v>
      </c>
      <c r="I416" s="186"/>
      <c r="J416" s="187">
        <f>ROUND(I416*H416,2)</f>
        <v>0</v>
      </c>
      <c r="K416" s="183" t="s">
        <v>19</v>
      </c>
      <c r="L416" s="42"/>
      <c r="M416" s="188" t="s">
        <v>19</v>
      </c>
      <c r="N416" s="189" t="s">
        <v>44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292</v>
      </c>
      <c r="AT416" s="192" t="s">
        <v>193</v>
      </c>
      <c r="AU416" s="192" t="s">
        <v>82</v>
      </c>
      <c r="AY416" s="20" t="s">
        <v>191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80</v>
      </c>
      <c r="BK416" s="193">
        <f>ROUND(I416*H416,2)</f>
        <v>0</v>
      </c>
      <c r="BL416" s="20" t="s">
        <v>292</v>
      </c>
      <c r="BM416" s="192" t="s">
        <v>2197</v>
      </c>
    </row>
    <row r="417" spans="1:65" s="2" customFormat="1" ht="11.25">
      <c r="A417" s="37"/>
      <c r="B417" s="38"/>
      <c r="C417" s="39"/>
      <c r="D417" s="194" t="s">
        <v>199</v>
      </c>
      <c r="E417" s="39"/>
      <c r="F417" s="195" t="s">
        <v>3276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199</v>
      </c>
      <c r="AU417" s="20" t="s">
        <v>82</v>
      </c>
    </row>
    <row r="418" spans="1:65" s="2" customFormat="1" ht="16.5" customHeight="1">
      <c r="A418" s="37"/>
      <c r="B418" s="38"/>
      <c r="C418" s="181" t="s">
        <v>1420</v>
      </c>
      <c r="D418" s="181" t="s">
        <v>193</v>
      </c>
      <c r="E418" s="182" t="s">
        <v>3277</v>
      </c>
      <c r="F418" s="183" t="s">
        <v>3278</v>
      </c>
      <c r="G418" s="184" t="s">
        <v>301</v>
      </c>
      <c r="H418" s="185">
        <v>632.5</v>
      </c>
      <c r="I418" s="186"/>
      <c r="J418" s="187">
        <f>ROUND(I418*H418,2)</f>
        <v>0</v>
      </c>
      <c r="K418" s="183" t="s">
        <v>19</v>
      </c>
      <c r="L418" s="42"/>
      <c r="M418" s="188" t="s">
        <v>19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292</v>
      </c>
      <c r="AT418" s="192" t="s">
        <v>193</v>
      </c>
      <c r="AU418" s="192" t="s">
        <v>82</v>
      </c>
      <c r="AY418" s="20" t="s">
        <v>191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292</v>
      </c>
      <c r="BM418" s="192" t="s">
        <v>2212</v>
      </c>
    </row>
    <row r="419" spans="1:65" s="2" customFormat="1" ht="11.25">
      <c r="A419" s="37"/>
      <c r="B419" s="38"/>
      <c r="C419" s="39"/>
      <c r="D419" s="194" t="s">
        <v>199</v>
      </c>
      <c r="E419" s="39"/>
      <c r="F419" s="195" t="s">
        <v>3278</v>
      </c>
      <c r="G419" s="39"/>
      <c r="H419" s="39"/>
      <c r="I419" s="196"/>
      <c r="J419" s="39"/>
      <c r="K419" s="39"/>
      <c r="L419" s="42"/>
      <c r="M419" s="197"/>
      <c r="N419" s="198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199</v>
      </c>
      <c r="AU419" s="20" t="s">
        <v>82</v>
      </c>
    </row>
    <row r="420" spans="1:65" s="2" customFormat="1" ht="16.5" customHeight="1">
      <c r="A420" s="37"/>
      <c r="B420" s="38"/>
      <c r="C420" s="181" t="s">
        <v>1423</v>
      </c>
      <c r="D420" s="181" t="s">
        <v>193</v>
      </c>
      <c r="E420" s="182" t="s">
        <v>3279</v>
      </c>
      <c r="F420" s="183" t="s">
        <v>3280</v>
      </c>
      <c r="G420" s="184" t="s">
        <v>282</v>
      </c>
      <c r="H420" s="185">
        <v>650</v>
      </c>
      <c r="I420" s="186"/>
      <c r="J420" s="187">
        <f>ROUND(I420*H420,2)</f>
        <v>0</v>
      </c>
      <c r="K420" s="183" t="s">
        <v>19</v>
      </c>
      <c r="L420" s="42"/>
      <c r="M420" s="188" t="s">
        <v>19</v>
      </c>
      <c r="N420" s="189" t="s">
        <v>44</v>
      </c>
      <c r="O420" s="67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292</v>
      </c>
      <c r="AT420" s="192" t="s">
        <v>193</v>
      </c>
      <c r="AU420" s="192" t="s">
        <v>82</v>
      </c>
      <c r="AY420" s="20" t="s">
        <v>191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292</v>
      </c>
      <c r="BM420" s="192" t="s">
        <v>2226</v>
      </c>
    </row>
    <row r="421" spans="1:65" s="2" customFormat="1" ht="11.25">
      <c r="A421" s="37"/>
      <c r="B421" s="38"/>
      <c r="C421" s="39"/>
      <c r="D421" s="194" t="s">
        <v>199</v>
      </c>
      <c r="E421" s="39"/>
      <c r="F421" s="195" t="s">
        <v>3280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199</v>
      </c>
      <c r="AU421" s="20" t="s">
        <v>82</v>
      </c>
    </row>
    <row r="422" spans="1:65" s="2" customFormat="1" ht="16.5" customHeight="1">
      <c r="A422" s="37"/>
      <c r="B422" s="38"/>
      <c r="C422" s="181" t="s">
        <v>1429</v>
      </c>
      <c r="D422" s="181" t="s">
        <v>193</v>
      </c>
      <c r="E422" s="182" t="s">
        <v>3281</v>
      </c>
      <c r="F422" s="183" t="s">
        <v>3282</v>
      </c>
      <c r="G422" s="184" t="s">
        <v>301</v>
      </c>
      <c r="H422" s="185">
        <v>400</v>
      </c>
      <c r="I422" s="186"/>
      <c r="J422" s="187">
        <f>ROUND(I422*H422,2)</f>
        <v>0</v>
      </c>
      <c r="K422" s="183" t="s">
        <v>19</v>
      </c>
      <c r="L422" s="42"/>
      <c r="M422" s="188" t="s">
        <v>19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292</v>
      </c>
      <c r="AT422" s="192" t="s">
        <v>193</v>
      </c>
      <c r="AU422" s="192" t="s">
        <v>82</v>
      </c>
      <c r="AY422" s="20" t="s">
        <v>191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292</v>
      </c>
      <c r="BM422" s="192" t="s">
        <v>2239</v>
      </c>
    </row>
    <row r="423" spans="1:65" s="2" customFormat="1" ht="11.25">
      <c r="A423" s="37"/>
      <c r="B423" s="38"/>
      <c r="C423" s="39"/>
      <c r="D423" s="194" t="s">
        <v>199</v>
      </c>
      <c r="E423" s="39"/>
      <c r="F423" s="195" t="s">
        <v>3282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199</v>
      </c>
      <c r="AU423" s="20" t="s">
        <v>82</v>
      </c>
    </row>
    <row r="424" spans="1:65" s="2" customFormat="1" ht="16.5" customHeight="1">
      <c r="A424" s="37"/>
      <c r="B424" s="38"/>
      <c r="C424" s="181" t="s">
        <v>1434</v>
      </c>
      <c r="D424" s="181" t="s">
        <v>193</v>
      </c>
      <c r="E424" s="182" t="s">
        <v>3283</v>
      </c>
      <c r="F424" s="183" t="s">
        <v>3284</v>
      </c>
      <c r="G424" s="184" t="s">
        <v>301</v>
      </c>
      <c r="H424" s="185">
        <v>250</v>
      </c>
      <c r="I424" s="186"/>
      <c r="J424" s="187">
        <f>ROUND(I424*H424,2)</f>
        <v>0</v>
      </c>
      <c r="K424" s="183" t="s">
        <v>19</v>
      </c>
      <c r="L424" s="42"/>
      <c r="M424" s="188" t="s">
        <v>19</v>
      </c>
      <c r="N424" s="189" t="s">
        <v>44</v>
      </c>
      <c r="O424" s="67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292</v>
      </c>
      <c r="AT424" s="192" t="s">
        <v>193</v>
      </c>
      <c r="AU424" s="192" t="s">
        <v>82</v>
      </c>
      <c r="AY424" s="20" t="s">
        <v>191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80</v>
      </c>
      <c r="BK424" s="193">
        <f>ROUND(I424*H424,2)</f>
        <v>0</v>
      </c>
      <c r="BL424" s="20" t="s">
        <v>292</v>
      </c>
      <c r="BM424" s="192" t="s">
        <v>2249</v>
      </c>
    </row>
    <row r="425" spans="1:65" s="2" customFormat="1" ht="11.25">
      <c r="A425" s="37"/>
      <c r="B425" s="38"/>
      <c r="C425" s="39"/>
      <c r="D425" s="194" t="s">
        <v>199</v>
      </c>
      <c r="E425" s="39"/>
      <c r="F425" s="195" t="s">
        <v>3284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199</v>
      </c>
      <c r="AU425" s="20" t="s">
        <v>82</v>
      </c>
    </row>
    <row r="426" spans="1:65" s="2" customFormat="1" ht="16.5" customHeight="1">
      <c r="A426" s="37"/>
      <c r="B426" s="38"/>
      <c r="C426" s="181" t="s">
        <v>1440</v>
      </c>
      <c r="D426" s="181" t="s">
        <v>193</v>
      </c>
      <c r="E426" s="182" t="s">
        <v>3285</v>
      </c>
      <c r="F426" s="183" t="s">
        <v>3286</v>
      </c>
      <c r="G426" s="184" t="s">
        <v>301</v>
      </c>
      <c r="H426" s="185">
        <v>350</v>
      </c>
      <c r="I426" s="186"/>
      <c r="J426" s="187">
        <f>ROUND(I426*H426,2)</f>
        <v>0</v>
      </c>
      <c r="K426" s="183" t="s">
        <v>19</v>
      </c>
      <c r="L426" s="42"/>
      <c r="M426" s="188" t="s">
        <v>19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292</v>
      </c>
      <c r="AT426" s="192" t="s">
        <v>193</v>
      </c>
      <c r="AU426" s="192" t="s">
        <v>82</v>
      </c>
      <c r="AY426" s="20" t="s">
        <v>191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292</v>
      </c>
      <c r="BM426" s="192" t="s">
        <v>2258</v>
      </c>
    </row>
    <row r="427" spans="1:65" s="2" customFormat="1" ht="11.25">
      <c r="A427" s="37"/>
      <c r="B427" s="38"/>
      <c r="C427" s="39"/>
      <c r="D427" s="194" t="s">
        <v>199</v>
      </c>
      <c r="E427" s="39"/>
      <c r="F427" s="195" t="s">
        <v>3286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199</v>
      </c>
      <c r="AU427" s="20" t="s">
        <v>82</v>
      </c>
    </row>
    <row r="428" spans="1:65" s="2" customFormat="1" ht="16.5" customHeight="1">
      <c r="A428" s="37"/>
      <c r="B428" s="38"/>
      <c r="C428" s="181" t="s">
        <v>1443</v>
      </c>
      <c r="D428" s="181" t="s">
        <v>193</v>
      </c>
      <c r="E428" s="182" t="s">
        <v>3287</v>
      </c>
      <c r="F428" s="183" t="s">
        <v>3288</v>
      </c>
      <c r="G428" s="184" t="s">
        <v>196</v>
      </c>
      <c r="H428" s="185">
        <v>1</v>
      </c>
      <c r="I428" s="186"/>
      <c r="J428" s="187">
        <f>ROUND(I428*H428,2)</f>
        <v>0</v>
      </c>
      <c r="K428" s="183" t="s">
        <v>19</v>
      </c>
      <c r="L428" s="42"/>
      <c r="M428" s="188" t="s">
        <v>19</v>
      </c>
      <c r="N428" s="189" t="s">
        <v>44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292</v>
      </c>
      <c r="AT428" s="192" t="s">
        <v>193</v>
      </c>
      <c r="AU428" s="192" t="s">
        <v>82</v>
      </c>
      <c r="AY428" s="20" t="s">
        <v>191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80</v>
      </c>
      <c r="BK428" s="193">
        <f>ROUND(I428*H428,2)</f>
        <v>0</v>
      </c>
      <c r="BL428" s="20" t="s">
        <v>292</v>
      </c>
      <c r="BM428" s="192" t="s">
        <v>2268</v>
      </c>
    </row>
    <row r="429" spans="1:65" s="2" customFormat="1" ht="11.25">
      <c r="A429" s="37"/>
      <c r="B429" s="38"/>
      <c r="C429" s="39"/>
      <c r="D429" s="194" t="s">
        <v>199</v>
      </c>
      <c r="E429" s="39"/>
      <c r="F429" s="195" t="s">
        <v>3288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199</v>
      </c>
      <c r="AU429" s="20" t="s">
        <v>82</v>
      </c>
    </row>
    <row r="430" spans="1:65" s="2" customFormat="1" ht="16.5" customHeight="1">
      <c r="A430" s="37"/>
      <c r="B430" s="38"/>
      <c r="C430" s="181" t="s">
        <v>1449</v>
      </c>
      <c r="D430" s="181" t="s">
        <v>193</v>
      </c>
      <c r="E430" s="182" t="s">
        <v>3289</v>
      </c>
      <c r="F430" s="183" t="s">
        <v>3290</v>
      </c>
      <c r="G430" s="184" t="s">
        <v>196</v>
      </c>
      <c r="H430" s="185">
        <v>2</v>
      </c>
      <c r="I430" s="186"/>
      <c r="J430" s="187">
        <f>ROUND(I430*H430,2)</f>
        <v>0</v>
      </c>
      <c r="K430" s="183" t="s">
        <v>19</v>
      </c>
      <c r="L430" s="42"/>
      <c r="M430" s="188" t="s">
        <v>19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292</v>
      </c>
      <c r="AT430" s="192" t="s">
        <v>193</v>
      </c>
      <c r="AU430" s="192" t="s">
        <v>82</v>
      </c>
      <c r="AY430" s="20" t="s">
        <v>191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292</v>
      </c>
      <c r="BM430" s="192" t="s">
        <v>2278</v>
      </c>
    </row>
    <row r="431" spans="1:65" s="2" customFormat="1" ht="11.25">
      <c r="A431" s="37"/>
      <c r="B431" s="38"/>
      <c r="C431" s="39"/>
      <c r="D431" s="194" t="s">
        <v>199</v>
      </c>
      <c r="E431" s="39"/>
      <c r="F431" s="195" t="s">
        <v>3290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199</v>
      </c>
      <c r="AU431" s="20" t="s">
        <v>82</v>
      </c>
    </row>
    <row r="432" spans="1:65" s="2" customFormat="1" ht="16.5" customHeight="1">
      <c r="A432" s="37"/>
      <c r="B432" s="38"/>
      <c r="C432" s="181" t="s">
        <v>1453</v>
      </c>
      <c r="D432" s="181" t="s">
        <v>193</v>
      </c>
      <c r="E432" s="182" t="s">
        <v>3291</v>
      </c>
      <c r="F432" s="183" t="s">
        <v>3292</v>
      </c>
      <c r="G432" s="184" t="s">
        <v>196</v>
      </c>
      <c r="H432" s="185">
        <v>1</v>
      </c>
      <c r="I432" s="186"/>
      <c r="J432" s="187">
        <f>ROUND(I432*H432,2)</f>
        <v>0</v>
      </c>
      <c r="K432" s="183" t="s">
        <v>19</v>
      </c>
      <c r="L432" s="42"/>
      <c r="M432" s="188" t="s">
        <v>19</v>
      </c>
      <c r="N432" s="189" t="s">
        <v>44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292</v>
      </c>
      <c r="AT432" s="192" t="s">
        <v>193</v>
      </c>
      <c r="AU432" s="192" t="s">
        <v>82</v>
      </c>
      <c r="AY432" s="20" t="s">
        <v>191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80</v>
      </c>
      <c r="BK432" s="193">
        <f>ROUND(I432*H432,2)</f>
        <v>0</v>
      </c>
      <c r="BL432" s="20" t="s">
        <v>292</v>
      </c>
      <c r="BM432" s="192" t="s">
        <v>2288</v>
      </c>
    </row>
    <row r="433" spans="1:65" s="2" customFormat="1" ht="11.25">
      <c r="A433" s="37"/>
      <c r="B433" s="38"/>
      <c r="C433" s="39"/>
      <c r="D433" s="194" t="s">
        <v>199</v>
      </c>
      <c r="E433" s="39"/>
      <c r="F433" s="195" t="s">
        <v>3292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199</v>
      </c>
      <c r="AU433" s="20" t="s">
        <v>82</v>
      </c>
    </row>
    <row r="434" spans="1:65" s="2" customFormat="1" ht="16.5" customHeight="1">
      <c r="A434" s="37"/>
      <c r="B434" s="38"/>
      <c r="C434" s="181" t="s">
        <v>1458</v>
      </c>
      <c r="D434" s="181" t="s">
        <v>193</v>
      </c>
      <c r="E434" s="182" t="s">
        <v>3293</v>
      </c>
      <c r="F434" s="183" t="s">
        <v>3294</v>
      </c>
      <c r="G434" s="184" t="s">
        <v>196</v>
      </c>
      <c r="H434" s="185">
        <v>1</v>
      </c>
      <c r="I434" s="186"/>
      <c r="J434" s="187">
        <f>ROUND(I434*H434,2)</f>
        <v>0</v>
      </c>
      <c r="K434" s="183" t="s">
        <v>19</v>
      </c>
      <c r="L434" s="42"/>
      <c r="M434" s="188" t="s">
        <v>19</v>
      </c>
      <c r="N434" s="189" t="s">
        <v>44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292</v>
      </c>
      <c r="AT434" s="192" t="s">
        <v>193</v>
      </c>
      <c r="AU434" s="192" t="s">
        <v>82</v>
      </c>
      <c r="AY434" s="20" t="s">
        <v>191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292</v>
      </c>
      <c r="BM434" s="192" t="s">
        <v>2298</v>
      </c>
    </row>
    <row r="435" spans="1:65" s="2" customFormat="1" ht="11.25">
      <c r="A435" s="37"/>
      <c r="B435" s="38"/>
      <c r="C435" s="39"/>
      <c r="D435" s="194" t="s">
        <v>199</v>
      </c>
      <c r="E435" s="39"/>
      <c r="F435" s="195" t="s">
        <v>3294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199</v>
      </c>
      <c r="AU435" s="20" t="s">
        <v>82</v>
      </c>
    </row>
    <row r="436" spans="1:65" s="2" customFormat="1" ht="16.5" customHeight="1">
      <c r="A436" s="37"/>
      <c r="B436" s="38"/>
      <c r="C436" s="181" t="s">
        <v>1464</v>
      </c>
      <c r="D436" s="181" t="s">
        <v>193</v>
      </c>
      <c r="E436" s="182" t="s">
        <v>3295</v>
      </c>
      <c r="F436" s="183" t="s">
        <v>3296</v>
      </c>
      <c r="G436" s="184" t="s">
        <v>196</v>
      </c>
      <c r="H436" s="185">
        <v>1</v>
      </c>
      <c r="I436" s="186"/>
      <c r="J436" s="187">
        <f>ROUND(I436*H436,2)</f>
        <v>0</v>
      </c>
      <c r="K436" s="183" t="s">
        <v>19</v>
      </c>
      <c r="L436" s="42"/>
      <c r="M436" s="188" t="s">
        <v>19</v>
      </c>
      <c r="N436" s="189" t="s">
        <v>44</v>
      </c>
      <c r="O436" s="67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292</v>
      </c>
      <c r="AT436" s="192" t="s">
        <v>193</v>
      </c>
      <c r="AU436" s="192" t="s">
        <v>82</v>
      </c>
      <c r="AY436" s="20" t="s">
        <v>191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80</v>
      </c>
      <c r="BK436" s="193">
        <f>ROUND(I436*H436,2)</f>
        <v>0</v>
      </c>
      <c r="BL436" s="20" t="s">
        <v>292</v>
      </c>
      <c r="BM436" s="192" t="s">
        <v>2309</v>
      </c>
    </row>
    <row r="437" spans="1:65" s="2" customFormat="1" ht="11.25">
      <c r="A437" s="37"/>
      <c r="B437" s="38"/>
      <c r="C437" s="39"/>
      <c r="D437" s="194" t="s">
        <v>199</v>
      </c>
      <c r="E437" s="39"/>
      <c r="F437" s="195" t="s">
        <v>3296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199</v>
      </c>
      <c r="AU437" s="20" t="s">
        <v>82</v>
      </c>
    </row>
    <row r="438" spans="1:65" s="2" customFormat="1" ht="16.5" customHeight="1">
      <c r="A438" s="37"/>
      <c r="B438" s="38"/>
      <c r="C438" s="181" t="s">
        <v>1469</v>
      </c>
      <c r="D438" s="181" t="s">
        <v>193</v>
      </c>
      <c r="E438" s="182" t="s">
        <v>3297</v>
      </c>
      <c r="F438" s="183" t="s">
        <v>3298</v>
      </c>
      <c r="G438" s="184" t="s">
        <v>196</v>
      </c>
      <c r="H438" s="185">
        <v>1</v>
      </c>
      <c r="I438" s="186"/>
      <c r="J438" s="187">
        <f>ROUND(I438*H438,2)</f>
        <v>0</v>
      </c>
      <c r="K438" s="183" t="s">
        <v>19</v>
      </c>
      <c r="L438" s="42"/>
      <c r="M438" s="188" t="s">
        <v>19</v>
      </c>
      <c r="N438" s="189" t="s">
        <v>44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292</v>
      </c>
      <c r="AT438" s="192" t="s">
        <v>193</v>
      </c>
      <c r="AU438" s="192" t="s">
        <v>82</v>
      </c>
      <c r="AY438" s="20" t="s">
        <v>191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292</v>
      </c>
      <c r="BM438" s="192" t="s">
        <v>2324</v>
      </c>
    </row>
    <row r="439" spans="1:65" s="2" customFormat="1" ht="11.25">
      <c r="A439" s="37"/>
      <c r="B439" s="38"/>
      <c r="C439" s="39"/>
      <c r="D439" s="194" t="s">
        <v>199</v>
      </c>
      <c r="E439" s="39"/>
      <c r="F439" s="195" t="s">
        <v>3298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199</v>
      </c>
      <c r="AU439" s="20" t="s">
        <v>82</v>
      </c>
    </row>
    <row r="440" spans="1:65" s="2" customFormat="1" ht="16.5" customHeight="1">
      <c r="A440" s="37"/>
      <c r="B440" s="38"/>
      <c r="C440" s="181" t="s">
        <v>1476</v>
      </c>
      <c r="D440" s="181" t="s">
        <v>193</v>
      </c>
      <c r="E440" s="182" t="s">
        <v>3299</v>
      </c>
      <c r="F440" s="183" t="s">
        <v>3300</v>
      </c>
      <c r="G440" s="184" t="s">
        <v>196</v>
      </c>
      <c r="H440" s="185">
        <v>3</v>
      </c>
      <c r="I440" s="186"/>
      <c r="J440" s="187">
        <f>ROUND(I440*H440,2)</f>
        <v>0</v>
      </c>
      <c r="K440" s="183" t="s">
        <v>19</v>
      </c>
      <c r="L440" s="42"/>
      <c r="M440" s="188" t="s">
        <v>19</v>
      </c>
      <c r="N440" s="189" t="s">
        <v>44</v>
      </c>
      <c r="O440" s="67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292</v>
      </c>
      <c r="AT440" s="192" t="s">
        <v>193</v>
      </c>
      <c r="AU440" s="192" t="s">
        <v>82</v>
      </c>
      <c r="AY440" s="20" t="s">
        <v>191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80</v>
      </c>
      <c r="BK440" s="193">
        <f>ROUND(I440*H440,2)</f>
        <v>0</v>
      </c>
      <c r="BL440" s="20" t="s">
        <v>292</v>
      </c>
      <c r="BM440" s="192" t="s">
        <v>2337</v>
      </c>
    </row>
    <row r="441" spans="1:65" s="2" customFormat="1" ht="11.25">
      <c r="A441" s="37"/>
      <c r="B441" s="38"/>
      <c r="C441" s="39"/>
      <c r="D441" s="194" t="s">
        <v>199</v>
      </c>
      <c r="E441" s="39"/>
      <c r="F441" s="195" t="s">
        <v>3300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199</v>
      </c>
      <c r="AU441" s="20" t="s">
        <v>82</v>
      </c>
    </row>
    <row r="442" spans="1:65" s="2" customFormat="1" ht="16.5" customHeight="1">
      <c r="A442" s="37"/>
      <c r="B442" s="38"/>
      <c r="C442" s="181" t="s">
        <v>1479</v>
      </c>
      <c r="D442" s="181" t="s">
        <v>193</v>
      </c>
      <c r="E442" s="182" t="s">
        <v>3301</v>
      </c>
      <c r="F442" s="183" t="s">
        <v>3302</v>
      </c>
      <c r="G442" s="184" t="s">
        <v>196</v>
      </c>
      <c r="H442" s="185">
        <v>3</v>
      </c>
      <c r="I442" s="186"/>
      <c r="J442" s="187">
        <f>ROUND(I442*H442,2)</f>
        <v>0</v>
      </c>
      <c r="K442" s="183" t="s">
        <v>19</v>
      </c>
      <c r="L442" s="42"/>
      <c r="M442" s="188" t="s">
        <v>19</v>
      </c>
      <c r="N442" s="189" t="s">
        <v>44</v>
      </c>
      <c r="O442" s="67"/>
      <c r="P442" s="190">
        <f>O442*H442</f>
        <v>0</v>
      </c>
      <c r="Q442" s="190">
        <v>0</v>
      </c>
      <c r="R442" s="190">
        <f>Q442*H442</f>
        <v>0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292</v>
      </c>
      <c r="AT442" s="192" t="s">
        <v>193</v>
      </c>
      <c r="AU442" s="192" t="s">
        <v>82</v>
      </c>
      <c r="AY442" s="20" t="s">
        <v>191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292</v>
      </c>
      <c r="BM442" s="192" t="s">
        <v>2351</v>
      </c>
    </row>
    <row r="443" spans="1:65" s="2" customFormat="1" ht="11.25">
      <c r="A443" s="37"/>
      <c r="B443" s="38"/>
      <c r="C443" s="39"/>
      <c r="D443" s="194" t="s">
        <v>199</v>
      </c>
      <c r="E443" s="39"/>
      <c r="F443" s="195" t="s">
        <v>3302</v>
      </c>
      <c r="G443" s="39"/>
      <c r="H443" s="39"/>
      <c r="I443" s="196"/>
      <c r="J443" s="39"/>
      <c r="K443" s="39"/>
      <c r="L443" s="42"/>
      <c r="M443" s="197"/>
      <c r="N443" s="198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199</v>
      </c>
      <c r="AU443" s="20" t="s">
        <v>82</v>
      </c>
    </row>
    <row r="444" spans="1:65" s="2" customFormat="1" ht="16.5" customHeight="1">
      <c r="A444" s="37"/>
      <c r="B444" s="38"/>
      <c r="C444" s="181" t="s">
        <v>1485</v>
      </c>
      <c r="D444" s="181" t="s">
        <v>193</v>
      </c>
      <c r="E444" s="182" t="s">
        <v>3303</v>
      </c>
      <c r="F444" s="183" t="s">
        <v>3304</v>
      </c>
      <c r="G444" s="184" t="s">
        <v>282</v>
      </c>
      <c r="H444" s="185">
        <v>8</v>
      </c>
      <c r="I444" s="186"/>
      <c r="J444" s="187">
        <f>ROUND(I444*H444,2)</f>
        <v>0</v>
      </c>
      <c r="K444" s="183" t="s">
        <v>19</v>
      </c>
      <c r="L444" s="42"/>
      <c r="M444" s="188" t="s">
        <v>19</v>
      </c>
      <c r="N444" s="189" t="s">
        <v>44</v>
      </c>
      <c r="O444" s="67"/>
      <c r="P444" s="190">
        <f>O444*H444</f>
        <v>0</v>
      </c>
      <c r="Q444" s="190">
        <v>0</v>
      </c>
      <c r="R444" s="190">
        <f>Q444*H444</f>
        <v>0</v>
      </c>
      <c r="S444" s="190">
        <v>0</v>
      </c>
      <c r="T444" s="19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2" t="s">
        <v>292</v>
      </c>
      <c r="AT444" s="192" t="s">
        <v>193</v>
      </c>
      <c r="AU444" s="192" t="s">
        <v>82</v>
      </c>
      <c r="AY444" s="20" t="s">
        <v>191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0" t="s">
        <v>80</v>
      </c>
      <c r="BK444" s="193">
        <f>ROUND(I444*H444,2)</f>
        <v>0</v>
      </c>
      <c r="BL444" s="20" t="s">
        <v>292</v>
      </c>
      <c r="BM444" s="192" t="s">
        <v>2361</v>
      </c>
    </row>
    <row r="445" spans="1:65" s="2" customFormat="1" ht="11.25">
      <c r="A445" s="37"/>
      <c r="B445" s="38"/>
      <c r="C445" s="39"/>
      <c r="D445" s="194" t="s">
        <v>199</v>
      </c>
      <c r="E445" s="39"/>
      <c r="F445" s="195" t="s">
        <v>3304</v>
      </c>
      <c r="G445" s="39"/>
      <c r="H445" s="39"/>
      <c r="I445" s="196"/>
      <c r="J445" s="39"/>
      <c r="K445" s="39"/>
      <c r="L445" s="42"/>
      <c r="M445" s="197"/>
      <c r="N445" s="198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199</v>
      </c>
      <c r="AU445" s="20" t="s">
        <v>82</v>
      </c>
    </row>
    <row r="446" spans="1:65" s="2" customFormat="1" ht="16.5" customHeight="1">
      <c r="A446" s="37"/>
      <c r="B446" s="38"/>
      <c r="C446" s="181" t="s">
        <v>1490</v>
      </c>
      <c r="D446" s="181" t="s">
        <v>193</v>
      </c>
      <c r="E446" s="182" t="s">
        <v>3305</v>
      </c>
      <c r="F446" s="183" t="s">
        <v>3306</v>
      </c>
      <c r="G446" s="184" t="s">
        <v>196</v>
      </c>
      <c r="H446" s="185">
        <v>2</v>
      </c>
      <c r="I446" s="186"/>
      <c r="J446" s="187">
        <f>ROUND(I446*H446,2)</f>
        <v>0</v>
      </c>
      <c r="K446" s="183" t="s">
        <v>19</v>
      </c>
      <c r="L446" s="42"/>
      <c r="M446" s="188" t="s">
        <v>19</v>
      </c>
      <c r="N446" s="189" t="s">
        <v>44</v>
      </c>
      <c r="O446" s="67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292</v>
      </c>
      <c r="AT446" s="192" t="s">
        <v>193</v>
      </c>
      <c r="AU446" s="192" t="s">
        <v>82</v>
      </c>
      <c r="AY446" s="20" t="s">
        <v>191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292</v>
      </c>
      <c r="BM446" s="192" t="s">
        <v>2371</v>
      </c>
    </row>
    <row r="447" spans="1:65" s="2" customFormat="1" ht="11.25">
      <c r="A447" s="37"/>
      <c r="B447" s="38"/>
      <c r="C447" s="39"/>
      <c r="D447" s="194" t="s">
        <v>199</v>
      </c>
      <c r="E447" s="39"/>
      <c r="F447" s="195" t="s">
        <v>3306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199</v>
      </c>
      <c r="AU447" s="20" t="s">
        <v>82</v>
      </c>
    </row>
    <row r="448" spans="1:65" s="2" customFormat="1" ht="16.5" customHeight="1">
      <c r="A448" s="37"/>
      <c r="B448" s="38"/>
      <c r="C448" s="181" t="s">
        <v>1498</v>
      </c>
      <c r="D448" s="181" t="s">
        <v>193</v>
      </c>
      <c r="E448" s="182" t="s">
        <v>3307</v>
      </c>
      <c r="F448" s="183" t="s">
        <v>3308</v>
      </c>
      <c r="G448" s="184" t="s">
        <v>196</v>
      </c>
      <c r="H448" s="185">
        <v>2</v>
      </c>
      <c r="I448" s="186"/>
      <c r="J448" s="187">
        <f>ROUND(I448*H448,2)</f>
        <v>0</v>
      </c>
      <c r="K448" s="183" t="s">
        <v>19</v>
      </c>
      <c r="L448" s="42"/>
      <c r="M448" s="188" t="s">
        <v>19</v>
      </c>
      <c r="N448" s="189" t="s">
        <v>44</v>
      </c>
      <c r="O448" s="67"/>
      <c r="P448" s="190">
        <f>O448*H448</f>
        <v>0</v>
      </c>
      <c r="Q448" s="190">
        <v>0</v>
      </c>
      <c r="R448" s="190">
        <f>Q448*H448</f>
        <v>0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292</v>
      </c>
      <c r="AT448" s="192" t="s">
        <v>193</v>
      </c>
      <c r="AU448" s="192" t="s">
        <v>82</v>
      </c>
      <c r="AY448" s="20" t="s">
        <v>191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292</v>
      </c>
      <c r="BM448" s="192" t="s">
        <v>2379</v>
      </c>
    </row>
    <row r="449" spans="1:65" s="2" customFormat="1" ht="11.25">
      <c r="A449" s="37"/>
      <c r="B449" s="38"/>
      <c r="C449" s="39"/>
      <c r="D449" s="194" t="s">
        <v>199</v>
      </c>
      <c r="E449" s="39"/>
      <c r="F449" s="195" t="s">
        <v>3308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199</v>
      </c>
      <c r="AU449" s="20" t="s">
        <v>82</v>
      </c>
    </row>
    <row r="450" spans="1:65" s="2" customFormat="1" ht="16.5" customHeight="1">
      <c r="A450" s="37"/>
      <c r="B450" s="38"/>
      <c r="C450" s="223" t="s">
        <v>1505</v>
      </c>
      <c r="D450" s="223" t="s">
        <v>273</v>
      </c>
      <c r="E450" s="224" t="s">
        <v>3309</v>
      </c>
      <c r="F450" s="225" t="s">
        <v>3310</v>
      </c>
      <c r="G450" s="226" t="s">
        <v>282</v>
      </c>
      <c r="H450" s="227">
        <v>8</v>
      </c>
      <c r="I450" s="228"/>
      <c r="J450" s="229">
        <f>ROUND(I450*H450,2)</f>
        <v>0</v>
      </c>
      <c r="K450" s="225" t="s">
        <v>19</v>
      </c>
      <c r="L450" s="230"/>
      <c r="M450" s="231" t="s">
        <v>19</v>
      </c>
      <c r="N450" s="232" t="s">
        <v>44</v>
      </c>
      <c r="O450" s="67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405</v>
      </c>
      <c r="AT450" s="192" t="s">
        <v>273</v>
      </c>
      <c r="AU450" s="192" t="s">
        <v>82</v>
      </c>
      <c r="AY450" s="20" t="s">
        <v>191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292</v>
      </c>
      <c r="BM450" s="192" t="s">
        <v>2389</v>
      </c>
    </row>
    <row r="451" spans="1:65" s="2" customFormat="1" ht="11.25">
      <c r="A451" s="37"/>
      <c r="B451" s="38"/>
      <c r="C451" s="39"/>
      <c r="D451" s="194" t="s">
        <v>199</v>
      </c>
      <c r="E451" s="39"/>
      <c r="F451" s="195" t="s">
        <v>3310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199</v>
      </c>
      <c r="AU451" s="20" t="s">
        <v>82</v>
      </c>
    </row>
    <row r="452" spans="1:65" s="2" customFormat="1" ht="16.5" customHeight="1">
      <c r="A452" s="37"/>
      <c r="B452" s="38"/>
      <c r="C452" s="223" t="s">
        <v>1508</v>
      </c>
      <c r="D452" s="223" t="s">
        <v>273</v>
      </c>
      <c r="E452" s="224" t="s">
        <v>3311</v>
      </c>
      <c r="F452" s="225" t="s">
        <v>3312</v>
      </c>
      <c r="G452" s="226" t="s">
        <v>2990</v>
      </c>
      <c r="H452" s="227">
        <v>4</v>
      </c>
      <c r="I452" s="228"/>
      <c r="J452" s="229">
        <f>ROUND(I452*H452,2)</f>
        <v>0</v>
      </c>
      <c r="K452" s="225" t="s">
        <v>19</v>
      </c>
      <c r="L452" s="230"/>
      <c r="M452" s="231" t="s">
        <v>19</v>
      </c>
      <c r="N452" s="232" t="s">
        <v>44</v>
      </c>
      <c r="O452" s="67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405</v>
      </c>
      <c r="AT452" s="192" t="s">
        <v>273</v>
      </c>
      <c r="AU452" s="192" t="s">
        <v>82</v>
      </c>
      <c r="AY452" s="20" t="s">
        <v>191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80</v>
      </c>
      <c r="BK452" s="193">
        <f>ROUND(I452*H452,2)</f>
        <v>0</v>
      </c>
      <c r="BL452" s="20" t="s">
        <v>292</v>
      </c>
      <c r="BM452" s="192" t="s">
        <v>2397</v>
      </c>
    </row>
    <row r="453" spans="1:65" s="2" customFormat="1" ht="11.25">
      <c r="A453" s="37"/>
      <c r="B453" s="38"/>
      <c r="C453" s="39"/>
      <c r="D453" s="194" t="s">
        <v>199</v>
      </c>
      <c r="E453" s="39"/>
      <c r="F453" s="195" t="s">
        <v>3312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199</v>
      </c>
      <c r="AU453" s="20" t="s">
        <v>82</v>
      </c>
    </row>
    <row r="454" spans="1:65" s="2" customFormat="1" ht="16.5" customHeight="1">
      <c r="A454" s="37"/>
      <c r="B454" s="38"/>
      <c r="C454" s="181" t="s">
        <v>1514</v>
      </c>
      <c r="D454" s="181" t="s">
        <v>193</v>
      </c>
      <c r="E454" s="182" t="s">
        <v>3313</v>
      </c>
      <c r="F454" s="183" t="s">
        <v>3314</v>
      </c>
      <c r="G454" s="184" t="s">
        <v>255</v>
      </c>
      <c r="H454" s="185">
        <v>1.6870000000000001</v>
      </c>
      <c r="I454" s="186"/>
      <c r="J454" s="187">
        <f>ROUND(I454*H454,2)</f>
        <v>0</v>
      </c>
      <c r="K454" s="183" t="s">
        <v>19</v>
      </c>
      <c r="L454" s="42"/>
      <c r="M454" s="188" t="s">
        <v>19</v>
      </c>
      <c r="N454" s="189" t="s">
        <v>44</v>
      </c>
      <c r="O454" s="67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292</v>
      </c>
      <c r="AT454" s="192" t="s">
        <v>193</v>
      </c>
      <c r="AU454" s="192" t="s">
        <v>82</v>
      </c>
      <c r="AY454" s="20" t="s">
        <v>191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292</v>
      </c>
      <c r="BM454" s="192" t="s">
        <v>2408</v>
      </c>
    </row>
    <row r="455" spans="1:65" s="2" customFormat="1" ht="11.25">
      <c r="A455" s="37"/>
      <c r="B455" s="38"/>
      <c r="C455" s="39"/>
      <c r="D455" s="194" t="s">
        <v>199</v>
      </c>
      <c r="E455" s="39"/>
      <c r="F455" s="195" t="s">
        <v>3314</v>
      </c>
      <c r="G455" s="39"/>
      <c r="H455" s="39"/>
      <c r="I455" s="196"/>
      <c r="J455" s="39"/>
      <c r="K455" s="39"/>
      <c r="L455" s="42"/>
      <c r="M455" s="197"/>
      <c r="N455" s="198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199</v>
      </c>
      <c r="AU455" s="20" t="s">
        <v>82</v>
      </c>
    </row>
    <row r="456" spans="1:65" s="2" customFormat="1" ht="16.5" customHeight="1">
      <c r="A456" s="37"/>
      <c r="B456" s="38"/>
      <c r="C456" s="181" t="s">
        <v>1519</v>
      </c>
      <c r="D456" s="181" t="s">
        <v>193</v>
      </c>
      <c r="E456" s="182" t="s">
        <v>3315</v>
      </c>
      <c r="F456" s="183" t="s">
        <v>3316</v>
      </c>
      <c r="G456" s="184" t="s">
        <v>255</v>
      </c>
      <c r="H456" s="185">
        <v>1.6870000000000001</v>
      </c>
      <c r="I456" s="186"/>
      <c r="J456" s="187">
        <f>ROUND(I456*H456,2)</f>
        <v>0</v>
      </c>
      <c r="K456" s="183" t="s">
        <v>19</v>
      </c>
      <c r="L456" s="42"/>
      <c r="M456" s="188" t="s">
        <v>19</v>
      </c>
      <c r="N456" s="189" t="s">
        <v>44</v>
      </c>
      <c r="O456" s="67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2" t="s">
        <v>292</v>
      </c>
      <c r="AT456" s="192" t="s">
        <v>193</v>
      </c>
      <c r="AU456" s="192" t="s">
        <v>82</v>
      </c>
      <c r="AY456" s="20" t="s">
        <v>191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0" t="s">
        <v>80</v>
      </c>
      <c r="BK456" s="193">
        <f>ROUND(I456*H456,2)</f>
        <v>0</v>
      </c>
      <c r="BL456" s="20" t="s">
        <v>292</v>
      </c>
      <c r="BM456" s="192" t="s">
        <v>2417</v>
      </c>
    </row>
    <row r="457" spans="1:65" s="2" customFormat="1" ht="11.25">
      <c r="A457" s="37"/>
      <c r="B457" s="38"/>
      <c r="C457" s="39"/>
      <c r="D457" s="194" t="s">
        <v>199</v>
      </c>
      <c r="E457" s="39"/>
      <c r="F457" s="195" t="s">
        <v>3316</v>
      </c>
      <c r="G457" s="39"/>
      <c r="H457" s="39"/>
      <c r="I457" s="196"/>
      <c r="J457" s="39"/>
      <c r="K457" s="39"/>
      <c r="L457" s="42"/>
      <c r="M457" s="197"/>
      <c r="N457" s="198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199</v>
      </c>
      <c r="AU457" s="20" t="s">
        <v>82</v>
      </c>
    </row>
    <row r="458" spans="1:65" s="12" customFormat="1" ht="22.9" customHeight="1">
      <c r="B458" s="165"/>
      <c r="C458" s="166"/>
      <c r="D458" s="167" t="s">
        <v>72</v>
      </c>
      <c r="E458" s="179" t="s">
        <v>3317</v>
      </c>
      <c r="F458" s="179" t="s">
        <v>3318</v>
      </c>
      <c r="G458" s="166"/>
      <c r="H458" s="166"/>
      <c r="I458" s="169"/>
      <c r="J458" s="180">
        <f>BK458</f>
        <v>0</v>
      </c>
      <c r="K458" s="166"/>
      <c r="L458" s="171"/>
      <c r="M458" s="172"/>
      <c r="N458" s="173"/>
      <c r="O458" s="173"/>
      <c r="P458" s="174">
        <f>SUM(P459:P474)</f>
        <v>0</v>
      </c>
      <c r="Q458" s="173"/>
      <c r="R458" s="174">
        <f>SUM(R459:R474)</f>
        <v>0</v>
      </c>
      <c r="S458" s="173"/>
      <c r="T458" s="175">
        <f>SUM(T459:T474)</f>
        <v>0</v>
      </c>
      <c r="AR458" s="176" t="s">
        <v>82</v>
      </c>
      <c r="AT458" s="177" t="s">
        <v>72</v>
      </c>
      <c r="AU458" s="177" t="s">
        <v>80</v>
      </c>
      <c r="AY458" s="176" t="s">
        <v>191</v>
      </c>
      <c r="BK458" s="178">
        <f>SUM(BK459:BK474)</f>
        <v>0</v>
      </c>
    </row>
    <row r="459" spans="1:65" s="2" customFormat="1" ht="16.5" customHeight="1">
      <c r="A459" s="37"/>
      <c r="B459" s="38"/>
      <c r="C459" s="181" t="s">
        <v>1525</v>
      </c>
      <c r="D459" s="181" t="s">
        <v>193</v>
      </c>
      <c r="E459" s="182" t="s">
        <v>3319</v>
      </c>
      <c r="F459" s="183" t="s">
        <v>3320</v>
      </c>
      <c r="G459" s="184" t="s">
        <v>282</v>
      </c>
      <c r="H459" s="185">
        <v>25</v>
      </c>
      <c r="I459" s="186"/>
      <c r="J459" s="187">
        <f>ROUND(I459*H459,2)</f>
        <v>0</v>
      </c>
      <c r="K459" s="183" t="s">
        <v>19</v>
      </c>
      <c r="L459" s="42"/>
      <c r="M459" s="188" t="s">
        <v>19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292</v>
      </c>
      <c r="AT459" s="192" t="s">
        <v>193</v>
      </c>
      <c r="AU459" s="192" t="s">
        <v>82</v>
      </c>
      <c r="AY459" s="20" t="s">
        <v>191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292</v>
      </c>
      <c r="BM459" s="192" t="s">
        <v>2431</v>
      </c>
    </row>
    <row r="460" spans="1:65" s="2" customFormat="1" ht="11.25">
      <c r="A460" s="37"/>
      <c r="B460" s="38"/>
      <c r="C460" s="39"/>
      <c r="D460" s="194" t="s">
        <v>199</v>
      </c>
      <c r="E460" s="39"/>
      <c r="F460" s="195" t="s">
        <v>3320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199</v>
      </c>
      <c r="AU460" s="20" t="s">
        <v>82</v>
      </c>
    </row>
    <row r="461" spans="1:65" s="2" customFormat="1" ht="16.5" customHeight="1">
      <c r="A461" s="37"/>
      <c r="B461" s="38"/>
      <c r="C461" s="181" t="s">
        <v>1529</v>
      </c>
      <c r="D461" s="181" t="s">
        <v>193</v>
      </c>
      <c r="E461" s="182" t="s">
        <v>3321</v>
      </c>
      <c r="F461" s="183" t="s">
        <v>3322</v>
      </c>
      <c r="G461" s="184" t="s">
        <v>282</v>
      </c>
      <c r="H461" s="185">
        <v>25</v>
      </c>
      <c r="I461" s="186"/>
      <c r="J461" s="187">
        <f>ROUND(I461*H461,2)</f>
        <v>0</v>
      </c>
      <c r="K461" s="183" t="s">
        <v>19</v>
      </c>
      <c r="L461" s="42"/>
      <c r="M461" s="188" t="s">
        <v>19</v>
      </c>
      <c r="N461" s="189" t="s">
        <v>44</v>
      </c>
      <c r="O461" s="67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292</v>
      </c>
      <c r="AT461" s="192" t="s">
        <v>193</v>
      </c>
      <c r="AU461" s="192" t="s">
        <v>82</v>
      </c>
      <c r="AY461" s="20" t="s">
        <v>191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80</v>
      </c>
      <c r="BK461" s="193">
        <f>ROUND(I461*H461,2)</f>
        <v>0</v>
      </c>
      <c r="BL461" s="20" t="s">
        <v>292</v>
      </c>
      <c r="BM461" s="192" t="s">
        <v>2443</v>
      </c>
    </row>
    <row r="462" spans="1:65" s="2" customFormat="1" ht="11.25">
      <c r="A462" s="37"/>
      <c r="B462" s="38"/>
      <c r="C462" s="39"/>
      <c r="D462" s="194" t="s">
        <v>199</v>
      </c>
      <c r="E462" s="39"/>
      <c r="F462" s="195" t="s">
        <v>3322</v>
      </c>
      <c r="G462" s="39"/>
      <c r="H462" s="39"/>
      <c r="I462" s="196"/>
      <c r="J462" s="39"/>
      <c r="K462" s="39"/>
      <c r="L462" s="42"/>
      <c r="M462" s="197"/>
      <c r="N462" s="198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199</v>
      </c>
      <c r="AU462" s="20" t="s">
        <v>82</v>
      </c>
    </row>
    <row r="463" spans="1:65" s="2" customFormat="1" ht="16.5" customHeight="1">
      <c r="A463" s="37"/>
      <c r="B463" s="38"/>
      <c r="C463" s="181" t="s">
        <v>1536</v>
      </c>
      <c r="D463" s="181" t="s">
        <v>193</v>
      </c>
      <c r="E463" s="182" t="s">
        <v>3323</v>
      </c>
      <c r="F463" s="183" t="s">
        <v>3324</v>
      </c>
      <c r="G463" s="184" t="s">
        <v>282</v>
      </c>
      <c r="H463" s="185">
        <v>25</v>
      </c>
      <c r="I463" s="186"/>
      <c r="J463" s="187">
        <f>ROUND(I463*H463,2)</f>
        <v>0</v>
      </c>
      <c r="K463" s="183" t="s">
        <v>19</v>
      </c>
      <c r="L463" s="42"/>
      <c r="M463" s="188" t="s">
        <v>19</v>
      </c>
      <c r="N463" s="189" t="s">
        <v>44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292</v>
      </c>
      <c r="AT463" s="192" t="s">
        <v>193</v>
      </c>
      <c r="AU463" s="192" t="s">
        <v>82</v>
      </c>
      <c r="AY463" s="20" t="s">
        <v>191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80</v>
      </c>
      <c r="BK463" s="193">
        <f>ROUND(I463*H463,2)</f>
        <v>0</v>
      </c>
      <c r="BL463" s="20" t="s">
        <v>292</v>
      </c>
      <c r="BM463" s="192" t="s">
        <v>2454</v>
      </c>
    </row>
    <row r="464" spans="1:65" s="2" customFormat="1" ht="11.25">
      <c r="A464" s="37"/>
      <c r="B464" s="38"/>
      <c r="C464" s="39"/>
      <c r="D464" s="194" t="s">
        <v>199</v>
      </c>
      <c r="E464" s="39"/>
      <c r="F464" s="195" t="s">
        <v>3324</v>
      </c>
      <c r="G464" s="39"/>
      <c r="H464" s="39"/>
      <c r="I464" s="196"/>
      <c r="J464" s="39"/>
      <c r="K464" s="39"/>
      <c r="L464" s="42"/>
      <c r="M464" s="197"/>
      <c r="N464" s="198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199</v>
      </c>
      <c r="AU464" s="20" t="s">
        <v>82</v>
      </c>
    </row>
    <row r="465" spans="1:65" s="2" customFormat="1" ht="16.5" customHeight="1">
      <c r="A465" s="37"/>
      <c r="B465" s="38"/>
      <c r="C465" s="181" t="s">
        <v>1541</v>
      </c>
      <c r="D465" s="181" t="s">
        <v>193</v>
      </c>
      <c r="E465" s="182" t="s">
        <v>3325</v>
      </c>
      <c r="F465" s="183" t="s">
        <v>3326</v>
      </c>
      <c r="G465" s="184" t="s">
        <v>301</v>
      </c>
      <c r="H465" s="185">
        <v>818</v>
      </c>
      <c r="I465" s="186"/>
      <c r="J465" s="187">
        <f>ROUND(I465*H465,2)</f>
        <v>0</v>
      </c>
      <c r="K465" s="183" t="s">
        <v>19</v>
      </c>
      <c r="L465" s="42"/>
      <c r="M465" s="188" t="s">
        <v>19</v>
      </c>
      <c r="N465" s="189" t="s">
        <v>44</v>
      </c>
      <c r="O465" s="67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292</v>
      </c>
      <c r="AT465" s="192" t="s">
        <v>193</v>
      </c>
      <c r="AU465" s="192" t="s">
        <v>82</v>
      </c>
      <c r="AY465" s="20" t="s">
        <v>191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80</v>
      </c>
      <c r="BK465" s="193">
        <f>ROUND(I465*H465,2)</f>
        <v>0</v>
      </c>
      <c r="BL465" s="20" t="s">
        <v>292</v>
      </c>
      <c r="BM465" s="192" t="s">
        <v>2469</v>
      </c>
    </row>
    <row r="466" spans="1:65" s="2" customFormat="1" ht="11.25">
      <c r="A466" s="37"/>
      <c r="B466" s="38"/>
      <c r="C466" s="39"/>
      <c r="D466" s="194" t="s">
        <v>199</v>
      </c>
      <c r="E466" s="39"/>
      <c r="F466" s="195" t="s">
        <v>3326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199</v>
      </c>
      <c r="AU466" s="20" t="s">
        <v>82</v>
      </c>
    </row>
    <row r="467" spans="1:65" s="2" customFormat="1" ht="16.5" customHeight="1">
      <c r="A467" s="37"/>
      <c r="B467" s="38"/>
      <c r="C467" s="181" t="s">
        <v>1547</v>
      </c>
      <c r="D467" s="181" t="s">
        <v>193</v>
      </c>
      <c r="E467" s="182" t="s">
        <v>3327</v>
      </c>
      <c r="F467" s="183" t="s">
        <v>3328</v>
      </c>
      <c r="G467" s="184" t="s">
        <v>301</v>
      </c>
      <c r="H467" s="185">
        <v>242</v>
      </c>
      <c r="I467" s="186"/>
      <c r="J467" s="187">
        <f>ROUND(I467*H467,2)</f>
        <v>0</v>
      </c>
      <c r="K467" s="183" t="s">
        <v>19</v>
      </c>
      <c r="L467" s="42"/>
      <c r="M467" s="188" t="s">
        <v>19</v>
      </c>
      <c r="N467" s="189" t="s">
        <v>44</v>
      </c>
      <c r="O467" s="67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2" t="s">
        <v>292</v>
      </c>
      <c r="AT467" s="192" t="s">
        <v>193</v>
      </c>
      <c r="AU467" s="192" t="s">
        <v>82</v>
      </c>
      <c r="AY467" s="20" t="s">
        <v>191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20" t="s">
        <v>80</v>
      </c>
      <c r="BK467" s="193">
        <f>ROUND(I467*H467,2)</f>
        <v>0</v>
      </c>
      <c r="BL467" s="20" t="s">
        <v>292</v>
      </c>
      <c r="BM467" s="192" t="s">
        <v>2482</v>
      </c>
    </row>
    <row r="468" spans="1:65" s="2" customFormat="1" ht="11.25">
      <c r="A468" s="37"/>
      <c r="B468" s="38"/>
      <c r="C468" s="39"/>
      <c r="D468" s="194" t="s">
        <v>199</v>
      </c>
      <c r="E468" s="39"/>
      <c r="F468" s="195" t="s">
        <v>3328</v>
      </c>
      <c r="G468" s="39"/>
      <c r="H468" s="39"/>
      <c r="I468" s="196"/>
      <c r="J468" s="39"/>
      <c r="K468" s="39"/>
      <c r="L468" s="42"/>
      <c r="M468" s="197"/>
      <c r="N468" s="198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199</v>
      </c>
      <c r="AU468" s="20" t="s">
        <v>82</v>
      </c>
    </row>
    <row r="469" spans="1:65" s="2" customFormat="1" ht="16.5" customHeight="1">
      <c r="A469" s="37"/>
      <c r="B469" s="38"/>
      <c r="C469" s="181" t="s">
        <v>1552</v>
      </c>
      <c r="D469" s="181" t="s">
        <v>193</v>
      </c>
      <c r="E469" s="182" t="s">
        <v>3329</v>
      </c>
      <c r="F469" s="183" t="s">
        <v>3330</v>
      </c>
      <c r="G469" s="184" t="s">
        <v>301</v>
      </c>
      <c r="H469" s="185">
        <v>198</v>
      </c>
      <c r="I469" s="186"/>
      <c r="J469" s="187">
        <f>ROUND(I469*H469,2)</f>
        <v>0</v>
      </c>
      <c r="K469" s="183" t="s">
        <v>19</v>
      </c>
      <c r="L469" s="42"/>
      <c r="M469" s="188" t="s">
        <v>19</v>
      </c>
      <c r="N469" s="189" t="s">
        <v>44</v>
      </c>
      <c r="O469" s="67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292</v>
      </c>
      <c r="AT469" s="192" t="s">
        <v>193</v>
      </c>
      <c r="AU469" s="192" t="s">
        <v>82</v>
      </c>
      <c r="AY469" s="20" t="s">
        <v>191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292</v>
      </c>
      <c r="BM469" s="192" t="s">
        <v>2494</v>
      </c>
    </row>
    <row r="470" spans="1:65" s="2" customFormat="1" ht="11.25">
      <c r="A470" s="37"/>
      <c r="B470" s="38"/>
      <c r="C470" s="39"/>
      <c r="D470" s="194" t="s">
        <v>199</v>
      </c>
      <c r="E470" s="39"/>
      <c r="F470" s="195" t="s">
        <v>3330</v>
      </c>
      <c r="G470" s="39"/>
      <c r="H470" s="39"/>
      <c r="I470" s="196"/>
      <c r="J470" s="39"/>
      <c r="K470" s="39"/>
      <c r="L470" s="42"/>
      <c r="M470" s="197"/>
      <c r="N470" s="198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199</v>
      </c>
      <c r="AU470" s="20" t="s">
        <v>82</v>
      </c>
    </row>
    <row r="471" spans="1:65" s="2" customFormat="1" ht="16.5" customHeight="1">
      <c r="A471" s="37"/>
      <c r="B471" s="38"/>
      <c r="C471" s="181" t="s">
        <v>1558</v>
      </c>
      <c r="D471" s="181" t="s">
        <v>193</v>
      </c>
      <c r="E471" s="182" t="s">
        <v>3331</v>
      </c>
      <c r="F471" s="183" t="s">
        <v>3332</v>
      </c>
      <c r="G471" s="184" t="s">
        <v>301</v>
      </c>
      <c r="H471" s="185">
        <v>200</v>
      </c>
      <c r="I471" s="186"/>
      <c r="J471" s="187">
        <f>ROUND(I471*H471,2)</f>
        <v>0</v>
      </c>
      <c r="K471" s="183" t="s">
        <v>19</v>
      </c>
      <c r="L471" s="42"/>
      <c r="M471" s="188" t="s">
        <v>19</v>
      </c>
      <c r="N471" s="189" t="s">
        <v>44</v>
      </c>
      <c r="O471" s="67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2" t="s">
        <v>292</v>
      </c>
      <c r="AT471" s="192" t="s">
        <v>193</v>
      </c>
      <c r="AU471" s="192" t="s">
        <v>82</v>
      </c>
      <c r="AY471" s="20" t="s">
        <v>191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20" t="s">
        <v>80</v>
      </c>
      <c r="BK471" s="193">
        <f>ROUND(I471*H471,2)</f>
        <v>0</v>
      </c>
      <c r="BL471" s="20" t="s">
        <v>292</v>
      </c>
      <c r="BM471" s="192" t="s">
        <v>2506</v>
      </c>
    </row>
    <row r="472" spans="1:65" s="2" customFormat="1" ht="11.25">
      <c r="A472" s="37"/>
      <c r="B472" s="38"/>
      <c r="C472" s="39"/>
      <c r="D472" s="194" t="s">
        <v>199</v>
      </c>
      <c r="E472" s="39"/>
      <c r="F472" s="195" t="s">
        <v>3332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199</v>
      </c>
      <c r="AU472" s="20" t="s">
        <v>82</v>
      </c>
    </row>
    <row r="473" spans="1:65" s="2" customFormat="1" ht="16.5" customHeight="1">
      <c r="A473" s="37"/>
      <c r="B473" s="38"/>
      <c r="C473" s="181" t="s">
        <v>1563</v>
      </c>
      <c r="D473" s="181" t="s">
        <v>193</v>
      </c>
      <c r="E473" s="182" t="s">
        <v>3333</v>
      </c>
      <c r="F473" s="183" t="s">
        <v>3334</v>
      </c>
      <c r="G473" s="184" t="s">
        <v>301</v>
      </c>
      <c r="H473" s="185">
        <v>200</v>
      </c>
      <c r="I473" s="186"/>
      <c r="J473" s="187">
        <f>ROUND(I473*H473,2)</f>
        <v>0</v>
      </c>
      <c r="K473" s="183" t="s">
        <v>19</v>
      </c>
      <c r="L473" s="42"/>
      <c r="M473" s="188" t="s">
        <v>19</v>
      </c>
      <c r="N473" s="189" t="s">
        <v>44</v>
      </c>
      <c r="O473" s="67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2" t="s">
        <v>292</v>
      </c>
      <c r="AT473" s="192" t="s">
        <v>193</v>
      </c>
      <c r="AU473" s="192" t="s">
        <v>82</v>
      </c>
      <c r="AY473" s="20" t="s">
        <v>191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0" t="s">
        <v>80</v>
      </c>
      <c r="BK473" s="193">
        <f>ROUND(I473*H473,2)</f>
        <v>0</v>
      </c>
      <c r="BL473" s="20" t="s">
        <v>292</v>
      </c>
      <c r="BM473" s="192" t="s">
        <v>2549</v>
      </c>
    </row>
    <row r="474" spans="1:65" s="2" customFormat="1" ht="11.25">
      <c r="A474" s="37"/>
      <c r="B474" s="38"/>
      <c r="C474" s="39"/>
      <c r="D474" s="194" t="s">
        <v>199</v>
      </c>
      <c r="E474" s="39"/>
      <c r="F474" s="195" t="s">
        <v>3334</v>
      </c>
      <c r="G474" s="39"/>
      <c r="H474" s="39"/>
      <c r="I474" s="196"/>
      <c r="J474" s="39"/>
      <c r="K474" s="39"/>
      <c r="L474" s="42"/>
      <c r="M474" s="197"/>
      <c r="N474" s="198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199</v>
      </c>
      <c r="AU474" s="20" t="s">
        <v>82</v>
      </c>
    </row>
    <row r="475" spans="1:65" s="12" customFormat="1" ht="25.9" customHeight="1">
      <c r="B475" s="165"/>
      <c r="C475" s="166"/>
      <c r="D475" s="167" t="s">
        <v>72</v>
      </c>
      <c r="E475" s="168" t="s">
        <v>273</v>
      </c>
      <c r="F475" s="168" t="s">
        <v>2688</v>
      </c>
      <c r="G475" s="166"/>
      <c r="H475" s="166"/>
      <c r="I475" s="169"/>
      <c r="J475" s="170">
        <f>BK475</f>
        <v>0</v>
      </c>
      <c r="K475" s="166"/>
      <c r="L475" s="171"/>
      <c r="M475" s="172"/>
      <c r="N475" s="173"/>
      <c r="O475" s="173"/>
      <c r="P475" s="174">
        <f>P476</f>
        <v>0</v>
      </c>
      <c r="Q475" s="173"/>
      <c r="R475" s="174">
        <f>R476</f>
        <v>0</v>
      </c>
      <c r="S475" s="173"/>
      <c r="T475" s="175">
        <f>T476</f>
        <v>0</v>
      </c>
      <c r="AR475" s="176" t="s">
        <v>96</v>
      </c>
      <c r="AT475" s="177" t="s">
        <v>72</v>
      </c>
      <c r="AU475" s="177" t="s">
        <v>73</v>
      </c>
      <c r="AY475" s="176" t="s">
        <v>191</v>
      </c>
      <c r="BK475" s="178">
        <f>BK476</f>
        <v>0</v>
      </c>
    </row>
    <row r="476" spans="1:65" s="12" customFormat="1" ht="22.9" customHeight="1">
      <c r="B476" s="165"/>
      <c r="C476" s="166"/>
      <c r="D476" s="167" t="s">
        <v>72</v>
      </c>
      <c r="E476" s="179" t="s">
        <v>3335</v>
      </c>
      <c r="F476" s="179" t="s">
        <v>3336</v>
      </c>
      <c r="G476" s="166"/>
      <c r="H476" s="166"/>
      <c r="I476" s="169"/>
      <c r="J476" s="180">
        <f>BK476</f>
        <v>0</v>
      </c>
      <c r="K476" s="166"/>
      <c r="L476" s="171"/>
      <c r="M476" s="172"/>
      <c r="N476" s="173"/>
      <c r="O476" s="173"/>
      <c r="P476" s="174">
        <f>SUM(P477:P478)</f>
        <v>0</v>
      </c>
      <c r="Q476" s="173"/>
      <c r="R476" s="174">
        <f>SUM(R477:R478)</f>
        <v>0</v>
      </c>
      <c r="S476" s="173"/>
      <c r="T476" s="175">
        <f>SUM(T477:T478)</f>
        <v>0</v>
      </c>
      <c r="AR476" s="176" t="s">
        <v>96</v>
      </c>
      <c r="AT476" s="177" t="s">
        <v>72</v>
      </c>
      <c r="AU476" s="177" t="s">
        <v>80</v>
      </c>
      <c r="AY476" s="176" t="s">
        <v>191</v>
      </c>
      <c r="BK476" s="178">
        <f>SUM(BK477:BK478)</f>
        <v>0</v>
      </c>
    </row>
    <row r="477" spans="1:65" s="2" customFormat="1" ht="16.5" customHeight="1">
      <c r="A477" s="37"/>
      <c r="B477" s="38"/>
      <c r="C477" s="181" t="s">
        <v>1569</v>
      </c>
      <c r="D477" s="181" t="s">
        <v>193</v>
      </c>
      <c r="E477" s="182" t="s">
        <v>3337</v>
      </c>
      <c r="F477" s="183" t="s">
        <v>3338</v>
      </c>
      <c r="G477" s="184" t="s">
        <v>301</v>
      </c>
      <c r="H477" s="185">
        <v>300</v>
      </c>
      <c r="I477" s="186"/>
      <c r="J477" s="187">
        <f>ROUND(I477*H477,2)</f>
        <v>0</v>
      </c>
      <c r="K477" s="183" t="s">
        <v>19</v>
      </c>
      <c r="L477" s="42"/>
      <c r="M477" s="188" t="s">
        <v>19</v>
      </c>
      <c r="N477" s="189" t="s">
        <v>44</v>
      </c>
      <c r="O477" s="67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2" t="s">
        <v>669</v>
      </c>
      <c r="AT477" s="192" t="s">
        <v>193</v>
      </c>
      <c r="AU477" s="192" t="s">
        <v>82</v>
      </c>
      <c r="AY477" s="20" t="s">
        <v>191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0" t="s">
        <v>80</v>
      </c>
      <c r="BK477" s="193">
        <f>ROUND(I477*H477,2)</f>
        <v>0</v>
      </c>
      <c r="BL477" s="20" t="s">
        <v>669</v>
      </c>
      <c r="BM477" s="192" t="s">
        <v>2583</v>
      </c>
    </row>
    <row r="478" spans="1:65" s="2" customFormat="1" ht="11.25">
      <c r="A478" s="37"/>
      <c r="B478" s="38"/>
      <c r="C478" s="39"/>
      <c r="D478" s="194" t="s">
        <v>199</v>
      </c>
      <c r="E478" s="39"/>
      <c r="F478" s="195" t="s">
        <v>3338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199</v>
      </c>
      <c r="AU478" s="20" t="s">
        <v>82</v>
      </c>
    </row>
    <row r="479" spans="1:65" s="12" customFormat="1" ht="25.9" customHeight="1">
      <c r="B479" s="165"/>
      <c r="C479" s="166"/>
      <c r="D479" s="167" t="s">
        <v>72</v>
      </c>
      <c r="E479" s="168" t="s">
        <v>3339</v>
      </c>
      <c r="F479" s="168" t="s">
        <v>3340</v>
      </c>
      <c r="G479" s="166"/>
      <c r="H479" s="166"/>
      <c r="I479" s="169"/>
      <c r="J479" s="170">
        <f>BK479</f>
        <v>0</v>
      </c>
      <c r="K479" s="166"/>
      <c r="L479" s="171"/>
      <c r="M479" s="172"/>
      <c r="N479" s="173"/>
      <c r="O479" s="173"/>
      <c r="P479" s="174">
        <f>SUM(P480:P487)</f>
        <v>0</v>
      </c>
      <c r="Q479" s="173"/>
      <c r="R479" s="174">
        <f>SUM(R480:R487)</f>
        <v>0</v>
      </c>
      <c r="S479" s="173"/>
      <c r="T479" s="175">
        <f>SUM(T480:T487)</f>
        <v>0</v>
      </c>
      <c r="AR479" s="176" t="s">
        <v>197</v>
      </c>
      <c r="AT479" s="177" t="s">
        <v>72</v>
      </c>
      <c r="AU479" s="177" t="s">
        <v>73</v>
      </c>
      <c r="AY479" s="176" t="s">
        <v>191</v>
      </c>
      <c r="BK479" s="178">
        <f>SUM(BK480:BK487)</f>
        <v>0</v>
      </c>
    </row>
    <row r="480" spans="1:65" s="2" customFormat="1" ht="16.5" customHeight="1">
      <c r="A480" s="37"/>
      <c r="B480" s="38"/>
      <c r="C480" s="181" t="s">
        <v>1573</v>
      </c>
      <c r="D480" s="181" t="s">
        <v>193</v>
      </c>
      <c r="E480" s="182" t="s">
        <v>3341</v>
      </c>
      <c r="F480" s="183" t="s">
        <v>3342</v>
      </c>
      <c r="G480" s="184" t="s">
        <v>3343</v>
      </c>
      <c r="H480" s="185">
        <v>1</v>
      </c>
      <c r="I480" s="186"/>
      <c r="J480" s="187">
        <f>ROUND(I480*H480,2)</f>
        <v>0</v>
      </c>
      <c r="K480" s="183" t="s">
        <v>19</v>
      </c>
      <c r="L480" s="42"/>
      <c r="M480" s="188" t="s">
        <v>19</v>
      </c>
      <c r="N480" s="189" t="s">
        <v>44</v>
      </c>
      <c r="O480" s="67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3344</v>
      </c>
      <c r="AT480" s="192" t="s">
        <v>193</v>
      </c>
      <c r="AU480" s="192" t="s">
        <v>80</v>
      </c>
      <c r="AY480" s="20" t="s">
        <v>191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80</v>
      </c>
      <c r="BK480" s="193">
        <f>ROUND(I480*H480,2)</f>
        <v>0</v>
      </c>
      <c r="BL480" s="20" t="s">
        <v>3344</v>
      </c>
      <c r="BM480" s="192" t="s">
        <v>2599</v>
      </c>
    </row>
    <row r="481" spans="1:65" s="2" customFormat="1" ht="11.25">
      <c r="A481" s="37"/>
      <c r="B481" s="38"/>
      <c r="C481" s="39"/>
      <c r="D481" s="194" t="s">
        <v>199</v>
      </c>
      <c r="E481" s="39"/>
      <c r="F481" s="195" t="s">
        <v>3342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199</v>
      </c>
      <c r="AU481" s="20" t="s">
        <v>80</v>
      </c>
    </row>
    <row r="482" spans="1:65" s="2" customFormat="1" ht="16.5" customHeight="1">
      <c r="A482" s="37"/>
      <c r="B482" s="38"/>
      <c r="C482" s="181" t="s">
        <v>1579</v>
      </c>
      <c r="D482" s="181" t="s">
        <v>193</v>
      </c>
      <c r="E482" s="182" t="s">
        <v>3345</v>
      </c>
      <c r="F482" s="183" t="s">
        <v>3346</v>
      </c>
      <c r="G482" s="184" t="s">
        <v>3343</v>
      </c>
      <c r="H482" s="185">
        <v>10</v>
      </c>
      <c r="I482" s="186"/>
      <c r="J482" s="187">
        <f>ROUND(I482*H482,2)</f>
        <v>0</v>
      </c>
      <c r="K482" s="183" t="s">
        <v>19</v>
      </c>
      <c r="L482" s="42"/>
      <c r="M482" s="188" t="s">
        <v>19</v>
      </c>
      <c r="N482" s="189" t="s">
        <v>44</v>
      </c>
      <c r="O482" s="67"/>
      <c r="P482" s="190">
        <f>O482*H482</f>
        <v>0</v>
      </c>
      <c r="Q482" s="190">
        <v>0</v>
      </c>
      <c r="R482" s="190">
        <f>Q482*H482</f>
        <v>0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3344</v>
      </c>
      <c r="AT482" s="192" t="s">
        <v>193</v>
      </c>
      <c r="AU482" s="192" t="s">
        <v>80</v>
      </c>
      <c r="AY482" s="20" t="s">
        <v>191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3344</v>
      </c>
      <c r="BM482" s="192" t="s">
        <v>2609</v>
      </c>
    </row>
    <row r="483" spans="1:65" s="2" customFormat="1" ht="11.25">
      <c r="A483" s="37"/>
      <c r="B483" s="38"/>
      <c r="C483" s="39"/>
      <c r="D483" s="194" t="s">
        <v>199</v>
      </c>
      <c r="E483" s="39"/>
      <c r="F483" s="195" t="s">
        <v>3346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199</v>
      </c>
      <c r="AU483" s="20" t="s">
        <v>80</v>
      </c>
    </row>
    <row r="484" spans="1:65" s="2" customFormat="1" ht="16.5" customHeight="1">
      <c r="A484" s="37"/>
      <c r="B484" s="38"/>
      <c r="C484" s="181" t="s">
        <v>1584</v>
      </c>
      <c r="D484" s="181" t="s">
        <v>193</v>
      </c>
      <c r="E484" s="182" t="s">
        <v>3347</v>
      </c>
      <c r="F484" s="183" t="s">
        <v>3348</v>
      </c>
      <c r="G484" s="184" t="s">
        <v>3343</v>
      </c>
      <c r="H484" s="185">
        <v>5</v>
      </c>
      <c r="I484" s="186"/>
      <c r="J484" s="187">
        <f>ROUND(I484*H484,2)</f>
        <v>0</v>
      </c>
      <c r="K484" s="183" t="s">
        <v>19</v>
      </c>
      <c r="L484" s="42"/>
      <c r="M484" s="188" t="s">
        <v>19</v>
      </c>
      <c r="N484" s="189" t="s">
        <v>44</v>
      </c>
      <c r="O484" s="67"/>
      <c r="P484" s="190">
        <f>O484*H484</f>
        <v>0</v>
      </c>
      <c r="Q484" s="190">
        <v>0</v>
      </c>
      <c r="R484" s="190">
        <f>Q484*H484</f>
        <v>0</v>
      </c>
      <c r="S484" s="190">
        <v>0</v>
      </c>
      <c r="T484" s="19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3344</v>
      </c>
      <c r="AT484" s="192" t="s">
        <v>193</v>
      </c>
      <c r="AU484" s="192" t="s">
        <v>80</v>
      </c>
      <c r="AY484" s="20" t="s">
        <v>191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0" t="s">
        <v>80</v>
      </c>
      <c r="BK484" s="193">
        <f>ROUND(I484*H484,2)</f>
        <v>0</v>
      </c>
      <c r="BL484" s="20" t="s">
        <v>3344</v>
      </c>
      <c r="BM484" s="192" t="s">
        <v>2627</v>
      </c>
    </row>
    <row r="485" spans="1:65" s="2" customFormat="1" ht="11.25">
      <c r="A485" s="37"/>
      <c r="B485" s="38"/>
      <c r="C485" s="39"/>
      <c r="D485" s="194" t="s">
        <v>199</v>
      </c>
      <c r="E485" s="39"/>
      <c r="F485" s="195" t="s">
        <v>3348</v>
      </c>
      <c r="G485" s="39"/>
      <c r="H485" s="39"/>
      <c r="I485" s="196"/>
      <c r="J485" s="39"/>
      <c r="K485" s="39"/>
      <c r="L485" s="42"/>
      <c r="M485" s="197"/>
      <c r="N485" s="198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199</v>
      </c>
      <c r="AU485" s="20" t="s">
        <v>80</v>
      </c>
    </row>
    <row r="486" spans="1:65" s="2" customFormat="1" ht="16.5" customHeight="1">
      <c r="A486" s="37"/>
      <c r="B486" s="38"/>
      <c r="C486" s="181" t="s">
        <v>1590</v>
      </c>
      <c r="D486" s="181" t="s">
        <v>193</v>
      </c>
      <c r="E486" s="182" t="s">
        <v>3349</v>
      </c>
      <c r="F486" s="183" t="s">
        <v>3350</v>
      </c>
      <c r="G486" s="184" t="s">
        <v>3343</v>
      </c>
      <c r="H486" s="185">
        <v>30</v>
      </c>
      <c r="I486" s="186"/>
      <c r="J486" s="187">
        <f>ROUND(I486*H486,2)</f>
        <v>0</v>
      </c>
      <c r="K486" s="183" t="s">
        <v>19</v>
      </c>
      <c r="L486" s="42"/>
      <c r="M486" s="188" t="s">
        <v>19</v>
      </c>
      <c r="N486" s="189" t="s">
        <v>44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3344</v>
      </c>
      <c r="AT486" s="192" t="s">
        <v>193</v>
      </c>
      <c r="AU486" s="192" t="s">
        <v>80</v>
      </c>
      <c r="AY486" s="20" t="s">
        <v>191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3344</v>
      </c>
      <c r="BM486" s="192" t="s">
        <v>2655</v>
      </c>
    </row>
    <row r="487" spans="1:65" s="2" customFormat="1" ht="11.25">
      <c r="A487" s="37"/>
      <c r="B487" s="38"/>
      <c r="C487" s="39"/>
      <c r="D487" s="194" t="s">
        <v>199</v>
      </c>
      <c r="E487" s="39"/>
      <c r="F487" s="195" t="s">
        <v>3350</v>
      </c>
      <c r="G487" s="39"/>
      <c r="H487" s="39"/>
      <c r="I487" s="196"/>
      <c r="J487" s="39"/>
      <c r="K487" s="39"/>
      <c r="L487" s="42"/>
      <c r="M487" s="245"/>
      <c r="N487" s="246"/>
      <c r="O487" s="247"/>
      <c r="P487" s="247"/>
      <c r="Q487" s="247"/>
      <c r="R487" s="247"/>
      <c r="S487" s="247"/>
      <c r="T487" s="24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199</v>
      </c>
      <c r="AU487" s="20" t="s">
        <v>80</v>
      </c>
    </row>
    <row r="488" spans="1:65" s="2" customFormat="1" ht="6.95" customHeight="1">
      <c r="A488" s="37"/>
      <c r="B488" s="50"/>
      <c r="C488" s="51"/>
      <c r="D488" s="51"/>
      <c r="E488" s="51"/>
      <c r="F488" s="51"/>
      <c r="G488" s="51"/>
      <c r="H488" s="51"/>
      <c r="I488" s="51"/>
      <c r="J488" s="51"/>
      <c r="K488" s="51"/>
      <c r="L488" s="42"/>
      <c r="M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</sheetData>
  <sheetProtection algorithmName="SHA-512" hashValue="iHNmU1eLA/tEpvh2Uvrkd0Hdlq3Csc1kqQJKCCdNULszYyw7HMZvv0EHbsSdKmjf7ywD0z5KWrPinC5hP+szLg==" saltValue="UiBd6wW98QXTR5CitTVN+AGjRqsxWb56e0f9vltNcvGVCOecMxAY9pdPleqbjKjJ02n0I0aYD7woU+1U6lMHqw==" spinCount="100000" sheet="1" objects="1" scenarios="1" formatColumns="0" formatRows="0" autoFilter="0"/>
  <autoFilter ref="C101:K487" xr:uid="{00000000-0009-0000-0000-000003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3351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ROUND(J99,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ROUND((SUM(BE99:BE324)),  2)</f>
        <v>0</v>
      </c>
      <c r="G37" s="37"/>
      <c r="H37" s="37"/>
      <c r="I37" s="127">
        <v>0.21</v>
      </c>
      <c r="J37" s="126">
        <f>ROUND(((SUM(BE99:BE324))*I37),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ROUND((SUM(BF99:BF324)),  2)</f>
        <v>0</v>
      </c>
      <c r="G38" s="37"/>
      <c r="H38" s="37"/>
      <c r="I38" s="127">
        <v>0.12</v>
      </c>
      <c r="J38" s="126">
        <f>ROUND(((SUM(BF99:BF324))*I38),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ROUND((SUM(BG99:BG324)),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ROUND((SUM(BH99:BH324)),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ROUND((SUM(BI99:BI324)),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D.1.4-EL - Elektroinstalace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J99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3352</v>
      </c>
      <c r="E68" s="146"/>
      <c r="F68" s="146"/>
      <c r="G68" s="146"/>
      <c r="H68" s="146"/>
      <c r="I68" s="146"/>
      <c r="J68" s="147">
        <f>J100</f>
        <v>0</v>
      </c>
      <c r="K68" s="144"/>
      <c r="L68" s="148"/>
    </row>
    <row r="69" spans="1:47" s="9" customFormat="1" ht="24.95" customHeight="1">
      <c r="B69" s="143"/>
      <c r="C69" s="144"/>
      <c r="D69" s="145" t="s">
        <v>3353</v>
      </c>
      <c r="E69" s="146"/>
      <c r="F69" s="146"/>
      <c r="G69" s="146"/>
      <c r="H69" s="146"/>
      <c r="I69" s="146"/>
      <c r="J69" s="147">
        <f>J139</f>
        <v>0</v>
      </c>
      <c r="K69" s="144"/>
      <c r="L69" s="148"/>
    </row>
    <row r="70" spans="1:47" s="9" customFormat="1" ht="24.95" customHeight="1">
      <c r="B70" s="143"/>
      <c r="C70" s="144"/>
      <c r="D70" s="145" t="s">
        <v>3354</v>
      </c>
      <c r="E70" s="146"/>
      <c r="F70" s="146"/>
      <c r="G70" s="146"/>
      <c r="H70" s="146"/>
      <c r="I70" s="146"/>
      <c r="J70" s="147">
        <f>J186</f>
        <v>0</v>
      </c>
      <c r="K70" s="144"/>
      <c r="L70" s="148"/>
    </row>
    <row r="71" spans="1:47" s="9" customFormat="1" ht="24.95" customHeight="1">
      <c r="B71" s="143"/>
      <c r="C71" s="144"/>
      <c r="D71" s="145" t="s">
        <v>3355</v>
      </c>
      <c r="E71" s="146"/>
      <c r="F71" s="146"/>
      <c r="G71" s="146"/>
      <c r="H71" s="146"/>
      <c r="I71" s="146"/>
      <c r="J71" s="147">
        <f>J233</f>
        <v>0</v>
      </c>
      <c r="K71" s="144"/>
      <c r="L71" s="148"/>
    </row>
    <row r="72" spans="1:47" s="9" customFormat="1" ht="24.95" customHeight="1">
      <c r="B72" s="143"/>
      <c r="C72" s="144"/>
      <c r="D72" s="145" t="s">
        <v>3356</v>
      </c>
      <c r="E72" s="146"/>
      <c r="F72" s="146"/>
      <c r="G72" s="146"/>
      <c r="H72" s="146"/>
      <c r="I72" s="146"/>
      <c r="J72" s="147">
        <f>J247</f>
        <v>0</v>
      </c>
      <c r="K72" s="144"/>
      <c r="L72" s="148"/>
    </row>
    <row r="73" spans="1:47" s="9" customFormat="1" ht="24.95" customHeight="1">
      <c r="B73" s="143"/>
      <c r="C73" s="144"/>
      <c r="D73" s="145" t="s">
        <v>3357</v>
      </c>
      <c r="E73" s="146"/>
      <c r="F73" s="146"/>
      <c r="G73" s="146"/>
      <c r="H73" s="146"/>
      <c r="I73" s="146"/>
      <c r="J73" s="147">
        <f>J270</f>
        <v>0</v>
      </c>
      <c r="K73" s="144"/>
      <c r="L73" s="148"/>
    </row>
    <row r="74" spans="1:47" s="9" customFormat="1" ht="24.95" customHeight="1">
      <c r="B74" s="143"/>
      <c r="C74" s="144"/>
      <c r="D74" s="145" t="s">
        <v>3358</v>
      </c>
      <c r="E74" s="146"/>
      <c r="F74" s="146"/>
      <c r="G74" s="146"/>
      <c r="H74" s="146"/>
      <c r="I74" s="146"/>
      <c r="J74" s="147">
        <f>J301</f>
        <v>0</v>
      </c>
      <c r="K74" s="144"/>
      <c r="L74" s="148"/>
    </row>
    <row r="75" spans="1:47" s="9" customFormat="1" ht="24.95" customHeight="1">
      <c r="B75" s="143"/>
      <c r="C75" s="144"/>
      <c r="D75" s="145" t="s">
        <v>3359</v>
      </c>
      <c r="E75" s="146"/>
      <c r="F75" s="146"/>
      <c r="G75" s="146"/>
      <c r="H75" s="146"/>
      <c r="I75" s="146"/>
      <c r="J75" s="147">
        <f>J312</f>
        <v>0</v>
      </c>
      <c r="K75" s="144"/>
      <c r="L75" s="148"/>
    </row>
    <row r="76" spans="1:47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9" t="str">
        <f>E7</f>
        <v>Rekonstrukce plaveckého bazénu ZŠ a MŠ Weberova</v>
      </c>
      <c r="F85" s="400"/>
      <c r="G85" s="400"/>
      <c r="H85" s="400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136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1" customFormat="1" ht="16.5" customHeight="1">
      <c r="B87" s="24"/>
      <c r="C87" s="25"/>
      <c r="D87" s="25"/>
      <c r="E87" s="399" t="s">
        <v>137</v>
      </c>
      <c r="F87" s="359"/>
      <c r="G87" s="359"/>
      <c r="H87" s="359"/>
      <c r="I87" s="25"/>
      <c r="J87" s="25"/>
      <c r="K87" s="25"/>
      <c r="L87" s="23"/>
    </row>
    <row r="88" spans="1:31" s="1" customFormat="1" ht="12" customHeight="1">
      <c r="B88" s="24"/>
      <c r="C88" s="32" t="s">
        <v>138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3" t="s">
        <v>2945</v>
      </c>
      <c r="F89" s="401"/>
      <c r="G89" s="401"/>
      <c r="H89" s="401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2946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52" t="str">
        <f>E13</f>
        <v>D.1.4-EL - Elektroinstalace</v>
      </c>
      <c r="F91" s="401"/>
      <c r="G91" s="401"/>
      <c r="H91" s="401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F16</f>
        <v>areál ZŠ a MŠ Weberova v Praze 5-Košířích</v>
      </c>
      <c r="G93" s="39"/>
      <c r="H93" s="39"/>
      <c r="I93" s="32" t="s">
        <v>23</v>
      </c>
      <c r="J93" s="62" t="str">
        <f>IF(J16="","",J16)</f>
        <v>Vyplň údaj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40.15" customHeight="1">
      <c r="A95" s="37"/>
      <c r="B95" s="38"/>
      <c r="C95" s="32" t="s">
        <v>24</v>
      </c>
      <c r="D95" s="39"/>
      <c r="E95" s="39"/>
      <c r="F95" s="30" t="str">
        <f>E19</f>
        <v>Městská část Praha 5, nám. 14. října 4, Praha 5</v>
      </c>
      <c r="G95" s="39"/>
      <c r="H95" s="39"/>
      <c r="I95" s="32" t="s">
        <v>31</v>
      </c>
      <c r="J95" s="35" t="str">
        <f>E25</f>
        <v>Atelier 11 Hradec Králové s.r.o., Jižní 870/2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29</v>
      </c>
      <c r="D96" s="39"/>
      <c r="E96" s="39"/>
      <c r="F96" s="30" t="str">
        <f>IF(E22="","",E22)</f>
        <v>Vyplň údaj</v>
      </c>
      <c r="G96" s="39"/>
      <c r="H96" s="39"/>
      <c r="I96" s="32" t="s">
        <v>35</v>
      </c>
      <c r="J96" s="35" t="str">
        <f>E28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177</v>
      </c>
      <c r="D98" s="157" t="s">
        <v>58</v>
      </c>
      <c r="E98" s="157" t="s">
        <v>54</v>
      </c>
      <c r="F98" s="157" t="s">
        <v>55</v>
      </c>
      <c r="G98" s="157" t="s">
        <v>178</v>
      </c>
      <c r="H98" s="157" t="s">
        <v>179</v>
      </c>
      <c r="I98" s="157" t="s">
        <v>180</v>
      </c>
      <c r="J98" s="157" t="s">
        <v>142</v>
      </c>
      <c r="K98" s="158" t="s">
        <v>181</v>
      </c>
      <c r="L98" s="159"/>
      <c r="M98" s="71" t="s">
        <v>19</v>
      </c>
      <c r="N98" s="72" t="s">
        <v>43</v>
      </c>
      <c r="O98" s="72" t="s">
        <v>182</v>
      </c>
      <c r="P98" s="72" t="s">
        <v>183</v>
      </c>
      <c r="Q98" s="72" t="s">
        <v>184</v>
      </c>
      <c r="R98" s="72" t="s">
        <v>185</v>
      </c>
      <c r="S98" s="72" t="s">
        <v>186</v>
      </c>
      <c r="T98" s="73" t="s">
        <v>187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188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P100+P139+P186+P233+P247+P270+P301+P312</f>
        <v>0</v>
      </c>
      <c r="Q99" s="75"/>
      <c r="R99" s="162">
        <f>R100+R139+R186+R233+R247+R270+R301+R312</f>
        <v>0</v>
      </c>
      <c r="S99" s="75"/>
      <c r="T99" s="163">
        <f>T100+T139+T186+T233+T247+T270+T301+T312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143</v>
      </c>
      <c r="BK99" s="164">
        <f>BK100+BK139+BK186+BK233+BK247+BK270+BK301+BK312</f>
        <v>0</v>
      </c>
    </row>
    <row r="100" spans="1:65" s="12" customFormat="1" ht="25.9" customHeight="1">
      <c r="B100" s="165"/>
      <c r="C100" s="166"/>
      <c r="D100" s="167" t="s">
        <v>72</v>
      </c>
      <c r="E100" s="168" t="s">
        <v>3360</v>
      </c>
      <c r="F100" s="168" t="s">
        <v>3361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SUM(P101:P138)</f>
        <v>0</v>
      </c>
      <c r="Q100" s="173"/>
      <c r="R100" s="174">
        <f>SUM(R101:R138)</f>
        <v>0</v>
      </c>
      <c r="S100" s="173"/>
      <c r="T100" s="175">
        <f>SUM(T101:T138)</f>
        <v>0</v>
      </c>
      <c r="AR100" s="176" t="s">
        <v>80</v>
      </c>
      <c r="AT100" s="177" t="s">
        <v>72</v>
      </c>
      <c r="AU100" s="177" t="s">
        <v>73</v>
      </c>
      <c r="AY100" s="176" t="s">
        <v>191</v>
      </c>
      <c r="BK100" s="178">
        <f>SUM(BK101:BK138)</f>
        <v>0</v>
      </c>
    </row>
    <row r="101" spans="1:65" s="2" customFormat="1" ht="16.5" customHeight="1">
      <c r="A101" s="37"/>
      <c r="B101" s="38"/>
      <c r="C101" s="181" t="s">
        <v>80</v>
      </c>
      <c r="D101" s="181" t="s">
        <v>193</v>
      </c>
      <c r="E101" s="182" t="s">
        <v>3362</v>
      </c>
      <c r="F101" s="183" t="s">
        <v>3363</v>
      </c>
      <c r="G101" s="184" t="s">
        <v>3364</v>
      </c>
      <c r="H101" s="185">
        <v>568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669</v>
      </c>
      <c r="AT101" s="192" t="s">
        <v>193</v>
      </c>
      <c r="AU101" s="192" t="s">
        <v>80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669</v>
      </c>
      <c r="BM101" s="192" t="s">
        <v>3365</v>
      </c>
    </row>
    <row r="102" spans="1:65" s="2" customFormat="1" ht="11.25">
      <c r="A102" s="37"/>
      <c r="B102" s="38"/>
      <c r="C102" s="39"/>
      <c r="D102" s="194" t="s">
        <v>199</v>
      </c>
      <c r="E102" s="39"/>
      <c r="F102" s="195" t="s">
        <v>3363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80</v>
      </c>
    </row>
    <row r="103" spans="1:65" s="2" customFormat="1" ht="16.5" customHeight="1">
      <c r="A103" s="37"/>
      <c r="B103" s="38"/>
      <c r="C103" s="181" t="s">
        <v>82</v>
      </c>
      <c r="D103" s="181" t="s">
        <v>193</v>
      </c>
      <c r="E103" s="182" t="s">
        <v>3366</v>
      </c>
      <c r="F103" s="183" t="s">
        <v>3367</v>
      </c>
      <c r="G103" s="184" t="s">
        <v>3364</v>
      </c>
      <c r="H103" s="185">
        <v>44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669</v>
      </c>
      <c r="AT103" s="192" t="s">
        <v>193</v>
      </c>
      <c r="AU103" s="192" t="s">
        <v>80</v>
      </c>
      <c r="AY103" s="20" t="s">
        <v>191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669</v>
      </c>
      <c r="BM103" s="192" t="s">
        <v>3368</v>
      </c>
    </row>
    <row r="104" spans="1:65" s="2" customFormat="1" ht="11.25">
      <c r="A104" s="37"/>
      <c r="B104" s="38"/>
      <c r="C104" s="39"/>
      <c r="D104" s="194" t="s">
        <v>199</v>
      </c>
      <c r="E104" s="39"/>
      <c r="F104" s="195" t="s">
        <v>3367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199</v>
      </c>
      <c r="AU104" s="20" t="s">
        <v>80</v>
      </c>
    </row>
    <row r="105" spans="1:65" s="2" customFormat="1" ht="16.5" customHeight="1">
      <c r="A105" s="37"/>
      <c r="B105" s="38"/>
      <c r="C105" s="181" t="s">
        <v>96</v>
      </c>
      <c r="D105" s="181" t="s">
        <v>193</v>
      </c>
      <c r="E105" s="182" t="s">
        <v>3369</v>
      </c>
      <c r="F105" s="183" t="s">
        <v>3370</v>
      </c>
      <c r="G105" s="184" t="s">
        <v>3364</v>
      </c>
      <c r="H105" s="185">
        <v>223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669</v>
      </c>
      <c r="AT105" s="192" t="s">
        <v>193</v>
      </c>
      <c r="AU105" s="192" t="s">
        <v>80</v>
      </c>
      <c r="AY105" s="20" t="s">
        <v>191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669</v>
      </c>
      <c r="BM105" s="192" t="s">
        <v>3371</v>
      </c>
    </row>
    <row r="106" spans="1:65" s="2" customFormat="1" ht="11.25">
      <c r="A106" s="37"/>
      <c r="B106" s="38"/>
      <c r="C106" s="39"/>
      <c r="D106" s="194" t="s">
        <v>199</v>
      </c>
      <c r="E106" s="39"/>
      <c r="F106" s="195" t="s">
        <v>3370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199</v>
      </c>
      <c r="AU106" s="20" t="s">
        <v>80</v>
      </c>
    </row>
    <row r="107" spans="1:65" s="2" customFormat="1" ht="16.5" customHeight="1">
      <c r="A107" s="37"/>
      <c r="B107" s="38"/>
      <c r="C107" s="181" t="s">
        <v>197</v>
      </c>
      <c r="D107" s="181" t="s">
        <v>193</v>
      </c>
      <c r="E107" s="182" t="s">
        <v>3372</v>
      </c>
      <c r="F107" s="183" t="s">
        <v>3373</v>
      </c>
      <c r="G107" s="184" t="s">
        <v>3364</v>
      </c>
      <c r="H107" s="185">
        <v>91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669</v>
      </c>
      <c r="AT107" s="192" t="s">
        <v>193</v>
      </c>
      <c r="AU107" s="192" t="s">
        <v>80</v>
      </c>
      <c r="AY107" s="20" t="s">
        <v>191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669</v>
      </c>
      <c r="BM107" s="192" t="s">
        <v>3374</v>
      </c>
    </row>
    <row r="108" spans="1:65" s="2" customFormat="1" ht="11.25">
      <c r="A108" s="37"/>
      <c r="B108" s="38"/>
      <c r="C108" s="39"/>
      <c r="D108" s="194" t="s">
        <v>199</v>
      </c>
      <c r="E108" s="39"/>
      <c r="F108" s="195" t="s">
        <v>3373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199</v>
      </c>
      <c r="AU108" s="20" t="s">
        <v>80</v>
      </c>
    </row>
    <row r="109" spans="1:65" s="2" customFormat="1" ht="16.5" customHeight="1">
      <c r="A109" s="37"/>
      <c r="B109" s="38"/>
      <c r="C109" s="181" t="s">
        <v>216</v>
      </c>
      <c r="D109" s="181" t="s">
        <v>193</v>
      </c>
      <c r="E109" s="182" t="s">
        <v>3375</v>
      </c>
      <c r="F109" s="183" t="s">
        <v>3376</v>
      </c>
      <c r="G109" s="184" t="s">
        <v>3364</v>
      </c>
      <c r="H109" s="185">
        <v>696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669</v>
      </c>
      <c r="AT109" s="192" t="s">
        <v>193</v>
      </c>
      <c r="AU109" s="192" t="s">
        <v>80</v>
      </c>
      <c r="AY109" s="20" t="s">
        <v>191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669</v>
      </c>
      <c r="BM109" s="192" t="s">
        <v>3377</v>
      </c>
    </row>
    <row r="110" spans="1:65" s="2" customFormat="1" ht="11.25">
      <c r="A110" s="37"/>
      <c r="B110" s="38"/>
      <c r="C110" s="39"/>
      <c r="D110" s="194" t="s">
        <v>199</v>
      </c>
      <c r="E110" s="39"/>
      <c r="F110" s="195" t="s">
        <v>3376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199</v>
      </c>
      <c r="AU110" s="20" t="s">
        <v>80</v>
      </c>
    </row>
    <row r="111" spans="1:65" s="2" customFormat="1" ht="16.5" customHeight="1">
      <c r="A111" s="37"/>
      <c r="B111" s="38"/>
      <c r="C111" s="181" t="s">
        <v>223</v>
      </c>
      <c r="D111" s="181" t="s">
        <v>193</v>
      </c>
      <c r="E111" s="182" t="s">
        <v>3378</v>
      </c>
      <c r="F111" s="183" t="s">
        <v>3379</v>
      </c>
      <c r="G111" s="184" t="s">
        <v>3364</v>
      </c>
      <c r="H111" s="185">
        <v>113</v>
      </c>
      <c r="I111" s="186"/>
      <c r="J111" s="187">
        <f>ROUND(I111*H111,2)</f>
        <v>0</v>
      </c>
      <c r="K111" s="183" t="s">
        <v>19</v>
      </c>
      <c r="L111" s="42"/>
      <c r="M111" s="188" t="s">
        <v>19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669</v>
      </c>
      <c r="AT111" s="192" t="s">
        <v>193</v>
      </c>
      <c r="AU111" s="192" t="s">
        <v>80</v>
      </c>
      <c r="AY111" s="20" t="s">
        <v>191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669</v>
      </c>
      <c r="BM111" s="192" t="s">
        <v>3380</v>
      </c>
    </row>
    <row r="112" spans="1:65" s="2" customFormat="1" ht="11.25">
      <c r="A112" s="37"/>
      <c r="B112" s="38"/>
      <c r="C112" s="39"/>
      <c r="D112" s="194" t="s">
        <v>199</v>
      </c>
      <c r="E112" s="39"/>
      <c r="F112" s="195" t="s">
        <v>3379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199</v>
      </c>
      <c r="AU112" s="20" t="s">
        <v>80</v>
      </c>
    </row>
    <row r="113" spans="1:65" s="2" customFormat="1" ht="16.5" customHeight="1">
      <c r="A113" s="37"/>
      <c r="B113" s="38"/>
      <c r="C113" s="181" t="s">
        <v>230</v>
      </c>
      <c r="D113" s="181" t="s">
        <v>193</v>
      </c>
      <c r="E113" s="182" t="s">
        <v>3381</v>
      </c>
      <c r="F113" s="183" t="s">
        <v>3382</v>
      </c>
      <c r="G113" s="184" t="s">
        <v>3364</v>
      </c>
      <c r="H113" s="185">
        <v>168</v>
      </c>
      <c r="I113" s="186"/>
      <c r="J113" s="187">
        <f>ROUND(I113*H113,2)</f>
        <v>0</v>
      </c>
      <c r="K113" s="183" t="s">
        <v>19</v>
      </c>
      <c r="L113" s="42"/>
      <c r="M113" s="188" t="s">
        <v>19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669</v>
      </c>
      <c r="AT113" s="192" t="s">
        <v>193</v>
      </c>
      <c r="AU113" s="192" t="s">
        <v>80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669</v>
      </c>
      <c r="BM113" s="192" t="s">
        <v>3383</v>
      </c>
    </row>
    <row r="114" spans="1:65" s="2" customFormat="1" ht="11.25">
      <c r="A114" s="37"/>
      <c r="B114" s="38"/>
      <c r="C114" s="39"/>
      <c r="D114" s="194" t="s">
        <v>199</v>
      </c>
      <c r="E114" s="39"/>
      <c r="F114" s="195" t="s">
        <v>3382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80</v>
      </c>
    </row>
    <row r="115" spans="1:65" s="2" customFormat="1" ht="16.5" customHeight="1">
      <c r="A115" s="37"/>
      <c r="B115" s="38"/>
      <c r="C115" s="181" t="s">
        <v>239</v>
      </c>
      <c r="D115" s="181" t="s">
        <v>193</v>
      </c>
      <c r="E115" s="182" t="s">
        <v>3384</v>
      </c>
      <c r="F115" s="183" t="s">
        <v>3385</v>
      </c>
      <c r="G115" s="184" t="s">
        <v>3364</v>
      </c>
      <c r="H115" s="185">
        <v>44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669</v>
      </c>
      <c r="AT115" s="192" t="s">
        <v>193</v>
      </c>
      <c r="AU115" s="192" t="s">
        <v>80</v>
      </c>
      <c r="AY115" s="20" t="s">
        <v>191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669</v>
      </c>
      <c r="BM115" s="192" t="s">
        <v>3386</v>
      </c>
    </row>
    <row r="116" spans="1:65" s="2" customFormat="1" ht="11.25">
      <c r="A116" s="37"/>
      <c r="B116" s="38"/>
      <c r="C116" s="39"/>
      <c r="D116" s="194" t="s">
        <v>199</v>
      </c>
      <c r="E116" s="39"/>
      <c r="F116" s="195" t="s">
        <v>3385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199</v>
      </c>
      <c r="AU116" s="20" t="s">
        <v>80</v>
      </c>
    </row>
    <row r="117" spans="1:65" s="2" customFormat="1" ht="16.5" customHeight="1">
      <c r="A117" s="37"/>
      <c r="B117" s="38"/>
      <c r="C117" s="181" t="s">
        <v>246</v>
      </c>
      <c r="D117" s="181" t="s">
        <v>193</v>
      </c>
      <c r="E117" s="182" t="s">
        <v>3387</v>
      </c>
      <c r="F117" s="183" t="s">
        <v>3388</v>
      </c>
      <c r="G117" s="184" t="s">
        <v>3364</v>
      </c>
      <c r="H117" s="185">
        <v>294</v>
      </c>
      <c r="I117" s="186"/>
      <c r="J117" s="187">
        <f>ROUND(I117*H117,2)</f>
        <v>0</v>
      </c>
      <c r="K117" s="183" t="s">
        <v>19</v>
      </c>
      <c r="L117" s="42"/>
      <c r="M117" s="188" t="s">
        <v>19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669</v>
      </c>
      <c r="AT117" s="192" t="s">
        <v>193</v>
      </c>
      <c r="AU117" s="192" t="s">
        <v>80</v>
      </c>
      <c r="AY117" s="20" t="s">
        <v>191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669</v>
      </c>
      <c r="BM117" s="192" t="s">
        <v>3389</v>
      </c>
    </row>
    <row r="118" spans="1:65" s="2" customFormat="1" ht="11.25">
      <c r="A118" s="37"/>
      <c r="B118" s="38"/>
      <c r="C118" s="39"/>
      <c r="D118" s="194" t="s">
        <v>199</v>
      </c>
      <c r="E118" s="39"/>
      <c r="F118" s="195" t="s">
        <v>3388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199</v>
      </c>
      <c r="AU118" s="20" t="s">
        <v>80</v>
      </c>
    </row>
    <row r="119" spans="1:65" s="2" customFormat="1" ht="16.5" customHeight="1">
      <c r="A119" s="37"/>
      <c r="B119" s="38"/>
      <c r="C119" s="181" t="s">
        <v>252</v>
      </c>
      <c r="D119" s="181" t="s">
        <v>193</v>
      </c>
      <c r="E119" s="182" t="s">
        <v>3390</v>
      </c>
      <c r="F119" s="183" t="s">
        <v>3391</v>
      </c>
      <c r="G119" s="184" t="s">
        <v>3364</v>
      </c>
      <c r="H119" s="185">
        <v>2285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669</v>
      </c>
      <c r="AT119" s="192" t="s">
        <v>193</v>
      </c>
      <c r="AU119" s="192" t="s">
        <v>80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669</v>
      </c>
      <c r="BM119" s="192" t="s">
        <v>3392</v>
      </c>
    </row>
    <row r="120" spans="1:65" s="2" customFormat="1" ht="11.25">
      <c r="A120" s="37"/>
      <c r="B120" s="38"/>
      <c r="C120" s="39"/>
      <c r="D120" s="194" t="s">
        <v>199</v>
      </c>
      <c r="E120" s="39"/>
      <c r="F120" s="195" t="s">
        <v>3391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80</v>
      </c>
    </row>
    <row r="121" spans="1:65" s="2" customFormat="1" ht="16.5" customHeight="1">
      <c r="A121" s="37"/>
      <c r="B121" s="38"/>
      <c r="C121" s="181" t="s">
        <v>260</v>
      </c>
      <c r="D121" s="181" t="s">
        <v>193</v>
      </c>
      <c r="E121" s="182" t="s">
        <v>3393</v>
      </c>
      <c r="F121" s="183" t="s">
        <v>3394</v>
      </c>
      <c r="G121" s="184" t="s">
        <v>3364</v>
      </c>
      <c r="H121" s="185">
        <v>3267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669</v>
      </c>
      <c r="AT121" s="192" t="s">
        <v>193</v>
      </c>
      <c r="AU121" s="192" t="s">
        <v>80</v>
      </c>
      <c r="AY121" s="20" t="s">
        <v>191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669</v>
      </c>
      <c r="BM121" s="192" t="s">
        <v>3395</v>
      </c>
    </row>
    <row r="122" spans="1:65" s="2" customFormat="1" ht="11.25">
      <c r="A122" s="37"/>
      <c r="B122" s="38"/>
      <c r="C122" s="39"/>
      <c r="D122" s="194" t="s">
        <v>199</v>
      </c>
      <c r="E122" s="39"/>
      <c r="F122" s="195" t="s">
        <v>3394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199</v>
      </c>
      <c r="AU122" s="20" t="s">
        <v>80</v>
      </c>
    </row>
    <row r="123" spans="1:65" s="2" customFormat="1" ht="16.5" customHeight="1">
      <c r="A123" s="37"/>
      <c r="B123" s="38"/>
      <c r="C123" s="181" t="s">
        <v>8</v>
      </c>
      <c r="D123" s="181" t="s">
        <v>193</v>
      </c>
      <c r="E123" s="182" t="s">
        <v>3396</v>
      </c>
      <c r="F123" s="183" t="s">
        <v>3397</v>
      </c>
      <c r="G123" s="184" t="s">
        <v>3364</v>
      </c>
      <c r="H123" s="185">
        <v>411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669</v>
      </c>
      <c r="AT123" s="192" t="s">
        <v>193</v>
      </c>
      <c r="AU123" s="192" t="s">
        <v>80</v>
      </c>
      <c r="AY123" s="20" t="s">
        <v>191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669</v>
      </c>
      <c r="BM123" s="192" t="s">
        <v>3398</v>
      </c>
    </row>
    <row r="124" spans="1:65" s="2" customFormat="1" ht="11.25">
      <c r="A124" s="37"/>
      <c r="B124" s="38"/>
      <c r="C124" s="39"/>
      <c r="D124" s="194" t="s">
        <v>199</v>
      </c>
      <c r="E124" s="39"/>
      <c r="F124" s="195" t="s">
        <v>3397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199</v>
      </c>
      <c r="AU124" s="20" t="s">
        <v>80</v>
      </c>
    </row>
    <row r="125" spans="1:65" s="2" customFormat="1" ht="16.5" customHeight="1">
      <c r="A125" s="37"/>
      <c r="B125" s="38"/>
      <c r="C125" s="181" t="s">
        <v>272</v>
      </c>
      <c r="D125" s="181" t="s">
        <v>193</v>
      </c>
      <c r="E125" s="182" t="s">
        <v>3399</v>
      </c>
      <c r="F125" s="183" t="s">
        <v>3400</v>
      </c>
      <c r="G125" s="184" t="s">
        <v>3364</v>
      </c>
      <c r="H125" s="185">
        <v>346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669</v>
      </c>
      <c r="AT125" s="192" t="s">
        <v>193</v>
      </c>
      <c r="AU125" s="192" t="s">
        <v>80</v>
      </c>
      <c r="AY125" s="20" t="s">
        <v>191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669</v>
      </c>
      <c r="BM125" s="192" t="s">
        <v>3401</v>
      </c>
    </row>
    <row r="126" spans="1:65" s="2" customFormat="1" ht="11.25">
      <c r="A126" s="37"/>
      <c r="B126" s="38"/>
      <c r="C126" s="39"/>
      <c r="D126" s="194" t="s">
        <v>199</v>
      </c>
      <c r="E126" s="39"/>
      <c r="F126" s="195" t="s">
        <v>3400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199</v>
      </c>
      <c r="AU126" s="20" t="s">
        <v>80</v>
      </c>
    </row>
    <row r="127" spans="1:65" s="2" customFormat="1" ht="16.5" customHeight="1">
      <c r="A127" s="37"/>
      <c r="B127" s="38"/>
      <c r="C127" s="181" t="s">
        <v>279</v>
      </c>
      <c r="D127" s="181" t="s">
        <v>193</v>
      </c>
      <c r="E127" s="182" t="s">
        <v>3402</v>
      </c>
      <c r="F127" s="183" t="s">
        <v>3403</v>
      </c>
      <c r="G127" s="184" t="s">
        <v>3364</v>
      </c>
      <c r="H127" s="185">
        <v>88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669</v>
      </c>
      <c r="AT127" s="192" t="s">
        <v>193</v>
      </c>
      <c r="AU127" s="192" t="s">
        <v>80</v>
      </c>
      <c r="AY127" s="20" t="s">
        <v>191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669</v>
      </c>
      <c r="BM127" s="192" t="s">
        <v>3404</v>
      </c>
    </row>
    <row r="128" spans="1:65" s="2" customFormat="1" ht="11.25">
      <c r="A128" s="37"/>
      <c r="B128" s="38"/>
      <c r="C128" s="39"/>
      <c r="D128" s="194" t="s">
        <v>199</v>
      </c>
      <c r="E128" s="39"/>
      <c r="F128" s="195" t="s">
        <v>3403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199</v>
      </c>
      <c r="AU128" s="20" t="s">
        <v>80</v>
      </c>
    </row>
    <row r="129" spans="1:65" s="2" customFormat="1" ht="16.5" customHeight="1">
      <c r="A129" s="37"/>
      <c r="B129" s="38"/>
      <c r="C129" s="181" t="s">
        <v>287</v>
      </c>
      <c r="D129" s="181" t="s">
        <v>193</v>
      </c>
      <c r="E129" s="182" t="s">
        <v>3405</v>
      </c>
      <c r="F129" s="183" t="s">
        <v>3406</v>
      </c>
      <c r="G129" s="184" t="s">
        <v>3364</v>
      </c>
      <c r="H129" s="185">
        <v>140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669</v>
      </c>
      <c r="AT129" s="192" t="s">
        <v>193</v>
      </c>
      <c r="AU129" s="192" t="s">
        <v>80</v>
      </c>
      <c r="AY129" s="20" t="s">
        <v>191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669</v>
      </c>
      <c r="BM129" s="192" t="s">
        <v>3407</v>
      </c>
    </row>
    <row r="130" spans="1:65" s="2" customFormat="1" ht="11.25">
      <c r="A130" s="37"/>
      <c r="B130" s="38"/>
      <c r="C130" s="39"/>
      <c r="D130" s="194" t="s">
        <v>199</v>
      </c>
      <c r="E130" s="39"/>
      <c r="F130" s="195" t="s">
        <v>3406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199</v>
      </c>
      <c r="AU130" s="20" t="s">
        <v>80</v>
      </c>
    </row>
    <row r="131" spans="1:65" s="2" customFormat="1" ht="16.5" customHeight="1">
      <c r="A131" s="37"/>
      <c r="B131" s="38"/>
      <c r="C131" s="181" t="s">
        <v>292</v>
      </c>
      <c r="D131" s="181" t="s">
        <v>193</v>
      </c>
      <c r="E131" s="182" t="s">
        <v>3408</v>
      </c>
      <c r="F131" s="183" t="s">
        <v>3409</v>
      </c>
      <c r="G131" s="184" t="s">
        <v>3364</v>
      </c>
      <c r="H131" s="185">
        <v>18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669</v>
      </c>
      <c r="AT131" s="192" t="s">
        <v>193</v>
      </c>
      <c r="AU131" s="192" t="s">
        <v>80</v>
      </c>
      <c r="AY131" s="20" t="s">
        <v>191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669</v>
      </c>
      <c r="BM131" s="192" t="s">
        <v>3410</v>
      </c>
    </row>
    <row r="132" spans="1:65" s="2" customFormat="1" ht="11.25">
      <c r="A132" s="37"/>
      <c r="B132" s="38"/>
      <c r="C132" s="39"/>
      <c r="D132" s="194" t="s">
        <v>199</v>
      </c>
      <c r="E132" s="39"/>
      <c r="F132" s="195" t="s">
        <v>3409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199</v>
      </c>
      <c r="AU132" s="20" t="s">
        <v>80</v>
      </c>
    </row>
    <row r="133" spans="1:65" s="2" customFormat="1" ht="16.5" customHeight="1">
      <c r="A133" s="37"/>
      <c r="B133" s="38"/>
      <c r="C133" s="181" t="s">
        <v>298</v>
      </c>
      <c r="D133" s="181" t="s">
        <v>193</v>
      </c>
      <c r="E133" s="182" t="s">
        <v>3411</v>
      </c>
      <c r="F133" s="183" t="s">
        <v>3412</v>
      </c>
      <c r="G133" s="184" t="s">
        <v>3364</v>
      </c>
      <c r="H133" s="185">
        <v>187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669</v>
      </c>
      <c r="AT133" s="192" t="s">
        <v>193</v>
      </c>
      <c r="AU133" s="192" t="s">
        <v>80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669</v>
      </c>
      <c r="BM133" s="192" t="s">
        <v>3413</v>
      </c>
    </row>
    <row r="134" spans="1:65" s="2" customFormat="1" ht="11.25">
      <c r="A134" s="37"/>
      <c r="B134" s="38"/>
      <c r="C134" s="39"/>
      <c r="D134" s="194" t="s">
        <v>199</v>
      </c>
      <c r="E134" s="39"/>
      <c r="F134" s="195" t="s">
        <v>3412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80</v>
      </c>
    </row>
    <row r="135" spans="1:65" s="2" customFormat="1" ht="16.5" customHeight="1">
      <c r="A135" s="37"/>
      <c r="B135" s="38"/>
      <c r="C135" s="181" t="s">
        <v>306</v>
      </c>
      <c r="D135" s="181" t="s">
        <v>193</v>
      </c>
      <c r="E135" s="182" t="s">
        <v>3414</v>
      </c>
      <c r="F135" s="183" t="s">
        <v>3415</v>
      </c>
      <c r="G135" s="184" t="s">
        <v>3364</v>
      </c>
      <c r="H135" s="185">
        <v>98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669</v>
      </c>
      <c r="AT135" s="192" t="s">
        <v>193</v>
      </c>
      <c r="AU135" s="192" t="s">
        <v>80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669</v>
      </c>
      <c r="BM135" s="192" t="s">
        <v>3416</v>
      </c>
    </row>
    <row r="136" spans="1:65" s="2" customFormat="1" ht="11.25">
      <c r="A136" s="37"/>
      <c r="B136" s="38"/>
      <c r="C136" s="39"/>
      <c r="D136" s="194" t="s">
        <v>199</v>
      </c>
      <c r="E136" s="39"/>
      <c r="F136" s="195" t="s">
        <v>3415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80</v>
      </c>
    </row>
    <row r="137" spans="1:65" s="2" customFormat="1" ht="16.5" customHeight="1">
      <c r="A137" s="37"/>
      <c r="B137" s="38"/>
      <c r="C137" s="181" t="s">
        <v>313</v>
      </c>
      <c r="D137" s="181" t="s">
        <v>193</v>
      </c>
      <c r="E137" s="182" t="s">
        <v>3417</v>
      </c>
      <c r="F137" s="183" t="s">
        <v>3418</v>
      </c>
      <c r="G137" s="184" t="s">
        <v>3364</v>
      </c>
      <c r="H137" s="185">
        <v>376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669</v>
      </c>
      <c r="AT137" s="192" t="s">
        <v>193</v>
      </c>
      <c r="AU137" s="192" t="s">
        <v>80</v>
      </c>
      <c r="AY137" s="20" t="s">
        <v>191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669</v>
      </c>
      <c r="BM137" s="192" t="s">
        <v>3419</v>
      </c>
    </row>
    <row r="138" spans="1:65" s="2" customFormat="1" ht="11.25">
      <c r="A138" s="37"/>
      <c r="B138" s="38"/>
      <c r="C138" s="39"/>
      <c r="D138" s="194" t="s">
        <v>199</v>
      </c>
      <c r="E138" s="39"/>
      <c r="F138" s="195" t="s">
        <v>3418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199</v>
      </c>
      <c r="AU138" s="20" t="s">
        <v>80</v>
      </c>
    </row>
    <row r="139" spans="1:65" s="12" customFormat="1" ht="25.9" customHeight="1">
      <c r="B139" s="165"/>
      <c r="C139" s="166"/>
      <c r="D139" s="167" t="s">
        <v>72</v>
      </c>
      <c r="E139" s="168" t="s">
        <v>3420</v>
      </c>
      <c r="F139" s="168" t="s">
        <v>3421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SUM(P140:P185)</f>
        <v>0</v>
      </c>
      <c r="Q139" s="173"/>
      <c r="R139" s="174">
        <f>SUM(R140:R185)</f>
        <v>0</v>
      </c>
      <c r="S139" s="173"/>
      <c r="T139" s="175">
        <f>SUM(T140:T185)</f>
        <v>0</v>
      </c>
      <c r="AR139" s="176" t="s">
        <v>80</v>
      </c>
      <c r="AT139" s="177" t="s">
        <v>72</v>
      </c>
      <c r="AU139" s="177" t="s">
        <v>73</v>
      </c>
      <c r="AY139" s="176" t="s">
        <v>191</v>
      </c>
      <c r="BK139" s="178">
        <f>SUM(BK140:BK185)</f>
        <v>0</v>
      </c>
    </row>
    <row r="140" spans="1:65" s="2" customFormat="1" ht="16.5" customHeight="1">
      <c r="A140" s="37"/>
      <c r="B140" s="38"/>
      <c r="C140" s="181" t="s">
        <v>320</v>
      </c>
      <c r="D140" s="181" t="s">
        <v>193</v>
      </c>
      <c r="E140" s="182" t="s">
        <v>3422</v>
      </c>
      <c r="F140" s="183" t="s">
        <v>3423</v>
      </c>
      <c r="G140" s="184" t="s">
        <v>301</v>
      </c>
      <c r="H140" s="185">
        <v>36</v>
      </c>
      <c r="I140" s="186"/>
      <c r="J140" s="187">
        <f>ROUND(I140*H140,2)</f>
        <v>0</v>
      </c>
      <c r="K140" s="183" t="s">
        <v>19</v>
      </c>
      <c r="L140" s="42"/>
      <c r="M140" s="188" t="s">
        <v>19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669</v>
      </c>
      <c r="AT140" s="192" t="s">
        <v>193</v>
      </c>
      <c r="AU140" s="192" t="s">
        <v>80</v>
      </c>
      <c r="AY140" s="20" t="s">
        <v>191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669</v>
      </c>
      <c r="BM140" s="192" t="s">
        <v>3424</v>
      </c>
    </row>
    <row r="141" spans="1:65" s="2" customFormat="1" ht="11.25">
      <c r="A141" s="37"/>
      <c r="B141" s="38"/>
      <c r="C141" s="39"/>
      <c r="D141" s="194" t="s">
        <v>199</v>
      </c>
      <c r="E141" s="39"/>
      <c r="F141" s="195" t="s">
        <v>3423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199</v>
      </c>
      <c r="AU141" s="20" t="s">
        <v>80</v>
      </c>
    </row>
    <row r="142" spans="1:65" s="2" customFormat="1" ht="16.5" customHeight="1">
      <c r="A142" s="37"/>
      <c r="B142" s="38"/>
      <c r="C142" s="181" t="s">
        <v>7</v>
      </c>
      <c r="D142" s="181" t="s">
        <v>193</v>
      </c>
      <c r="E142" s="182" t="s">
        <v>3425</v>
      </c>
      <c r="F142" s="183" t="s">
        <v>3426</v>
      </c>
      <c r="G142" s="184" t="s">
        <v>301</v>
      </c>
      <c r="H142" s="185">
        <v>102</v>
      </c>
      <c r="I142" s="186"/>
      <c r="J142" s="187">
        <f>ROUND(I142*H142,2)</f>
        <v>0</v>
      </c>
      <c r="K142" s="183" t="s">
        <v>19</v>
      </c>
      <c r="L142" s="42"/>
      <c r="M142" s="188" t="s">
        <v>19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669</v>
      </c>
      <c r="AT142" s="192" t="s">
        <v>193</v>
      </c>
      <c r="AU142" s="192" t="s">
        <v>80</v>
      </c>
      <c r="AY142" s="20" t="s">
        <v>191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669</v>
      </c>
      <c r="BM142" s="192" t="s">
        <v>3427</v>
      </c>
    </row>
    <row r="143" spans="1:65" s="2" customFormat="1" ht="11.25">
      <c r="A143" s="37"/>
      <c r="B143" s="38"/>
      <c r="C143" s="39"/>
      <c r="D143" s="194" t="s">
        <v>199</v>
      </c>
      <c r="E143" s="39"/>
      <c r="F143" s="195" t="s">
        <v>3426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199</v>
      </c>
      <c r="AU143" s="20" t="s">
        <v>80</v>
      </c>
    </row>
    <row r="144" spans="1:65" s="2" customFormat="1" ht="16.5" customHeight="1">
      <c r="A144" s="37"/>
      <c r="B144" s="38"/>
      <c r="C144" s="181" t="s">
        <v>334</v>
      </c>
      <c r="D144" s="181" t="s">
        <v>193</v>
      </c>
      <c r="E144" s="182" t="s">
        <v>3428</v>
      </c>
      <c r="F144" s="183" t="s">
        <v>3429</v>
      </c>
      <c r="G144" s="184" t="s">
        <v>301</v>
      </c>
      <c r="H144" s="185">
        <v>146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669</v>
      </c>
      <c r="AT144" s="192" t="s">
        <v>193</v>
      </c>
      <c r="AU144" s="192" t="s">
        <v>80</v>
      </c>
      <c r="AY144" s="20" t="s">
        <v>191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669</v>
      </c>
      <c r="BM144" s="192" t="s">
        <v>3430</v>
      </c>
    </row>
    <row r="145" spans="1:65" s="2" customFormat="1" ht="11.25">
      <c r="A145" s="37"/>
      <c r="B145" s="38"/>
      <c r="C145" s="39"/>
      <c r="D145" s="194" t="s">
        <v>199</v>
      </c>
      <c r="E145" s="39"/>
      <c r="F145" s="195" t="s">
        <v>3429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199</v>
      </c>
      <c r="AU145" s="20" t="s">
        <v>80</v>
      </c>
    </row>
    <row r="146" spans="1:65" s="2" customFormat="1" ht="16.5" customHeight="1">
      <c r="A146" s="37"/>
      <c r="B146" s="38"/>
      <c r="C146" s="181" t="s">
        <v>340</v>
      </c>
      <c r="D146" s="181" t="s">
        <v>193</v>
      </c>
      <c r="E146" s="182" t="s">
        <v>3431</v>
      </c>
      <c r="F146" s="183" t="s">
        <v>3432</v>
      </c>
      <c r="G146" s="184" t="s">
        <v>301</v>
      </c>
      <c r="H146" s="185">
        <v>14</v>
      </c>
      <c r="I146" s="186"/>
      <c r="J146" s="187">
        <f>ROUND(I146*H146,2)</f>
        <v>0</v>
      </c>
      <c r="K146" s="183" t="s">
        <v>19</v>
      </c>
      <c r="L146" s="42"/>
      <c r="M146" s="188" t="s">
        <v>19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669</v>
      </c>
      <c r="AT146" s="192" t="s">
        <v>193</v>
      </c>
      <c r="AU146" s="192" t="s">
        <v>80</v>
      </c>
      <c r="AY146" s="20" t="s">
        <v>191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669</v>
      </c>
      <c r="BM146" s="192" t="s">
        <v>3433</v>
      </c>
    </row>
    <row r="147" spans="1:65" s="2" customFormat="1" ht="11.25">
      <c r="A147" s="37"/>
      <c r="B147" s="38"/>
      <c r="C147" s="39"/>
      <c r="D147" s="194" t="s">
        <v>199</v>
      </c>
      <c r="E147" s="39"/>
      <c r="F147" s="195" t="s">
        <v>3432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199</v>
      </c>
      <c r="AU147" s="20" t="s">
        <v>80</v>
      </c>
    </row>
    <row r="148" spans="1:65" s="2" customFormat="1" ht="24.2" customHeight="1">
      <c r="A148" s="37"/>
      <c r="B148" s="38"/>
      <c r="C148" s="181" t="s">
        <v>348</v>
      </c>
      <c r="D148" s="181" t="s">
        <v>193</v>
      </c>
      <c r="E148" s="182" t="s">
        <v>3434</v>
      </c>
      <c r="F148" s="183" t="s">
        <v>3435</v>
      </c>
      <c r="G148" s="184" t="s">
        <v>301</v>
      </c>
      <c r="H148" s="185">
        <v>12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669</v>
      </c>
      <c r="AT148" s="192" t="s">
        <v>193</v>
      </c>
      <c r="AU148" s="192" t="s">
        <v>80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669</v>
      </c>
      <c r="BM148" s="192" t="s">
        <v>3436</v>
      </c>
    </row>
    <row r="149" spans="1:65" s="2" customFormat="1" ht="11.25">
      <c r="A149" s="37"/>
      <c r="B149" s="38"/>
      <c r="C149" s="39"/>
      <c r="D149" s="194" t="s">
        <v>199</v>
      </c>
      <c r="E149" s="39"/>
      <c r="F149" s="195" t="s">
        <v>3435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80</v>
      </c>
    </row>
    <row r="150" spans="1:65" s="2" customFormat="1" ht="24.2" customHeight="1">
      <c r="A150" s="37"/>
      <c r="B150" s="38"/>
      <c r="C150" s="181" t="s">
        <v>356</v>
      </c>
      <c r="D150" s="181" t="s">
        <v>193</v>
      </c>
      <c r="E150" s="182" t="s">
        <v>3437</v>
      </c>
      <c r="F150" s="183" t="s">
        <v>3438</v>
      </c>
      <c r="G150" s="184" t="s">
        <v>2990</v>
      </c>
      <c r="H150" s="185">
        <v>2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669</v>
      </c>
      <c r="AT150" s="192" t="s">
        <v>193</v>
      </c>
      <c r="AU150" s="192" t="s">
        <v>80</v>
      </c>
      <c r="AY150" s="20" t="s">
        <v>191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669</v>
      </c>
      <c r="BM150" s="192" t="s">
        <v>3439</v>
      </c>
    </row>
    <row r="151" spans="1:65" s="2" customFormat="1" ht="19.5">
      <c r="A151" s="37"/>
      <c r="B151" s="38"/>
      <c r="C151" s="39"/>
      <c r="D151" s="194" t="s">
        <v>199</v>
      </c>
      <c r="E151" s="39"/>
      <c r="F151" s="195" t="s">
        <v>3438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199</v>
      </c>
      <c r="AU151" s="20" t="s">
        <v>80</v>
      </c>
    </row>
    <row r="152" spans="1:65" s="2" customFormat="1" ht="16.5" customHeight="1">
      <c r="A152" s="37"/>
      <c r="B152" s="38"/>
      <c r="C152" s="181" t="s">
        <v>363</v>
      </c>
      <c r="D152" s="181" t="s">
        <v>193</v>
      </c>
      <c r="E152" s="182" t="s">
        <v>3440</v>
      </c>
      <c r="F152" s="183" t="s">
        <v>3441</v>
      </c>
      <c r="G152" s="184" t="s">
        <v>2990</v>
      </c>
      <c r="H152" s="185">
        <v>198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669</v>
      </c>
      <c r="AT152" s="192" t="s">
        <v>193</v>
      </c>
      <c r="AU152" s="192" t="s">
        <v>80</v>
      </c>
      <c r="AY152" s="20" t="s">
        <v>191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669</v>
      </c>
      <c r="BM152" s="192" t="s">
        <v>3442</v>
      </c>
    </row>
    <row r="153" spans="1:65" s="2" customFormat="1" ht="11.25">
      <c r="A153" s="37"/>
      <c r="B153" s="38"/>
      <c r="C153" s="39"/>
      <c r="D153" s="194" t="s">
        <v>199</v>
      </c>
      <c r="E153" s="39"/>
      <c r="F153" s="195" t="s">
        <v>3441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199</v>
      </c>
      <c r="AU153" s="20" t="s">
        <v>80</v>
      </c>
    </row>
    <row r="154" spans="1:65" s="2" customFormat="1" ht="16.5" customHeight="1">
      <c r="A154" s="37"/>
      <c r="B154" s="38"/>
      <c r="C154" s="181" t="s">
        <v>370</v>
      </c>
      <c r="D154" s="181" t="s">
        <v>193</v>
      </c>
      <c r="E154" s="182" t="s">
        <v>3443</v>
      </c>
      <c r="F154" s="183" t="s">
        <v>3444</v>
      </c>
      <c r="G154" s="184" t="s">
        <v>2990</v>
      </c>
      <c r="H154" s="185">
        <v>9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669</v>
      </c>
      <c r="AT154" s="192" t="s">
        <v>193</v>
      </c>
      <c r="AU154" s="192" t="s">
        <v>80</v>
      </c>
      <c r="AY154" s="20" t="s">
        <v>191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669</v>
      </c>
      <c r="BM154" s="192" t="s">
        <v>3445</v>
      </c>
    </row>
    <row r="155" spans="1:65" s="2" customFormat="1" ht="11.25">
      <c r="A155" s="37"/>
      <c r="B155" s="38"/>
      <c r="C155" s="39"/>
      <c r="D155" s="194" t="s">
        <v>199</v>
      </c>
      <c r="E155" s="39"/>
      <c r="F155" s="195" t="s">
        <v>3444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199</v>
      </c>
      <c r="AU155" s="20" t="s">
        <v>80</v>
      </c>
    </row>
    <row r="156" spans="1:65" s="2" customFormat="1" ht="24.2" customHeight="1">
      <c r="A156" s="37"/>
      <c r="B156" s="38"/>
      <c r="C156" s="181" t="s">
        <v>377</v>
      </c>
      <c r="D156" s="181" t="s">
        <v>193</v>
      </c>
      <c r="E156" s="182" t="s">
        <v>3446</v>
      </c>
      <c r="F156" s="183" t="s">
        <v>3447</v>
      </c>
      <c r="G156" s="184" t="s">
        <v>2990</v>
      </c>
      <c r="H156" s="185">
        <v>66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669</v>
      </c>
      <c r="AT156" s="192" t="s">
        <v>193</v>
      </c>
      <c r="AU156" s="192" t="s">
        <v>80</v>
      </c>
      <c r="AY156" s="20" t="s">
        <v>191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669</v>
      </c>
      <c r="BM156" s="192" t="s">
        <v>3448</v>
      </c>
    </row>
    <row r="157" spans="1:65" s="2" customFormat="1" ht="11.25">
      <c r="A157" s="37"/>
      <c r="B157" s="38"/>
      <c r="C157" s="39"/>
      <c r="D157" s="194" t="s">
        <v>199</v>
      </c>
      <c r="E157" s="39"/>
      <c r="F157" s="195" t="s">
        <v>3447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199</v>
      </c>
      <c r="AU157" s="20" t="s">
        <v>80</v>
      </c>
    </row>
    <row r="158" spans="1:65" s="2" customFormat="1" ht="16.5" customHeight="1">
      <c r="A158" s="37"/>
      <c r="B158" s="38"/>
      <c r="C158" s="181" t="s">
        <v>384</v>
      </c>
      <c r="D158" s="181" t="s">
        <v>193</v>
      </c>
      <c r="E158" s="182" t="s">
        <v>3449</v>
      </c>
      <c r="F158" s="183" t="s">
        <v>3450</v>
      </c>
      <c r="G158" s="184" t="s">
        <v>2306</v>
      </c>
      <c r="H158" s="185">
        <v>22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669</v>
      </c>
      <c r="AT158" s="192" t="s">
        <v>193</v>
      </c>
      <c r="AU158" s="192" t="s">
        <v>80</v>
      </c>
      <c r="AY158" s="20" t="s">
        <v>191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669</v>
      </c>
      <c r="BM158" s="192" t="s">
        <v>3451</v>
      </c>
    </row>
    <row r="159" spans="1:65" s="2" customFormat="1" ht="11.25">
      <c r="A159" s="37"/>
      <c r="B159" s="38"/>
      <c r="C159" s="39"/>
      <c r="D159" s="194" t="s">
        <v>199</v>
      </c>
      <c r="E159" s="39"/>
      <c r="F159" s="195" t="s">
        <v>3450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199</v>
      </c>
      <c r="AU159" s="20" t="s">
        <v>80</v>
      </c>
    </row>
    <row r="160" spans="1:65" s="2" customFormat="1" ht="16.5" customHeight="1">
      <c r="A160" s="37"/>
      <c r="B160" s="38"/>
      <c r="C160" s="181" t="s">
        <v>391</v>
      </c>
      <c r="D160" s="181" t="s">
        <v>193</v>
      </c>
      <c r="E160" s="182" t="s">
        <v>3452</v>
      </c>
      <c r="F160" s="183" t="s">
        <v>3453</v>
      </c>
      <c r="G160" s="184" t="s">
        <v>2990</v>
      </c>
      <c r="H160" s="185">
        <v>84</v>
      </c>
      <c r="I160" s="186"/>
      <c r="J160" s="187">
        <f>ROUND(I160*H160,2)</f>
        <v>0</v>
      </c>
      <c r="K160" s="183" t="s">
        <v>19</v>
      </c>
      <c r="L160" s="42"/>
      <c r="M160" s="188" t="s">
        <v>19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669</v>
      </c>
      <c r="AT160" s="192" t="s">
        <v>193</v>
      </c>
      <c r="AU160" s="192" t="s">
        <v>80</v>
      </c>
      <c r="AY160" s="20" t="s">
        <v>191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669</v>
      </c>
      <c r="BM160" s="192" t="s">
        <v>3454</v>
      </c>
    </row>
    <row r="161" spans="1:65" s="2" customFormat="1" ht="11.25">
      <c r="A161" s="37"/>
      <c r="B161" s="38"/>
      <c r="C161" s="39"/>
      <c r="D161" s="194" t="s">
        <v>199</v>
      </c>
      <c r="E161" s="39"/>
      <c r="F161" s="195" t="s">
        <v>3453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199</v>
      </c>
      <c r="AU161" s="20" t="s">
        <v>80</v>
      </c>
    </row>
    <row r="162" spans="1:65" s="2" customFormat="1" ht="16.5" customHeight="1">
      <c r="A162" s="37"/>
      <c r="B162" s="38"/>
      <c r="C162" s="181" t="s">
        <v>397</v>
      </c>
      <c r="D162" s="181" t="s">
        <v>193</v>
      </c>
      <c r="E162" s="182" t="s">
        <v>3455</v>
      </c>
      <c r="F162" s="183" t="s">
        <v>3456</v>
      </c>
      <c r="G162" s="184" t="s">
        <v>2990</v>
      </c>
      <c r="H162" s="185">
        <v>36</v>
      </c>
      <c r="I162" s="186"/>
      <c r="J162" s="187">
        <f>ROUND(I162*H162,2)</f>
        <v>0</v>
      </c>
      <c r="K162" s="183" t="s">
        <v>19</v>
      </c>
      <c r="L162" s="42"/>
      <c r="M162" s="188" t="s">
        <v>19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669</v>
      </c>
      <c r="AT162" s="192" t="s">
        <v>193</v>
      </c>
      <c r="AU162" s="192" t="s">
        <v>80</v>
      </c>
      <c r="AY162" s="20" t="s">
        <v>191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669</v>
      </c>
      <c r="BM162" s="192" t="s">
        <v>3457</v>
      </c>
    </row>
    <row r="163" spans="1:65" s="2" customFormat="1" ht="11.25">
      <c r="A163" s="37"/>
      <c r="B163" s="38"/>
      <c r="C163" s="39"/>
      <c r="D163" s="194" t="s">
        <v>199</v>
      </c>
      <c r="E163" s="39"/>
      <c r="F163" s="195" t="s">
        <v>3456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199</v>
      </c>
      <c r="AU163" s="20" t="s">
        <v>80</v>
      </c>
    </row>
    <row r="164" spans="1:65" s="2" customFormat="1" ht="16.5" customHeight="1">
      <c r="A164" s="37"/>
      <c r="B164" s="38"/>
      <c r="C164" s="181" t="s">
        <v>405</v>
      </c>
      <c r="D164" s="181" t="s">
        <v>193</v>
      </c>
      <c r="E164" s="182" t="s">
        <v>3458</v>
      </c>
      <c r="F164" s="183" t="s">
        <v>3459</v>
      </c>
      <c r="G164" s="184" t="s">
        <v>2990</v>
      </c>
      <c r="H164" s="185">
        <v>44</v>
      </c>
      <c r="I164" s="186"/>
      <c r="J164" s="187">
        <f>ROUND(I164*H164,2)</f>
        <v>0</v>
      </c>
      <c r="K164" s="183" t="s">
        <v>19</v>
      </c>
      <c r="L164" s="42"/>
      <c r="M164" s="188" t="s">
        <v>19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669</v>
      </c>
      <c r="AT164" s="192" t="s">
        <v>193</v>
      </c>
      <c r="AU164" s="192" t="s">
        <v>80</v>
      </c>
      <c r="AY164" s="20" t="s">
        <v>191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669</v>
      </c>
      <c r="BM164" s="192" t="s">
        <v>3460</v>
      </c>
    </row>
    <row r="165" spans="1:65" s="2" customFormat="1" ht="11.25">
      <c r="A165" s="37"/>
      <c r="B165" s="38"/>
      <c r="C165" s="39"/>
      <c r="D165" s="194" t="s">
        <v>199</v>
      </c>
      <c r="E165" s="39"/>
      <c r="F165" s="195" t="s">
        <v>3459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199</v>
      </c>
      <c r="AU165" s="20" t="s">
        <v>80</v>
      </c>
    </row>
    <row r="166" spans="1:65" s="2" customFormat="1" ht="16.5" customHeight="1">
      <c r="A166" s="37"/>
      <c r="B166" s="38"/>
      <c r="C166" s="181" t="s">
        <v>413</v>
      </c>
      <c r="D166" s="181" t="s">
        <v>193</v>
      </c>
      <c r="E166" s="182" t="s">
        <v>3461</v>
      </c>
      <c r="F166" s="183" t="s">
        <v>3462</v>
      </c>
      <c r="G166" s="184" t="s">
        <v>2990</v>
      </c>
      <c r="H166" s="185">
        <v>58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669</v>
      </c>
      <c r="AT166" s="192" t="s">
        <v>193</v>
      </c>
      <c r="AU166" s="192" t="s">
        <v>80</v>
      </c>
      <c r="AY166" s="20" t="s">
        <v>191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669</v>
      </c>
      <c r="BM166" s="192" t="s">
        <v>3463</v>
      </c>
    </row>
    <row r="167" spans="1:65" s="2" customFormat="1" ht="11.25">
      <c r="A167" s="37"/>
      <c r="B167" s="38"/>
      <c r="C167" s="39"/>
      <c r="D167" s="194" t="s">
        <v>199</v>
      </c>
      <c r="E167" s="39"/>
      <c r="F167" s="195" t="s">
        <v>3462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199</v>
      </c>
      <c r="AU167" s="20" t="s">
        <v>80</v>
      </c>
    </row>
    <row r="168" spans="1:65" s="2" customFormat="1" ht="16.5" customHeight="1">
      <c r="A168" s="37"/>
      <c r="B168" s="38"/>
      <c r="C168" s="181" t="s">
        <v>420</v>
      </c>
      <c r="D168" s="181" t="s">
        <v>193</v>
      </c>
      <c r="E168" s="182" t="s">
        <v>3464</v>
      </c>
      <c r="F168" s="183" t="s">
        <v>3465</v>
      </c>
      <c r="G168" s="184" t="s">
        <v>2990</v>
      </c>
      <c r="H168" s="185">
        <v>43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669</v>
      </c>
      <c r="AT168" s="192" t="s">
        <v>193</v>
      </c>
      <c r="AU168" s="192" t="s">
        <v>80</v>
      </c>
      <c r="AY168" s="20" t="s">
        <v>191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669</v>
      </c>
      <c r="BM168" s="192" t="s">
        <v>3466</v>
      </c>
    </row>
    <row r="169" spans="1:65" s="2" customFormat="1" ht="11.25">
      <c r="A169" s="37"/>
      <c r="B169" s="38"/>
      <c r="C169" s="39"/>
      <c r="D169" s="194" t="s">
        <v>199</v>
      </c>
      <c r="E169" s="39"/>
      <c r="F169" s="195" t="s">
        <v>3465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199</v>
      </c>
      <c r="AU169" s="20" t="s">
        <v>80</v>
      </c>
    </row>
    <row r="170" spans="1:65" s="2" customFormat="1" ht="16.5" customHeight="1">
      <c r="A170" s="37"/>
      <c r="B170" s="38"/>
      <c r="C170" s="181" t="s">
        <v>427</v>
      </c>
      <c r="D170" s="181" t="s">
        <v>193</v>
      </c>
      <c r="E170" s="182" t="s">
        <v>3467</v>
      </c>
      <c r="F170" s="183" t="s">
        <v>3468</v>
      </c>
      <c r="G170" s="184" t="s">
        <v>301</v>
      </c>
      <c r="H170" s="185">
        <v>8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669</v>
      </c>
      <c r="AT170" s="192" t="s">
        <v>193</v>
      </c>
      <c r="AU170" s="192" t="s">
        <v>80</v>
      </c>
      <c r="AY170" s="20" t="s">
        <v>191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669</v>
      </c>
      <c r="BM170" s="192" t="s">
        <v>3469</v>
      </c>
    </row>
    <row r="171" spans="1:65" s="2" customFormat="1" ht="11.25">
      <c r="A171" s="37"/>
      <c r="B171" s="38"/>
      <c r="C171" s="39"/>
      <c r="D171" s="194" t="s">
        <v>199</v>
      </c>
      <c r="E171" s="39"/>
      <c r="F171" s="195" t="s">
        <v>3468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199</v>
      </c>
      <c r="AU171" s="20" t="s">
        <v>80</v>
      </c>
    </row>
    <row r="172" spans="1:65" s="2" customFormat="1" ht="16.5" customHeight="1">
      <c r="A172" s="37"/>
      <c r="B172" s="38"/>
      <c r="C172" s="181" t="s">
        <v>434</v>
      </c>
      <c r="D172" s="181" t="s">
        <v>193</v>
      </c>
      <c r="E172" s="182" t="s">
        <v>3470</v>
      </c>
      <c r="F172" s="183" t="s">
        <v>3471</v>
      </c>
      <c r="G172" s="184" t="s">
        <v>301</v>
      </c>
      <c r="H172" s="185">
        <v>55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669</v>
      </c>
      <c r="AT172" s="192" t="s">
        <v>193</v>
      </c>
      <c r="AU172" s="192" t="s">
        <v>80</v>
      </c>
      <c r="AY172" s="20" t="s">
        <v>191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669</v>
      </c>
      <c r="BM172" s="192" t="s">
        <v>3472</v>
      </c>
    </row>
    <row r="173" spans="1:65" s="2" customFormat="1" ht="11.25">
      <c r="A173" s="37"/>
      <c r="B173" s="38"/>
      <c r="C173" s="39"/>
      <c r="D173" s="194" t="s">
        <v>199</v>
      </c>
      <c r="E173" s="39"/>
      <c r="F173" s="195" t="s">
        <v>3471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199</v>
      </c>
      <c r="AU173" s="20" t="s">
        <v>80</v>
      </c>
    </row>
    <row r="174" spans="1:65" s="2" customFormat="1" ht="16.5" customHeight="1">
      <c r="A174" s="37"/>
      <c r="B174" s="38"/>
      <c r="C174" s="181" t="s">
        <v>441</v>
      </c>
      <c r="D174" s="181" t="s">
        <v>193</v>
      </c>
      <c r="E174" s="182" t="s">
        <v>3473</v>
      </c>
      <c r="F174" s="183" t="s">
        <v>3474</v>
      </c>
      <c r="G174" s="184" t="s">
        <v>301</v>
      </c>
      <c r="H174" s="185">
        <v>214</v>
      </c>
      <c r="I174" s="186"/>
      <c r="J174" s="187">
        <f>ROUND(I174*H174,2)</f>
        <v>0</v>
      </c>
      <c r="K174" s="183" t="s">
        <v>19</v>
      </c>
      <c r="L174" s="42"/>
      <c r="M174" s="188" t="s">
        <v>19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669</v>
      </c>
      <c r="AT174" s="192" t="s">
        <v>193</v>
      </c>
      <c r="AU174" s="192" t="s">
        <v>80</v>
      </c>
      <c r="AY174" s="20" t="s">
        <v>191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669</v>
      </c>
      <c r="BM174" s="192" t="s">
        <v>3475</v>
      </c>
    </row>
    <row r="175" spans="1:65" s="2" customFormat="1" ht="11.25">
      <c r="A175" s="37"/>
      <c r="B175" s="38"/>
      <c r="C175" s="39"/>
      <c r="D175" s="194" t="s">
        <v>199</v>
      </c>
      <c r="E175" s="39"/>
      <c r="F175" s="195" t="s">
        <v>3474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199</v>
      </c>
      <c r="AU175" s="20" t="s">
        <v>80</v>
      </c>
    </row>
    <row r="176" spans="1:65" s="2" customFormat="1" ht="16.5" customHeight="1">
      <c r="A176" s="37"/>
      <c r="B176" s="38"/>
      <c r="C176" s="181" t="s">
        <v>448</v>
      </c>
      <c r="D176" s="181" t="s">
        <v>193</v>
      </c>
      <c r="E176" s="182" t="s">
        <v>3476</v>
      </c>
      <c r="F176" s="183" t="s">
        <v>3477</v>
      </c>
      <c r="G176" s="184" t="s">
        <v>301</v>
      </c>
      <c r="H176" s="185">
        <v>318</v>
      </c>
      <c r="I176" s="186"/>
      <c r="J176" s="187">
        <f>ROUND(I176*H176,2)</f>
        <v>0</v>
      </c>
      <c r="K176" s="183" t="s">
        <v>19</v>
      </c>
      <c r="L176" s="42"/>
      <c r="M176" s="188" t="s">
        <v>19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669</v>
      </c>
      <c r="AT176" s="192" t="s">
        <v>193</v>
      </c>
      <c r="AU176" s="192" t="s">
        <v>80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669</v>
      </c>
      <c r="BM176" s="192" t="s">
        <v>3478</v>
      </c>
    </row>
    <row r="177" spans="1:65" s="2" customFormat="1" ht="11.25">
      <c r="A177" s="37"/>
      <c r="B177" s="38"/>
      <c r="C177" s="39"/>
      <c r="D177" s="194" t="s">
        <v>199</v>
      </c>
      <c r="E177" s="39"/>
      <c r="F177" s="195" t="s">
        <v>3477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80</v>
      </c>
    </row>
    <row r="178" spans="1:65" s="2" customFormat="1" ht="16.5" customHeight="1">
      <c r="A178" s="37"/>
      <c r="B178" s="38"/>
      <c r="C178" s="181" t="s">
        <v>455</v>
      </c>
      <c r="D178" s="181" t="s">
        <v>193</v>
      </c>
      <c r="E178" s="182" t="s">
        <v>3479</v>
      </c>
      <c r="F178" s="183" t="s">
        <v>3480</v>
      </c>
      <c r="G178" s="184" t="s">
        <v>301</v>
      </c>
      <c r="H178" s="185">
        <v>198</v>
      </c>
      <c r="I178" s="186"/>
      <c r="J178" s="187">
        <f>ROUND(I178*H178,2)</f>
        <v>0</v>
      </c>
      <c r="K178" s="183" t="s">
        <v>19</v>
      </c>
      <c r="L178" s="42"/>
      <c r="M178" s="188" t="s">
        <v>19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669</v>
      </c>
      <c r="AT178" s="192" t="s">
        <v>193</v>
      </c>
      <c r="AU178" s="192" t="s">
        <v>80</v>
      </c>
      <c r="AY178" s="20" t="s">
        <v>191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669</v>
      </c>
      <c r="BM178" s="192" t="s">
        <v>3481</v>
      </c>
    </row>
    <row r="179" spans="1:65" s="2" customFormat="1" ht="11.25">
      <c r="A179" s="37"/>
      <c r="B179" s="38"/>
      <c r="C179" s="39"/>
      <c r="D179" s="194" t="s">
        <v>199</v>
      </c>
      <c r="E179" s="39"/>
      <c r="F179" s="195" t="s">
        <v>3480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199</v>
      </c>
      <c r="AU179" s="20" t="s">
        <v>80</v>
      </c>
    </row>
    <row r="180" spans="1:65" s="2" customFormat="1" ht="16.5" customHeight="1">
      <c r="A180" s="37"/>
      <c r="B180" s="38"/>
      <c r="C180" s="181" t="s">
        <v>463</v>
      </c>
      <c r="D180" s="181" t="s">
        <v>193</v>
      </c>
      <c r="E180" s="182" t="s">
        <v>3482</v>
      </c>
      <c r="F180" s="183" t="s">
        <v>3483</v>
      </c>
      <c r="G180" s="184" t="s">
        <v>301</v>
      </c>
      <c r="H180" s="185">
        <v>125</v>
      </c>
      <c r="I180" s="186"/>
      <c r="J180" s="187">
        <f>ROUND(I180*H180,2)</f>
        <v>0</v>
      </c>
      <c r="K180" s="183" t="s">
        <v>19</v>
      </c>
      <c r="L180" s="42"/>
      <c r="M180" s="188" t="s">
        <v>19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669</v>
      </c>
      <c r="AT180" s="192" t="s">
        <v>193</v>
      </c>
      <c r="AU180" s="192" t="s">
        <v>80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669</v>
      </c>
      <c r="BM180" s="192" t="s">
        <v>3484</v>
      </c>
    </row>
    <row r="181" spans="1:65" s="2" customFormat="1" ht="11.25">
      <c r="A181" s="37"/>
      <c r="B181" s="38"/>
      <c r="C181" s="39"/>
      <c r="D181" s="194" t="s">
        <v>199</v>
      </c>
      <c r="E181" s="39"/>
      <c r="F181" s="195" t="s">
        <v>3483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80</v>
      </c>
    </row>
    <row r="182" spans="1:65" s="2" customFormat="1" ht="16.5" customHeight="1">
      <c r="A182" s="37"/>
      <c r="B182" s="38"/>
      <c r="C182" s="181" t="s">
        <v>470</v>
      </c>
      <c r="D182" s="181" t="s">
        <v>193</v>
      </c>
      <c r="E182" s="182" t="s">
        <v>3485</v>
      </c>
      <c r="F182" s="183" t="s">
        <v>3486</v>
      </c>
      <c r="G182" s="184" t="s">
        <v>301</v>
      </c>
      <c r="H182" s="185">
        <v>26</v>
      </c>
      <c r="I182" s="186"/>
      <c r="J182" s="187">
        <f>ROUND(I182*H182,2)</f>
        <v>0</v>
      </c>
      <c r="K182" s="183" t="s">
        <v>19</v>
      </c>
      <c r="L182" s="42"/>
      <c r="M182" s="188" t="s">
        <v>19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669</v>
      </c>
      <c r="AT182" s="192" t="s">
        <v>193</v>
      </c>
      <c r="AU182" s="192" t="s">
        <v>80</v>
      </c>
      <c r="AY182" s="20" t="s">
        <v>191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669</v>
      </c>
      <c r="BM182" s="192" t="s">
        <v>3487</v>
      </c>
    </row>
    <row r="183" spans="1:65" s="2" customFormat="1" ht="11.25">
      <c r="A183" s="37"/>
      <c r="B183" s="38"/>
      <c r="C183" s="39"/>
      <c r="D183" s="194" t="s">
        <v>199</v>
      </c>
      <c r="E183" s="39"/>
      <c r="F183" s="195" t="s">
        <v>3486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199</v>
      </c>
      <c r="AU183" s="20" t="s">
        <v>80</v>
      </c>
    </row>
    <row r="184" spans="1:65" s="2" customFormat="1" ht="16.5" customHeight="1">
      <c r="A184" s="37"/>
      <c r="B184" s="38"/>
      <c r="C184" s="181" t="s">
        <v>481</v>
      </c>
      <c r="D184" s="181" t="s">
        <v>193</v>
      </c>
      <c r="E184" s="182" t="s">
        <v>3488</v>
      </c>
      <c r="F184" s="183" t="s">
        <v>3489</v>
      </c>
      <c r="G184" s="184" t="s">
        <v>1780</v>
      </c>
      <c r="H184" s="185">
        <v>4</v>
      </c>
      <c r="I184" s="186"/>
      <c r="J184" s="187">
        <f>ROUND(I184*H184,2)</f>
        <v>0</v>
      </c>
      <c r="K184" s="183" t="s">
        <v>19</v>
      </c>
      <c r="L184" s="42"/>
      <c r="M184" s="188" t="s">
        <v>19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669</v>
      </c>
      <c r="AT184" s="192" t="s">
        <v>193</v>
      </c>
      <c r="AU184" s="192" t="s">
        <v>80</v>
      </c>
      <c r="AY184" s="20" t="s">
        <v>191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669</v>
      </c>
      <c r="BM184" s="192" t="s">
        <v>3490</v>
      </c>
    </row>
    <row r="185" spans="1:65" s="2" customFormat="1" ht="11.25">
      <c r="A185" s="37"/>
      <c r="B185" s="38"/>
      <c r="C185" s="39"/>
      <c r="D185" s="194" t="s">
        <v>199</v>
      </c>
      <c r="E185" s="39"/>
      <c r="F185" s="195" t="s">
        <v>3489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199</v>
      </c>
      <c r="AU185" s="20" t="s">
        <v>80</v>
      </c>
    </row>
    <row r="186" spans="1:65" s="12" customFormat="1" ht="25.9" customHeight="1">
      <c r="B186" s="165"/>
      <c r="C186" s="166"/>
      <c r="D186" s="167" t="s">
        <v>72</v>
      </c>
      <c r="E186" s="168" t="s">
        <v>3491</v>
      </c>
      <c r="F186" s="168" t="s">
        <v>3492</v>
      </c>
      <c r="G186" s="166"/>
      <c r="H186" s="166"/>
      <c r="I186" s="169"/>
      <c r="J186" s="170">
        <f>BK186</f>
        <v>0</v>
      </c>
      <c r="K186" s="166"/>
      <c r="L186" s="171"/>
      <c r="M186" s="172"/>
      <c r="N186" s="173"/>
      <c r="O186" s="173"/>
      <c r="P186" s="174">
        <f>SUM(P187:P232)</f>
        <v>0</v>
      </c>
      <c r="Q186" s="173"/>
      <c r="R186" s="174">
        <f>SUM(R187:R232)</f>
        <v>0</v>
      </c>
      <c r="S186" s="173"/>
      <c r="T186" s="175">
        <f>SUM(T187:T232)</f>
        <v>0</v>
      </c>
      <c r="AR186" s="176" t="s">
        <v>80</v>
      </c>
      <c r="AT186" s="177" t="s">
        <v>72</v>
      </c>
      <c r="AU186" s="177" t="s">
        <v>73</v>
      </c>
      <c r="AY186" s="176" t="s">
        <v>191</v>
      </c>
      <c r="BK186" s="178">
        <f>SUM(BK187:BK232)</f>
        <v>0</v>
      </c>
    </row>
    <row r="187" spans="1:65" s="2" customFormat="1" ht="16.5" customHeight="1">
      <c r="A187" s="37"/>
      <c r="B187" s="38"/>
      <c r="C187" s="181" t="s">
        <v>493</v>
      </c>
      <c r="D187" s="181" t="s">
        <v>193</v>
      </c>
      <c r="E187" s="182" t="s">
        <v>3493</v>
      </c>
      <c r="F187" s="183" t="s">
        <v>3494</v>
      </c>
      <c r="G187" s="184" t="s">
        <v>2990</v>
      </c>
      <c r="H187" s="185">
        <v>56</v>
      </c>
      <c r="I187" s="186"/>
      <c r="J187" s="187">
        <f>ROUND(I187*H187,2)</f>
        <v>0</v>
      </c>
      <c r="K187" s="183" t="s">
        <v>19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669</v>
      </c>
      <c r="AT187" s="192" t="s">
        <v>193</v>
      </c>
      <c r="AU187" s="192" t="s">
        <v>80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669</v>
      </c>
      <c r="BM187" s="192" t="s">
        <v>3495</v>
      </c>
    </row>
    <row r="188" spans="1:65" s="2" customFormat="1" ht="11.25">
      <c r="A188" s="37"/>
      <c r="B188" s="38"/>
      <c r="C188" s="39"/>
      <c r="D188" s="194" t="s">
        <v>199</v>
      </c>
      <c r="E188" s="39"/>
      <c r="F188" s="195" t="s">
        <v>3494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80</v>
      </c>
    </row>
    <row r="189" spans="1:65" s="2" customFormat="1" ht="16.5" customHeight="1">
      <c r="A189" s="37"/>
      <c r="B189" s="38"/>
      <c r="C189" s="181" t="s">
        <v>500</v>
      </c>
      <c r="D189" s="181" t="s">
        <v>193</v>
      </c>
      <c r="E189" s="182" t="s">
        <v>3496</v>
      </c>
      <c r="F189" s="183" t="s">
        <v>3497</v>
      </c>
      <c r="G189" s="184" t="s">
        <v>2990</v>
      </c>
      <c r="H189" s="185">
        <v>3</v>
      </c>
      <c r="I189" s="186"/>
      <c r="J189" s="187">
        <f>ROUND(I189*H189,2)</f>
        <v>0</v>
      </c>
      <c r="K189" s="183" t="s">
        <v>19</v>
      </c>
      <c r="L189" s="42"/>
      <c r="M189" s="188" t="s">
        <v>19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669</v>
      </c>
      <c r="AT189" s="192" t="s">
        <v>193</v>
      </c>
      <c r="AU189" s="192" t="s">
        <v>80</v>
      </c>
      <c r="AY189" s="20" t="s">
        <v>191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669</v>
      </c>
      <c r="BM189" s="192" t="s">
        <v>3498</v>
      </c>
    </row>
    <row r="190" spans="1:65" s="2" customFormat="1" ht="11.25">
      <c r="A190" s="37"/>
      <c r="B190" s="38"/>
      <c r="C190" s="39"/>
      <c r="D190" s="194" t="s">
        <v>199</v>
      </c>
      <c r="E190" s="39"/>
      <c r="F190" s="195" t="s">
        <v>3497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199</v>
      </c>
      <c r="AU190" s="20" t="s">
        <v>80</v>
      </c>
    </row>
    <row r="191" spans="1:65" s="2" customFormat="1" ht="16.5" customHeight="1">
      <c r="A191" s="37"/>
      <c r="B191" s="38"/>
      <c r="C191" s="181" t="s">
        <v>507</v>
      </c>
      <c r="D191" s="181" t="s">
        <v>193</v>
      </c>
      <c r="E191" s="182" t="s">
        <v>3499</v>
      </c>
      <c r="F191" s="183" t="s">
        <v>3500</v>
      </c>
      <c r="G191" s="184" t="s">
        <v>2990</v>
      </c>
      <c r="H191" s="185">
        <v>28</v>
      </c>
      <c r="I191" s="186"/>
      <c r="J191" s="187">
        <f>ROUND(I191*H191,2)</f>
        <v>0</v>
      </c>
      <c r="K191" s="183" t="s">
        <v>19</v>
      </c>
      <c r="L191" s="42"/>
      <c r="M191" s="188" t="s">
        <v>19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669</v>
      </c>
      <c r="AT191" s="192" t="s">
        <v>193</v>
      </c>
      <c r="AU191" s="192" t="s">
        <v>80</v>
      </c>
      <c r="AY191" s="20" t="s">
        <v>191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669</v>
      </c>
      <c r="BM191" s="192" t="s">
        <v>3501</v>
      </c>
    </row>
    <row r="192" spans="1:65" s="2" customFormat="1" ht="11.25">
      <c r="A192" s="37"/>
      <c r="B192" s="38"/>
      <c r="C192" s="39"/>
      <c r="D192" s="194" t="s">
        <v>199</v>
      </c>
      <c r="E192" s="39"/>
      <c r="F192" s="195" t="s">
        <v>3500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199</v>
      </c>
      <c r="AU192" s="20" t="s">
        <v>80</v>
      </c>
    </row>
    <row r="193" spans="1:65" s="2" customFormat="1" ht="16.5" customHeight="1">
      <c r="A193" s="37"/>
      <c r="B193" s="38"/>
      <c r="C193" s="181" t="s">
        <v>514</v>
      </c>
      <c r="D193" s="181" t="s">
        <v>193</v>
      </c>
      <c r="E193" s="182" t="s">
        <v>3502</v>
      </c>
      <c r="F193" s="183" t="s">
        <v>3503</v>
      </c>
      <c r="G193" s="184" t="s">
        <v>2990</v>
      </c>
      <c r="H193" s="185">
        <v>3</v>
      </c>
      <c r="I193" s="186"/>
      <c r="J193" s="187">
        <f>ROUND(I193*H193,2)</f>
        <v>0</v>
      </c>
      <c r="K193" s="183" t="s">
        <v>19</v>
      </c>
      <c r="L193" s="42"/>
      <c r="M193" s="188" t="s">
        <v>19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669</v>
      </c>
      <c r="AT193" s="192" t="s">
        <v>193</v>
      </c>
      <c r="AU193" s="192" t="s">
        <v>80</v>
      </c>
      <c r="AY193" s="20" t="s">
        <v>191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669</v>
      </c>
      <c r="BM193" s="192" t="s">
        <v>3504</v>
      </c>
    </row>
    <row r="194" spans="1:65" s="2" customFormat="1" ht="11.25">
      <c r="A194" s="37"/>
      <c r="B194" s="38"/>
      <c r="C194" s="39"/>
      <c r="D194" s="194" t="s">
        <v>199</v>
      </c>
      <c r="E194" s="39"/>
      <c r="F194" s="195" t="s">
        <v>3503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199</v>
      </c>
      <c r="AU194" s="20" t="s">
        <v>80</v>
      </c>
    </row>
    <row r="195" spans="1:65" s="2" customFormat="1" ht="16.5" customHeight="1">
      <c r="A195" s="37"/>
      <c r="B195" s="38"/>
      <c r="C195" s="181" t="s">
        <v>521</v>
      </c>
      <c r="D195" s="181" t="s">
        <v>193</v>
      </c>
      <c r="E195" s="182" t="s">
        <v>3505</v>
      </c>
      <c r="F195" s="183" t="s">
        <v>3506</v>
      </c>
      <c r="G195" s="184" t="s">
        <v>2990</v>
      </c>
      <c r="H195" s="185">
        <v>3</v>
      </c>
      <c r="I195" s="186"/>
      <c r="J195" s="187">
        <f>ROUND(I195*H195,2)</f>
        <v>0</v>
      </c>
      <c r="K195" s="183" t="s">
        <v>19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669</v>
      </c>
      <c r="AT195" s="192" t="s">
        <v>193</v>
      </c>
      <c r="AU195" s="192" t="s">
        <v>80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669</v>
      </c>
      <c r="BM195" s="192" t="s">
        <v>3507</v>
      </c>
    </row>
    <row r="196" spans="1:65" s="2" customFormat="1" ht="11.25">
      <c r="A196" s="37"/>
      <c r="B196" s="38"/>
      <c r="C196" s="39"/>
      <c r="D196" s="194" t="s">
        <v>199</v>
      </c>
      <c r="E196" s="39"/>
      <c r="F196" s="195" t="s">
        <v>3506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80</v>
      </c>
    </row>
    <row r="197" spans="1:65" s="2" customFormat="1" ht="24.2" customHeight="1">
      <c r="A197" s="37"/>
      <c r="B197" s="38"/>
      <c r="C197" s="181" t="s">
        <v>528</v>
      </c>
      <c r="D197" s="181" t="s">
        <v>193</v>
      </c>
      <c r="E197" s="182" t="s">
        <v>3508</v>
      </c>
      <c r="F197" s="183" t="s">
        <v>3509</v>
      </c>
      <c r="G197" s="184" t="s">
        <v>2990</v>
      </c>
      <c r="H197" s="185">
        <v>3</v>
      </c>
      <c r="I197" s="186"/>
      <c r="J197" s="187">
        <f>ROUND(I197*H197,2)</f>
        <v>0</v>
      </c>
      <c r="K197" s="183" t="s">
        <v>19</v>
      </c>
      <c r="L197" s="42"/>
      <c r="M197" s="188" t="s">
        <v>19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669</v>
      </c>
      <c r="AT197" s="192" t="s">
        <v>193</v>
      </c>
      <c r="AU197" s="192" t="s">
        <v>80</v>
      </c>
      <c r="AY197" s="20" t="s">
        <v>191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669</v>
      </c>
      <c r="BM197" s="192" t="s">
        <v>3510</v>
      </c>
    </row>
    <row r="198" spans="1:65" s="2" customFormat="1" ht="11.25">
      <c r="A198" s="37"/>
      <c r="B198" s="38"/>
      <c r="C198" s="39"/>
      <c r="D198" s="194" t="s">
        <v>199</v>
      </c>
      <c r="E198" s="39"/>
      <c r="F198" s="195" t="s">
        <v>3509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199</v>
      </c>
      <c r="AU198" s="20" t="s">
        <v>80</v>
      </c>
    </row>
    <row r="199" spans="1:65" s="2" customFormat="1" ht="16.5" customHeight="1">
      <c r="A199" s="37"/>
      <c r="B199" s="38"/>
      <c r="C199" s="181" t="s">
        <v>533</v>
      </c>
      <c r="D199" s="181" t="s">
        <v>193</v>
      </c>
      <c r="E199" s="182" t="s">
        <v>3511</v>
      </c>
      <c r="F199" s="183" t="s">
        <v>3512</v>
      </c>
      <c r="G199" s="184" t="s">
        <v>2990</v>
      </c>
      <c r="H199" s="185">
        <v>4</v>
      </c>
      <c r="I199" s="186"/>
      <c r="J199" s="187">
        <f>ROUND(I199*H199,2)</f>
        <v>0</v>
      </c>
      <c r="K199" s="183" t="s">
        <v>19</v>
      </c>
      <c r="L199" s="42"/>
      <c r="M199" s="188" t="s">
        <v>19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669</v>
      </c>
      <c r="AT199" s="192" t="s">
        <v>193</v>
      </c>
      <c r="AU199" s="192" t="s">
        <v>80</v>
      </c>
      <c r="AY199" s="20" t="s">
        <v>191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669</v>
      </c>
      <c r="BM199" s="192" t="s">
        <v>3513</v>
      </c>
    </row>
    <row r="200" spans="1:65" s="2" customFormat="1" ht="11.25">
      <c r="A200" s="37"/>
      <c r="B200" s="38"/>
      <c r="C200" s="39"/>
      <c r="D200" s="194" t="s">
        <v>199</v>
      </c>
      <c r="E200" s="39"/>
      <c r="F200" s="195" t="s">
        <v>3512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199</v>
      </c>
      <c r="AU200" s="20" t="s">
        <v>80</v>
      </c>
    </row>
    <row r="201" spans="1:65" s="2" customFormat="1" ht="16.5" customHeight="1">
      <c r="A201" s="37"/>
      <c r="B201" s="38"/>
      <c r="C201" s="181" t="s">
        <v>540</v>
      </c>
      <c r="D201" s="181" t="s">
        <v>193</v>
      </c>
      <c r="E201" s="182" t="s">
        <v>3514</v>
      </c>
      <c r="F201" s="183" t="s">
        <v>3515</v>
      </c>
      <c r="G201" s="184" t="s">
        <v>2990</v>
      </c>
      <c r="H201" s="185">
        <v>5</v>
      </c>
      <c r="I201" s="186"/>
      <c r="J201" s="187">
        <f>ROUND(I201*H201,2)</f>
        <v>0</v>
      </c>
      <c r="K201" s="183" t="s">
        <v>19</v>
      </c>
      <c r="L201" s="42"/>
      <c r="M201" s="188" t="s">
        <v>19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669</v>
      </c>
      <c r="AT201" s="192" t="s">
        <v>193</v>
      </c>
      <c r="AU201" s="192" t="s">
        <v>80</v>
      </c>
      <c r="AY201" s="20" t="s">
        <v>191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669</v>
      </c>
      <c r="BM201" s="192" t="s">
        <v>3516</v>
      </c>
    </row>
    <row r="202" spans="1:65" s="2" customFormat="1" ht="11.25">
      <c r="A202" s="37"/>
      <c r="B202" s="38"/>
      <c r="C202" s="39"/>
      <c r="D202" s="194" t="s">
        <v>199</v>
      </c>
      <c r="E202" s="39"/>
      <c r="F202" s="195" t="s">
        <v>3515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199</v>
      </c>
      <c r="AU202" s="20" t="s">
        <v>80</v>
      </c>
    </row>
    <row r="203" spans="1:65" s="2" customFormat="1" ht="16.5" customHeight="1">
      <c r="A203" s="37"/>
      <c r="B203" s="38"/>
      <c r="C203" s="181" t="s">
        <v>547</v>
      </c>
      <c r="D203" s="181" t="s">
        <v>193</v>
      </c>
      <c r="E203" s="182" t="s">
        <v>3517</v>
      </c>
      <c r="F203" s="183" t="s">
        <v>3518</v>
      </c>
      <c r="G203" s="184" t="s">
        <v>2990</v>
      </c>
      <c r="H203" s="185">
        <v>5</v>
      </c>
      <c r="I203" s="186"/>
      <c r="J203" s="187">
        <f>ROUND(I203*H203,2)</f>
        <v>0</v>
      </c>
      <c r="K203" s="183" t="s">
        <v>19</v>
      </c>
      <c r="L203" s="42"/>
      <c r="M203" s="188" t="s">
        <v>19</v>
      </c>
      <c r="N203" s="189" t="s">
        <v>44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669</v>
      </c>
      <c r="AT203" s="192" t="s">
        <v>193</v>
      </c>
      <c r="AU203" s="192" t="s">
        <v>80</v>
      </c>
      <c r="AY203" s="20" t="s">
        <v>191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669</v>
      </c>
      <c r="BM203" s="192" t="s">
        <v>3519</v>
      </c>
    </row>
    <row r="204" spans="1:65" s="2" customFormat="1" ht="11.25">
      <c r="A204" s="37"/>
      <c r="B204" s="38"/>
      <c r="C204" s="39"/>
      <c r="D204" s="194" t="s">
        <v>199</v>
      </c>
      <c r="E204" s="39"/>
      <c r="F204" s="195" t="s">
        <v>3518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199</v>
      </c>
      <c r="AU204" s="20" t="s">
        <v>80</v>
      </c>
    </row>
    <row r="205" spans="1:65" s="2" customFormat="1" ht="16.5" customHeight="1">
      <c r="A205" s="37"/>
      <c r="B205" s="38"/>
      <c r="C205" s="181" t="s">
        <v>552</v>
      </c>
      <c r="D205" s="181" t="s">
        <v>193</v>
      </c>
      <c r="E205" s="182" t="s">
        <v>3520</v>
      </c>
      <c r="F205" s="183" t="s">
        <v>3521</v>
      </c>
      <c r="G205" s="184" t="s">
        <v>2990</v>
      </c>
      <c r="H205" s="185">
        <v>3</v>
      </c>
      <c r="I205" s="186"/>
      <c r="J205" s="187">
        <f>ROUND(I205*H205,2)</f>
        <v>0</v>
      </c>
      <c r="K205" s="183" t="s">
        <v>19</v>
      </c>
      <c r="L205" s="42"/>
      <c r="M205" s="188" t="s">
        <v>19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669</v>
      </c>
      <c r="AT205" s="192" t="s">
        <v>193</v>
      </c>
      <c r="AU205" s="192" t="s">
        <v>80</v>
      </c>
      <c r="AY205" s="20" t="s">
        <v>191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669</v>
      </c>
      <c r="BM205" s="192" t="s">
        <v>3522</v>
      </c>
    </row>
    <row r="206" spans="1:65" s="2" customFormat="1" ht="11.25">
      <c r="A206" s="37"/>
      <c r="B206" s="38"/>
      <c r="C206" s="39"/>
      <c r="D206" s="194" t="s">
        <v>199</v>
      </c>
      <c r="E206" s="39"/>
      <c r="F206" s="195" t="s">
        <v>3521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199</v>
      </c>
      <c r="AU206" s="20" t="s">
        <v>80</v>
      </c>
    </row>
    <row r="207" spans="1:65" s="2" customFormat="1" ht="16.5" customHeight="1">
      <c r="A207" s="37"/>
      <c r="B207" s="38"/>
      <c r="C207" s="181" t="s">
        <v>601</v>
      </c>
      <c r="D207" s="181" t="s">
        <v>193</v>
      </c>
      <c r="E207" s="182" t="s">
        <v>3523</v>
      </c>
      <c r="F207" s="183" t="s">
        <v>3524</v>
      </c>
      <c r="G207" s="184" t="s">
        <v>2990</v>
      </c>
      <c r="H207" s="185">
        <v>4</v>
      </c>
      <c r="I207" s="186"/>
      <c r="J207" s="187">
        <f>ROUND(I207*H207,2)</f>
        <v>0</v>
      </c>
      <c r="K207" s="183" t="s">
        <v>19</v>
      </c>
      <c r="L207" s="42"/>
      <c r="M207" s="188" t="s">
        <v>19</v>
      </c>
      <c r="N207" s="189" t="s">
        <v>44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669</v>
      </c>
      <c r="AT207" s="192" t="s">
        <v>193</v>
      </c>
      <c r="AU207" s="192" t="s">
        <v>80</v>
      </c>
      <c r="AY207" s="20" t="s">
        <v>191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80</v>
      </c>
      <c r="BK207" s="193">
        <f>ROUND(I207*H207,2)</f>
        <v>0</v>
      </c>
      <c r="BL207" s="20" t="s">
        <v>669</v>
      </c>
      <c r="BM207" s="192" t="s">
        <v>3525</v>
      </c>
    </row>
    <row r="208" spans="1:65" s="2" customFormat="1" ht="11.25">
      <c r="A208" s="37"/>
      <c r="B208" s="38"/>
      <c r="C208" s="39"/>
      <c r="D208" s="194" t="s">
        <v>199</v>
      </c>
      <c r="E208" s="39"/>
      <c r="F208" s="195" t="s">
        <v>3524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199</v>
      </c>
      <c r="AU208" s="20" t="s">
        <v>80</v>
      </c>
    </row>
    <row r="209" spans="1:65" s="2" customFormat="1" ht="16.5" customHeight="1">
      <c r="A209" s="37"/>
      <c r="B209" s="38"/>
      <c r="C209" s="181" t="s">
        <v>610</v>
      </c>
      <c r="D209" s="181" t="s">
        <v>193</v>
      </c>
      <c r="E209" s="182" t="s">
        <v>3526</v>
      </c>
      <c r="F209" s="183" t="s">
        <v>3527</v>
      </c>
      <c r="G209" s="184" t="s">
        <v>2990</v>
      </c>
      <c r="H209" s="185">
        <v>9</v>
      </c>
      <c r="I209" s="186"/>
      <c r="J209" s="187">
        <f>ROUND(I209*H209,2)</f>
        <v>0</v>
      </c>
      <c r="K209" s="183" t="s">
        <v>19</v>
      </c>
      <c r="L209" s="42"/>
      <c r="M209" s="188" t="s">
        <v>19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669</v>
      </c>
      <c r="AT209" s="192" t="s">
        <v>193</v>
      </c>
      <c r="AU209" s="192" t="s">
        <v>80</v>
      </c>
      <c r="AY209" s="20" t="s">
        <v>191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669</v>
      </c>
      <c r="BM209" s="192" t="s">
        <v>3528</v>
      </c>
    </row>
    <row r="210" spans="1:65" s="2" customFormat="1" ht="11.25">
      <c r="A210" s="37"/>
      <c r="B210" s="38"/>
      <c r="C210" s="39"/>
      <c r="D210" s="194" t="s">
        <v>199</v>
      </c>
      <c r="E210" s="39"/>
      <c r="F210" s="195" t="s">
        <v>3527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199</v>
      </c>
      <c r="AU210" s="20" t="s">
        <v>80</v>
      </c>
    </row>
    <row r="211" spans="1:65" s="2" customFormat="1" ht="16.5" customHeight="1">
      <c r="A211" s="37"/>
      <c r="B211" s="38"/>
      <c r="C211" s="181" t="s">
        <v>617</v>
      </c>
      <c r="D211" s="181" t="s">
        <v>193</v>
      </c>
      <c r="E211" s="182" t="s">
        <v>3529</v>
      </c>
      <c r="F211" s="183" t="s">
        <v>3530</v>
      </c>
      <c r="G211" s="184" t="s">
        <v>2990</v>
      </c>
      <c r="H211" s="185">
        <v>7</v>
      </c>
      <c r="I211" s="186"/>
      <c r="J211" s="187">
        <f>ROUND(I211*H211,2)</f>
        <v>0</v>
      </c>
      <c r="K211" s="183" t="s">
        <v>19</v>
      </c>
      <c r="L211" s="42"/>
      <c r="M211" s="188" t="s">
        <v>19</v>
      </c>
      <c r="N211" s="189" t="s">
        <v>44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669</v>
      </c>
      <c r="AT211" s="192" t="s">
        <v>193</v>
      </c>
      <c r="AU211" s="192" t="s">
        <v>80</v>
      </c>
      <c r="AY211" s="20" t="s">
        <v>191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80</v>
      </c>
      <c r="BK211" s="193">
        <f>ROUND(I211*H211,2)</f>
        <v>0</v>
      </c>
      <c r="BL211" s="20" t="s">
        <v>669</v>
      </c>
      <c r="BM211" s="192" t="s">
        <v>3531</v>
      </c>
    </row>
    <row r="212" spans="1:65" s="2" customFormat="1" ht="11.25">
      <c r="A212" s="37"/>
      <c r="B212" s="38"/>
      <c r="C212" s="39"/>
      <c r="D212" s="194" t="s">
        <v>199</v>
      </c>
      <c r="E212" s="39"/>
      <c r="F212" s="195" t="s">
        <v>3530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199</v>
      </c>
      <c r="AU212" s="20" t="s">
        <v>80</v>
      </c>
    </row>
    <row r="213" spans="1:65" s="2" customFormat="1" ht="16.5" customHeight="1">
      <c r="A213" s="37"/>
      <c r="B213" s="38"/>
      <c r="C213" s="181" t="s">
        <v>622</v>
      </c>
      <c r="D213" s="181" t="s">
        <v>193</v>
      </c>
      <c r="E213" s="182" t="s">
        <v>3532</v>
      </c>
      <c r="F213" s="183" t="s">
        <v>3533</v>
      </c>
      <c r="G213" s="184" t="s">
        <v>2990</v>
      </c>
      <c r="H213" s="185">
        <v>44</v>
      </c>
      <c r="I213" s="186"/>
      <c r="J213" s="187">
        <f>ROUND(I213*H213,2)</f>
        <v>0</v>
      </c>
      <c r="K213" s="183" t="s">
        <v>19</v>
      </c>
      <c r="L213" s="42"/>
      <c r="M213" s="188" t="s">
        <v>19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669</v>
      </c>
      <c r="AT213" s="192" t="s">
        <v>193</v>
      </c>
      <c r="AU213" s="192" t="s">
        <v>80</v>
      </c>
      <c r="AY213" s="20" t="s">
        <v>191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669</v>
      </c>
      <c r="BM213" s="192" t="s">
        <v>3534</v>
      </c>
    </row>
    <row r="214" spans="1:65" s="2" customFormat="1" ht="11.25">
      <c r="A214" s="37"/>
      <c r="B214" s="38"/>
      <c r="C214" s="39"/>
      <c r="D214" s="194" t="s">
        <v>199</v>
      </c>
      <c r="E214" s="39"/>
      <c r="F214" s="195" t="s">
        <v>3533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199</v>
      </c>
      <c r="AU214" s="20" t="s">
        <v>80</v>
      </c>
    </row>
    <row r="215" spans="1:65" s="2" customFormat="1" ht="16.5" customHeight="1">
      <c r="A215" s="37"/>
      <c r="B215" s="38"/>
      <c r="C215" s="181" t="s">
        <v>629</v>
      </c>
      <c r="D215" s="181" t="s">
        <v>193</v>
      </c>
      <c r="E215" s="182" t="s">
        <v>3535</v>
      </c>
      <c r="F215" s="183" t="s">
        <v>3536</v>
      </c>
      <c r="G215" s="184" t="s">
        <v>2990</v>
      </c>
      <c r="H215" s="185">
        <v>86</v>
      </c>
      <c r="I215" s="186"/>
      <c r="J215" s="187">
        <f>ROUND(I215*H215,2)</f>
        <v>0</v>
      </c>
      <c r="K215" s="183" t="s">
        <v>19</v>
      </c>
      <c r="L215" s="42"/>
      <c r="M215" s="188" t="s">
        <v>19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669</v>
      </c>
      <c r="AT215" s="192" t="s">
        <v>193</v>
      </c>
      <c r="AU215" s="192" t="s">
        <v>80</v>
      </c>
      <c r="AY215" s="20" t="s">
        <v>191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669</v>
      </c>
      <c r="BM215" s="192" t="s">
        <v>3537</v>
      </c>
    </row>
    <row r="216" spans="1:65" s="2" customFormat="1" ht="11.25">
      <c r="A216" s="37"/>
      <c r="B216" s="38"/>
      <c r="C216" s="39"/>
      <c r="D216" s="194" t="s">
        <v>199</v>
      </c>
      <c r="E216" s="39"/>
      <c r="F216" s="195" t="s">
        <v>3536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199</v>
      </c>
      <c r="AU216" s="20" t="s">
        <v>80</v>
      </c>
    </row>
    <row r="217" spans="1:65" s="2" customFormat="1" ht="16.5" customHeight="1">
      <c r="A217" s="37"/>
      <c r="B217" s="38"/>
      <c r="C217" s="181" t="s">
        <v>634</v>
      </c>
      <c r="D217" s="181" t="s">
        <v>193</v>
      </c>
      <c r="E217" s="182" t="s">
        <v>3538</v>
      </c>
      <c r="F217" s="183" t="s">
        <v>3539</v>
      </c>
      <c r="G217" s="184" t="s">
        <v>2990</v>
      </c>
      <c r="H217" s="185">
        <v>14</v>
      </c>
      <c r="I217" s="186"/>
      <c r="J217" s="187">
        <f>ROUND(I217*H217,2)</f>
        <v>0</v>
      </c>
      <c r="K217" s="183" t="s">
        <v>19</v>
      </c>
      <c r="L217" s="42"/>
      <c r="M217" s="188" t="s">
        <v>19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669</v>
      </c>
      <c r="AT217" s="192" t="s">
        <v>193</v>
      </c>
      <c r="AU217" s="192" t="s">
        <v>80</v>
      </c>
      <c r="AY217" s="20" t="s">
        <v>191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669</v>
      </c>
      <c r="BM217" s="192" t="s">
        <v>3540</v>
      </c>
    </row>
    <row r="218" spans="1:65" s="2" customFormat="1" ht="11.25">
      <c r="A218" s="37"/>
      <c r="B218" s="38"/>
      <c r="C218" s="39"/>
      <c r="D218" s="194" t="s">
        <v>199</v>
      </c>
      <c r="E218" s="39"/>
      <c r="F218" s="195" t="s">
        <v>3539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199</v>
      </c>
      <c r="AU218" s="20" t="s">
        <v>80</v>
      </c>
    </row>
    <row r="219" spans="1:65" s="2" customFormat="1" ht="16.5" customHeight="1">
      <c r="A219" s="37"/>
      <c r="B219" s="38"/>
      <c r="C219" s="181" t="s">
        <v>641</v>
      </c>
      <c r="D219" s="181" t="s">
        <v>193</v>
      </c>
      <c r="E219" s="182" t="s">
        <v>3541</v>
      </c>
      <c r="F219" s="183" t="s">
        <v>3542</v>
      </c>
      <c r="G219" s="184" t="s">
        <v>2990</v>
      </c>
      <c r="H219" s="185">
        <v>133</v>
      </c>
      <c r="I219" s="186"/>
      <c r="J219" s="187">
        <f>ROUND(I219*H219,2)</f>
        <v>0</v>
      </c>
      <c r="K219" s="183" t="s">
        <v>19</v>
      </c>
      <c r="L219" s="42"/>
      <c r="M219" s="188" t="s">
        <v>19</v>
      </c>
      <c r="N219" s="189" t="s">
        <v>44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669</v>
      </c>
      <c r="AT219" s="192" t="s">
        <v>193</v>
      </c>
      <c r="AU219" s="192" t="s">
        <v>80</v>
      </c>
      <c r="AY219" s="20" t="s">
        <v>191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669</v>
      </c>
      <c r="BM219" s="192" t="s">
        <v>3543</v>
      </c>
    </row>
    <row r="220" spans="1:65" s="2" customFormat="1" ht="11.25">
      <c r="A220" s="37"/>
      <c r="B220" s="38"/>
      <c r="C220" s="39"/>
      <c r="D220" s="194" t="s">
        <v>199</v>
      </c>
      <c r="E220" s="39"/>
      <c r="F220" s="195" t="s">
        <v>3542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199</v>
      </c>
      <c r="AU220" s="20" t="s">
        <v>80</v>
      </c>
    </row>
    <row r="221" spans="1:65" s="2" customFormat="1" ht="16.5" customHeight="1">
      <c r="A221" s="37"/>
      <c r="B221" s="38"/>
      <c r="C221" s="181" t="s">
        <v>646</v>
      </c>
      <c r="D221" s="181" t="s">
        <v>193</v>
      </c>
      <c r="E221" s="182" t="s">
        <v>3544</v>
      </c>
      <c r="F221" s="183" t="s">
        <v>3545</v>
      </c>
      <c r="G221" s="184" t="s">
        <v>2990</v>
      </c>
      <c r="H221" s="185">
        <v>142</v>
      </c>
      <c r="I221" s="186"/>
      <c r="J221" s="187">
        <f>ROUND(I221*H221,2)</f>
        <v>0</v>
      </c>
      <c r="K221" s="183" t="s">
        <v>19</v>
      </c>
      <c r="L221" s="42"/>
      <c r="M221" s="188" t="s">
        <v>19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669</v>
      </c>
      <c r="AT221" s="192" t="s">
        <v>193</v>
      </c>
      <c r="AU221" s="192" t="s">
        <v>80</v>
      </c>
      <c r="AY221" s="20" t="s">
        <v>191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669</v>
      </c>
      <c r="BM221" s="192" t="s">
        <v>3546</v>
      </c>
    </row>
    <row r="222" spans="1:65" s="2" customFormat="1" ht="11.25">
      <c r="A222" s="37"/>
      <c r="B222" s="38"/>
      <c r="C222" s="39"/>
      <c r="D222" s="194" t="s">
        <v>199</v>
      </c>
      <c r="E222" s="39"/>
      <c r="F222" s="195" t="s">
        <v>3545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199</v>
      </c>
      <c r="AU222" s="20" t="s">
        <v>80</v>
      </c>
    </row>
    <row r="223" spans="1:65" s="2" customFormat="1" ht="16.5" customHeight="1">
      <c r="A223" s="37"/>
      <c r="B223" s="38"/>
      <c r="C223" s="181" t="s">
        <v>653</v>
      </c>
      <c r="D223" s="181" t="s">
        <v>193</v>
      </c>
      <c r="E223" s="182" t="s">
        <v>3547</v>
      </c>
      <c r="F223" s="183" t="s">
        <v>3548</v>
      </c>
      <c r="G223" s="184" t="s">
        <v>2990</v>
      </c>
      <c r="H223" s="185">
        <v>15</v>
      </c>
      <c r="I223" s="186"/>
      <c r="J223" s="187">
        <f>ROUND(I223*H223,2)</f>
        <v>0</v>
      </c>
      <c r="K223" s="183" t="s">
        <v>19</v>
      </c>
      <c r="L223" s="42"/>
      <c r="M223" s="188" t="s">
        <v>19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669</v>
      </c>
      <c r="AT223" s="192" t="s">
        <v>193</v>
      </c>
      <c r="AU223" s="192" t="s">
        <v>80</v>
      </c>
      <c r="AY223" s="20" t="s">
        <v>191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669</v>
      </c>
      <c r="BM223" s="192" t="s">
        <v>3549</v>
      </c>
    </row>
    <row r="224" spans="1:65" s="2" customFormat="1" ht="11.25">
      <c r="A224" s="37"/>
      <c r="B224" s="38"/>
      <c r="C224" s="39"/>
      <c r="D224" s="194" t="s">
        <v>199</v>
      </c>
      <c r="E224" s="39"/>
      <c r="F224" s="195" t="s">
        <v>3548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199</v>
      </c>
      <c r="AU224" s="20" t="s">
        <v>80</v>
      </c>
    </row>
    <row r="225" spans="1:65" s="2" customFormat="1" ht="24.2" customHeight="1">
      <c r="A225" s="37"/>
      <c r="B225" s="38"/>
      <c r="C225" s="181" t="s">
        <v>656</v>
      </c>
      <c r="D225" s="181" t="s">
        <v>193</v>
      </c>
      <c r="E225" s="182" t="s">
        <v>3550</v>
      </c>
      <c r="F225" s="183" t="s">
        <v>3551</v>
      </c>
      <c r="G225" s="184" t="s">
        <v>2990</v>
      </c>
      <c r="H225" s="185">
        <v>22</v>
      </c>
      <c r="I225" s="186"/>
      <c r="J225" s="187">
        <f>ROUND(I225*H225,2)</f>
        <v>0</v>
      </c>
      <c r="K225" s="183" t="s">
        <v>19</v>
      </c>
      <c r="L225" s="42"/>
      <c r="M225" s="188" t="s">
        <v>19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669</v>
      </c>
      <c r="AT225" s="192" t="s">
        <v>193</v>
      </c>
      <c r="AU225" s="192" t="s">
        <v>80</v>
      </c>
      <c r="AY225" s="20" t="s">
        <v>191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669</v>
      </c>
      <c r="BM225" s="192" t="s">
        <v>3552</v>
      </c>
    </row>
    <row r="226" spans="1:65" s="2" customFormat="1" ht="11.25">
      <c r="A226" s="37"/>
      <c r="B226" s="38"/>
      <c r="C226" s="39"/>
      <c r="D226" s="194" t="s">
        <v>199</v>
      </c>
      <c r="E226" s="39"/>
      <c r="F226" s="195" t="s">
        <v>3553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199</v>
      </c>
      <c r="AU226" s="20" t="s">
        <v>80</v>
      </c>
    </row>
    <row r="227" spans="1:65" s="2" customFormat="1" ht="16.5" customHeight="1">
      <c r="A227" s="37"/>
      <c r="B227" s="38"/>
      <c r="C227" s="181" t="s">
        <v>663</v>
      </c>
      <c r="D227" s="181" t="s">
        <v>193</v>
      </c>
      <c r="E227" s="182" t="s">
        <v>3554</v>
      </c>
      <c r="F227" s="183" t="s">
        <v>3555</v>
      </c>
      <c r="G227" s="184" t="s">
        <v>2990</v>
      </c>
      <c r="H227" s="185">
        <v>7</v>
      </c>
      <c r="I227" s="186"/>
      <c r="J227" s="187">
        <f>ROUND(I227*H227,2)</f>
        <v>0</v>
      </c>
      <c r="K227" s="183" t="s">
        <v>19</v>
      </c>
      <c r="L227" s="42"/>
      <c r="M227" s="188" t="s">
        <v>19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669</v>
      </c>
      <c r="AT227" s="192" t="s">
        <v>193</v>
      </c>
      <c r="AU227" s="192" t="s">
        <v>80</v>
      </c>
      <c r="AY227" s="20" t="s">
        <v>191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669</v>
      </c>
      <c r="BM227" s="192" t="s">
        <v>3556</v>
      </c>
    </row>
    <row r="228" spans="1:65" s="2" customFormat="1" ht="11.25">
      <c r="A228" s="37"/>
      <c r="B228" s="38"/>
      <c r="C228" s="39"/>
      <c r="D228" s="194" t="s">
        <v>199</v>
      </c>
      <c r="E228" s="39"/>
      <c r="F228" s="195" t="s">
        <v>3555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199</v>
      </c>
      <c r="AU228" s="20" t="s">
        <v>80</v>
      </c>
    </row>
    <row r="229" spans="1:65" s="2" customFormat="1" ht="16.5" customHeight="1">
      <c r="A229" s="37"/>
      <c r="B229" s="38"/>
      <c r="C229" s="181" t="s">
        <v>669</v>
      </c>
      <c r="D229" s="181" t="s">
        <v>193</v>
      </c>
      <c r="E229" s="182" t="s">
        <v>3557</v>
      </c>
      <c r="F229" s="183" t="s">
        <v>3558</v>
      </c>
      <c r="G229" s="184" t="s">
        <v>2990</v>
      </c>
      <c r="H229" s="185">
        <v>2</v>
      </c>
      <c r="I229" s="186"/>
      <c r="J229" s="187">
        <f>ROUND(I229*H229,2)</f>
        <v>0</v>
      </c>
      <c r="K229" s="183" t="s">
        <v>19</v>
      </c>
      <c r="L229" s="42"/>
      <c r="M229" s="188" t="s">
        <v>19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669</v>
      </c>
      <c r="AT229" s="192" t="s">
        <v>193</v>
      </c>
      <c r="AU229" s="192" t="s">
        <v>80</v>
      </c>
      <c r="AY229" s="20" t="s">
        <v>191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669</v>
      </c>
      <c r="BM229" s="192" t="s">
        <v>3559</v>
      </c>
    </row>
    <row r="230" spans="1:65" s="2" customFormat="1" ht="11.25">
      <c r="A230" s="37"/>
      <c r="B230" s="38"/>
      <c r="C230" s="39"/>
      <c r="D230" s="194" t="s">
        <v>199</v>
      </c>
      <c r="E230" s="39"/>
      <c r="F230" s="195" t="s">
        <v>3558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199</v>
      </c>
      <c r="AU230" s="20" t="s">
        <v>80</v>
      </c>
    </row>
    <row r="231" spans="1:65" s="2" customFormat="1" ht="16.5" customHeight="1">
      <c r="A231" s="37"/>
      <c r="B231" s="38"/>
      <c r="C231" s="181" t="s">
        <v>673</v>
      </c>
      <c r="D231" s="181" t="s">
        <v>193</v>
      </c>
      <c r="E231" s="182" t="s">
        <v>3560</v>
      </c>
      <c r="F231" s="183" t="s">
        <v>3561</v>
      </c>
      <c r="G231" s="184" t="s">
        <v>1780</v>
      </c>
      <c r="H231" s="185">
        <v>1</v>
      </c>
      <c r="I231" s="186"/>
      <c r="J231" s="187">
        <f>ROUND(I231*H231,2)</f>
        <v>0</v>
      </c>
      <c r="K231" s="183" t="s">
        <v>19</v>
      </c>
      <c r="L231" s="42"/>
      <c r="M231" s="188" t="s">
        <v>19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669</v>
      </c>
      <c r="AT231" s="192" t="s">
        <v>193</v>
      </c>
      <c r="AU231" s="192" t="s">
        <v>80</v>
      </c>
      <c r="AY231" s="20" t="s">
        <v>191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669</v>
      </c>
      <c r="BM231" s="192" t="s">
        <v>3562</v>
      </c>
    </row>
    <row r="232" spans="1:65" s="2" customFormat="1" ht="11.25">
      <c r="A232" s="37"/>
      <c r="B232" s="38"/>
      <c r="C232" s="39"/>
      <c r="D232" s="194" t="s">
        <v>199</v>
      </c>
      <c r="E232" s="39"/>
      <c r="F232" s="195" t="s">
        <v>3561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199</v>
      </c>
      <c r="AU232" s="20" t="s">
        <v>80</v>
      </c>
    </row>
    <row r="233" spans="1:65" s="12" customFormat="1" ht="25.9" customHeight="1">
      <c r="B233" s="165"/>
      <c r="C233" s="166"/>
      <c r="D233" s="167" t="s">
        <v>72</v>
      </c>
      <c r="E233" s="168" t="s">
        <v>3563</v>
      </c>
      <c r="F233" s="168" t="s">
        <v>3564</v>
      </c>
      <c r="G233" s="166"/>
      <c r="H233" s="166"/>
      <c r="I233" s="169"/>
      <c r="J233" s="170">
        <f>BK233</f>
        <v>0</v>
      </c>
      <c r="K233" s="166"/>
      <c r="L233" s="171"/>
      <c r="M233" s="172"/>
      <c r="N233" s="173"/>
      <c r="O233" s="173"/>
      <c r="P233" s="174">
        <f>SUM(P234:P246)</f>
        <v>0</v>
      </c>
      <c r="Q233" s="173"/>
      <c r="R233" s="174">
        <f>SUM(R234:R246)</f>
        <v>0</v>
      </c>
      <c r="S233" s="173"/>
      <c r="T233" s="175">
        <f>SUM(T234:T246)</f>
        <v>0</v>
      </c>
      <c r="AR233" s="176" t="s">
        <v>80</v>
      </c>
      <c r="AT233" s="177" t="s">
        <v>72</v>
      </c>
      <c r="AU233" s="177" t="s">
        <v>73</v>
      </c>
      <c r="AY233" s="176" t="s">
        <v>191</v>
      </c>
      <c r="BK233" s="178">
        <f>SUM(BK234:BK246)</f>
        <v>0</v>
      </c>
    </row>
    <row r="234" spans="1:65" s="2" customFormat="1" ht="16.5" customHeight="1">
      <c r="A234" s="37"/>
      <c r="B234" s="38"/>
      <c r="C234" s="181" t="s">
        <v>680</v>
      </c>
      <c r="D234" s="181" t="s">
        <v>193</v>
      </c>
      <c r="E234" s="182" t="s">
        <v>3565</v>
      </c>
      <c r="F234" s="183" t="s">
        <v>3566</v>
      </c>
      <c r="G234" s="184" t="s">
        <v>1780</v>
      </c>
      <c r="H234" s="185">
        <v>1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669</v>
      </c>
      <c r="AT234" s="192" t="s">
        <v>193</v>
      </c>
      <c r="AU234" s="192" t="s">
        <v>80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669</v>
      </c>
      <c r="BM234" s="192" t="s">
        <v>3567</v>
      </c>
    </row>
    <row r="235" spans="1:65" s="2" customFormat="1" ht="11.25">
      <c r="A235" s="37"/>
      <c r="B235" s="38"/>
      <c r="C235" s="39"/>
      <c r="D235" s="194" t="s">
        <v>199</v>
      </c>
      <c r="E235" s="39"/>
      <c r="F235" s="195" t="s">
        <v>3566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80</v>
      </c>
    </row>
    <row r="236" spans="1:65" s="2" customFormat="1" ht="19.5">
      <c r="A236" s="37"/>
      <c r="B236" s="38"/>
      <c r="C236" s="39"/>
      <c r="D236" s="194" t="s">
        <v>402</v>
      </c>
      <c r="E236" s="39"/>
      <c r="F236" s="243" t="s">
        <v>3568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402</v>
      </c>
      <c r="AU236" s="20" t="s">
        <v>80</v>
      </c>
    </row>
    <row r="237" spans="1:65" s="2" customFormat="1" ht="16.5" customHeight="1">
      <c r="A237" s="37"/>
      <c r="B237" s="38"/>
      <c r="C237" s="181" t="s">
        <v>686</v>
      </c>
      <c r="D237" s="181" t="s">
        <v>193</v>
      </c>
      <c r="E237" s="182" t="s">
        <v>3569</v>
      </c>
      <c r="F237" s="183" t="s">
        <v>3570</v>
      </c>
      <c r="G237" s="184" t="s">
        <v>1780</v>
      </c>
      <c r="H237" s="185">
        <v>1</v>
      </c>
      <c r="I237" s="186"/>
      <c r="J237" s="187">
        <f>ROUND(I237*H237,2)</f>
        <v>0</v>
      </c>
      <c r="K237" s="183" t="s">
        <v>19</v>
      </c>
      <c r="L237" s="42"/>
      <c r="M237" s="188" t="s">
        <v>19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669</v>
      </c>
      <c r="AT237" s="192" t="s">
        <v>193</v>
      </c>
      <c r="AU237" s="192" t="s">
        <v>80</v>
      </c>
      <c r="AY237" s="20" t="s">
        <v>191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669</v>
      </c>
      <c r="BM237" s="192" t="s">
        <v>3571</v>
      </c>
    </row>
    <row r="238" spans="1:65" s="2" customFormat="1" ht="11.25">
      <c r="A238" s="37"/>
      <c r="B238" s="38"/>
      <c r="C238" s="39"/>
      <c r="D238" s="194" t="s">
        <v>199</v>
      </c>
      <c r="E238" s="39"/>
      <c r="F238" s="195" t="s">
        <v>3570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199</v>
      </c>
      <c r="AU238" s="20" t="s">
        <v>80</v>
      </c>
    </row>
    <row r="239" spans="1:65" s="2" customFormat="1" ht="19.5">
      <c r="A239" s="37"/>
      <c r="B239" s="38"/>
      <c r="C239" s="39"/>
      <c r="D239" s="194" t="s">
        <v>402</v>
      </c>
      <c r="E239" s="39"/>
      <c r="F239" s="243" t="s">
        <v>3572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402</v>
      </c>
      <c r="AU239" s="20" t="s">
        <v>80</v>
      </c>
    </row>
    <row r="240" spans="1:65" s="2" customFormat="1" ht="16.5" customHeight="1">
      <c r="A240" s="37"/>
      <c r="B240" s="38"/>
      <c r="C240" s="181" t="s">
        <v>693</v>
      </c>
      <c r="D240" s="181" t="s">
        <v>193</v>
      </c>
      <c r="E240" s="182" t="s">
        <v>3573</v>
      </c>
      <c r="F240" s="183" t="s">
        <v>3574</v>
      </c>
      <c r="G240" s="184" t="s">
        <v>1780</v>
      </c>
      <c r="H240" s="185">
        <v>1</v>
      </c>
      <c r="I240" s="186"/>
      <c r="J240" s="187">
        <f>ROUND(I240*H240,2)</f>
        <v>0</v>
      </c>
      <c r="K240" s="183" t="s">
        <v>19</v>
      </c>
      <c r="L240" s="42"/>
      <c r="M240" s="188" t="s">
        <v>19</v>
      </c>
      <c r="N240" s="189" t="s">
        <v>44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669</v>
      </c>
      <c r="AT240" s="192" t="s">
        <v>193</v>
      </c>
      <c r="AU240" s="192" t="s">
        <v>80</v>
      </c>
      <c r="AY240" s="20" t="s">
        <v>191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669</v>
      </c>
      <c r="BM240" s="192" t="s">
        <v>3575</v>
      </c>
    </row>
    <row r="241" spans="1:65" s="2" customFormat="1" ht="11.25">
      <c r="A241" s="37"/>
      <c r="B241" s="38"/>
      <c r="C241" s="39"/>
      <c r="D241" s="194" t="s">
        <v>199</v>
      </c>
      <c r="E241" s="39"/>
      <c r="F241" s="195" t="s">
        <v>3574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199</v>
      </c>
      <c r="AU241" s="20" t="s">
        <v>80</v>
      </c>
    </row>
    <row r="242" spans="1:65" s="2" customFormat="1" ht="19.5">
      <c r="A242" s="37"/>
      <c r="B242" s="38"/>
      <c r="C242" s="39"/>
      <c r="D242" s="194" t="s">
        <v>402</v>
      </c>
      <c r="E242" s="39"/>
      <c r="F242" s="243" t="s">
        <v>3576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402</v>
      </c>
      <c r="AU242" s="20" t="s">
        <v>80</v>
      </c>
    </row>
    <row r="243" spans="1:65" s="2" customFormat="1" ht="24.2" customHeight="1">
      <c r="A243" s="37"/>
      <c r="B243" s="38"/>
      <c r="C243" s="181" t="s">
        <v>711</v>
      </c>
      <c r="D243" s="181" t="s">
        <v>193</v>
      </c>
      <c r="E243" s="182" t="s">
        <v>3577</v>
      </c>
      <c r="F243" s="183" t="s">
        <v>3578</v>
      </c>
      <c r="G243" s="184" t="s">
        <v>1780</v>
      </c>
      <c r="H243" s="185">
        <v>1</v>
      </c>
      <c r="I243" s="186"/>
      <c r="J243" s="187">
        <f>ROUND(I243*H243,2)</f>
        <v>0</v>
      </c>
      <c r="K243" s="183" t="s">
        <v>19</v>
      </c>
      <c r="L243" s="42"/>
      <c r="M243" s="188" t="s">
        <v>19</v>
      </c>
      <c r="N243" s="189" t="s">
        <v>44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669</v>
      </c>
      <c r="AT243" s="192" t="s">
        <v>193</v>
      </c>
      <c r="AU243" s="192" t="s">
        <v>80</v>
      </c>
      <c r="AY243" s="20" t="s">
        <v>191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669</v>
      </c>
      <c r="BM243" s="192" t="s">
        <v>3579</v>
      </c>
    </row>
    <row r="244" spans="1:65" s="2" customFormat="1" ht="19.5">
      <c r="A244" s="37"/>
      <c r="B244" s="38"/>
      <c r="C244" s="39"/>
      <c r="D244" s="194" t="s">
        <v>199</v>
      </c>
      <c r="E244" s="39"/>
      <c r="F244" s="195" t="s">
        <v>3580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199</v>
      </c>
      <c r="AU244" s="20" t="s">
        <v>80</v>
      </c>
    </row>
    <row r="245" spans="1:65" s="2" customFormat="1" ht="16.5" customHeight="1">
      <c r="A245" s="37"/>
      <c r="B245" s="38"/>
      <c r="C245" s="181" t="s">
        <v>720</v>
      </c>
      <c r="D245" s="181" t="s">
        <v>193</v>
      </c>
      <c r="E245" s="182" t="s">
        <v>3581</v>
      </c>
      <c r="F245" s="183" t="s">
        <v>3582</v>
      </c>
      <c r="G245" s="184" t="s">
        <v>1780</v>
      </c>
      <c r="H245" s="185">
        <v>1</v>
      </c>
      <c r="I245" s="186"/>
      <c r="J245" s="187">
        <f>ROUND(I245*H245,2)</f>
        <v>0</v>
      </c>
      <c r="K245" s="183" t="s">
        <v>19</v>
      </c>
      <c r="L245" s="42"/>
      <c r="M245" s="188" t="s">
        <v>19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669</v>
      </c>
      <c r="AT245" s="192" t="s">
        <v>193</v>
      </c>
      <c r="AU245" s="192" t="s">
        <v>80</v>
      </c>
      <c r="AY245" s="20" t="s">
        <v>191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669</v>
      </c>
      <c r="BM245" s="192" t="s">
        <v>3583</v>
      </c>
    </row>
    <row r="246" spans="1:65" s="2" customFormat="1" ht="11.25">
      <c r="A246" s="37"/>
      <c r="B246" s="38"/>
      <c r="C246" s="39"/>
      <c r="D246" s="194" t="s">
        <v>199</v>
      </c>
      <c r="E246" s="39"/>
      <c r="F246" s="195" t="s">
        <v>3582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199</v>
      </c>
      <c r="AU246" s="20" t="s">
        <v>80</v>
      </c>
    </row>
    <row r="247" spans="1:65" s="12" customFormat="1" ht="25.9" customHeight="1">
      <c r="B247" s="165"/>
      <c r="C247" s="166"/>
      <c r="D247" s="167" t="s">
        <v>72</v>
      </c>
      <c r="E247" s="168" t="s">
        <v>3584</v>
      </c>
      <c r="F247" s="168" t="s">
        <v>3585</v>
      </c>
      <c r="G247" s="166"/>
      <c r="H247" s="166"/>
      <c r="I247" s="169"/>
      <c r="J247" s="170">
        <f>BK247</f>
        <v>0</v>
      </c>
      <c r="K247" s="166"/>
      <c r="L247" s="171"/>
      <c r="M247" s="172"/>
      <c r="N247" s="173"/>
      <c r="O247" s="173"/>
      <c r="P247" s="174">
        <f>SUM(P248:P269)</f>
        <v>0</v>
      </c>
      <c r="Q247" s="173"/>
      <c r="R247" s="174">
        <f>SUM(R248:R269)</f>
        <v>0</v>
      </c>
      <c r="S247" s="173"/>
      <c r="T247" s="175">
        <f>SUM(T248:T269)</f>
        <v>0</v>
      </c>
      <c r="AR247" s="176" t="s">
        <v>80</v>
      </c>
      <c r="AT247" s="177" t="s">
        <v>72</v>
      </c>
      <c r="AU247" s="177" t="s">
        <v>73</v>
      </c>
      <c r="AY247" s="176" t="s">
        <v>191</v>
      </c>
      <c r="BK247" s="178">
        <f>SUM(BK248:BK269)</f>
        <v>0</v>
      </c>
    </row>
    <row r="248" spans="1:65" s="2" customFormat="1" ht="24.2" customHeight="1">
      <c r="A248" s="37"/>
      <c r="B248" s="38"/>
      <c r="C248" s="181" t="s">
        <v>727</v>
      </c>
      <c r="D248" s="181" t="s">
        <v>193</v>
      </c>
      <c r="E248" s="182" t="s">
        <v>3586</v>
      </c>
      <c r="F248" s="183" t="s">
        <v>3587</v>
      </c>
      <c r="G248" s="184" t="s">
        <v>2990</v>
      </c>
      <c r="H248" s="185">
        <v>33</v>
      </c>
      <c r="I248" s="186"/>
      <c r="J248" s="187">
        <f>ROUND(I248*H248,2)</f>
        <v>0</v>
      </c>
      <c r="K248" s="183" t="s">
        <v>19</v>
      </c>
      <c r="L248" s="42"/>
      <c r="M248" s="188" t="s">
        <v>19</v>
      </c>
      <c r="N248" s="189" t="s">
        <v>44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669</v>
      </c>
      <c r="AT248" s="192" t="s">
        <v>193</v>
      </c>
      <c r="AU248" s="192" t="s">
        <v>80</v>
      </c>
      <c r="AY248" s="20" t="s">
        <v>191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80</v>
      </c>
      <c r="BK248" s="193">
        <f>ROUND(I248*H248,2)</f>
        <v>0</v>
      </c>
      <c r="BL248" s="20" t="s">
        <v>669</v>
      </c>
      <c r="BM248" s="192" t="s">
        <v>3588</v>
      </c>
    </row>
    <row r="249" spans="1:65" s="2" customFormat="1" ht="11.25">
      <c r="A249" s="37"/>
      <c r="B249" s="38"/>
      <c r="C249" s="39"/>
      <c r="D249" s="194" t="s">
        <v>199</v>
      </c>
      <c r="E249" s="39"/>
      <c r="F249" s="195" t="s">
        <v>3587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199</v>
      </c>
      <c r="AU249" s="20" t="s">
        <v>80</v>
      </c>
    </row>
    <row r="250" spans="1:65" s="2" customFormat="1" ht="24.2" customHeight="1">
      <c r="A250" s="37"/>
      <c r="B250" s="38"/>
      <c r="C250" s="181" t="s">
        <v>739</v>
      </c>
      <c r="D250" s="181" t="s">
        <v>193</v>
      </c>
      <c r="E250" s="182" t="s">
        <v>3589</v>
      </c>
      <c r="F250" s="183" t="s">
        <v>3590</v>
      </c>
      <c r="G250" s="184" t="s">
        <v>2990</v>
      </c>
      <c r="H250" s="185">
        <v>18</v>
      </c>
      <c r="I250" s="186"/>
      <c r="J250" s="187">
        <f>ROUND(I250*H250,2)</f>
        <v>0</v>
      </c>
      <c r="K250" s="183" t="s">
        <v>19</v>
      </c>
      <c r="L250" s="42"/>
      <c r="M250" s="188" t="s">
        <v>19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669</v>
      </c>
      <c r="AT250" s="192" t="s">
        <v>193</v>
      </c>
      <c r="AU250" s="192" t="s">
        <v>80</v>
      </c>
      <c r="AY250" s="20" t="s">
        <v>191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669</v>
      </c>
      <c r="BM250" s="192" t="s">
        <v>3591</v>
      </c>
    </row>
    <row r="251" spans="1:65" s="2" customFormat="1" ht="19.5">
      <c r="A251" s="37"/>
      <c r="B251" s="38"/>
      <c r="C251" s="39"/>
      <c r="D251" s="194" t="s">
        <v>199</v>
      </c>
      <c r="E251" s="39"/>
      <c r="F251" s="195" t="s">
        <v>3590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199</v>
      </c>
      <c r="AU251" s="20" t="s">
        <v>80</v>
      </c>
    </row>
    <row r="252" spans="1:65" s="2" customFormat="1" ht="21.75" customHeight="1">
      <c r="A252" s="37"/>
      <c r="B252" s="38"/>
      <c r="C252" s="181" t="s">
        <v>745</v>
      </c>
      <c r="D252" s="181" t="s">
        <v>193</v>
      </c>
      <c r="E252" s="182" t="s">
        <v>3592</v>
      </c>
      <c r="F252" s="183" t="s">
        <v>3593</v>
      </c>
      <c r="G252" s="184" t="s">
        <v>2990</v>
      </c>
      <c r="H252" s="185">
        <v>25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669</v>
      </c>
      <c r="AT252" s="192" t="s">
        <v>193</v>
      </c>
      <c r="AU252" s="192" t="s">
        <v>80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669</v>
      </c>
      <c r="BM252" s="192" t="s">
        <v>3594</v>
      </c>
    </row>
    <row r="253" spans="1:65" s="2" customFormat="1" ht="11.25">
      <c r="A253" s="37"/>
      <c r="B253" s="38"/>
      <c r="C253" s="39"/>
      <c r="D253" s="194" t="s">
        <v>199</v>
      </c>
      <c r="E253" s="39"/>
      <c r="F253" s="195" t="s">
        <v>3593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80</v>
      </c>
    </row>
    <row r="254" spans="1:65" s="2" customFormat="1" ht="24.2" customHeight="1">
      <c r="A254" s="37"/>
      <c r="B254" s="38"/>
      <c r="C254" s="181" t="s">
        <v>751</v>
      </c>
      <c r="D254" s="181" t="s">
        <v>193</v>
      </c>
      <c r="E254" s="182" t="s">
        <v>3595</v>
      </c>
      <c r="F254" s="183" t="s">
        <v>3596</v>
      </c>
      <c r="G254" s="184" t="s">
        <v>2990</v>
      </c>
      <c r="H254" s="185">
        <v>22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669</v>
      </c>
      <c r="AT254" s="192" t="s">
        <v>193</v>
      </c>
      <c r="AU254" s="192" t="s">
        <v>80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669</v>
      </c>
      <c r="BM254" s="192" t="s">
        <v>3597</v>
      </c>
    </row>
    <row r="255" spans="1:65" s="2" customFormat="1" ht="19.5">
      <c r="A255" s="37"/>
      <c r="B255" s="38"/>
      <c r="C255" s="39"/>
      <c r="D255" s="194" t="s">
        <v>199</v>
      </c>
      <c r="E255" s="39"/>
      <c r="F255" s="195" t="s">
        <v>3596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80</v>
      </c>
    </row>
    <row r="256" spans="1:65" s="2" customFormat="1" ht="37.9" customHeight="1">
      <c r="A256" s="37"/>
      <c r="B256" s="38"/>
      <c r="C256" s="181" t="s">
        <v>757</v>
      </c>
      <c r="D256" s="181" t="s">
        <v>193</v>
      </c>
      <c r="E256" s="182" t="s">
        <v>3598</v>
      </c>
      <c r="F256" s="183" t="s">
        <v>3599</v>
      </c>
      <c r="G256" s="184" t="s">
        <v>2990</v>
      </c>
      <c r="H256" s="185">
        <v>51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44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669</v>
      </c>
      <c r="AT256" s="192" t="s">
        <v>193</v>
      </c>
      <c r="AU256" s="192" t="s">
        <v>80</v>
      </c>
      <c r="AY256" s="20" t="s">
        <v>191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80</v>
      </c>
      <c r="BK256" s="193">
        <f>ROUND(I256*H256,2)</f>
        <v>0</v>
      </c>
      <c r="BL256" s="20" t="s">
        <v>669</v>
      </c>
      <c r="BM256" s="192" t="s">
        <v>3600</v>
      </c>
    </row>
    <row r="257" spans="1:65" s="2" customFormat="1" ht="29.25">
      <c r="A257" s="37"/>
      <c r="B257" s="38"/>
      <c r="C257" s="39"/>
      <c r="D257" s="194" t="s">
        <v>199</v>
      </c>
      <c r="E257" s="39"/>
      <c r="F257" s="195" t="s">
        <v>3601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199</v>
      </c>
      <c r="AU257" s="20" t="s">
        <v>80</v>
      </c>
    </row>
    <row r="258" spans="1:65" s="2" customFormat="1" ht="21.75" customHeight="1">
      <c r="A258" s="37"/>
      <c r="B258" s="38"/>
      <c r="C258" s="181" t="s">
        <v>764</v>
      </c>
      <c r="D258" s="181" t="s">
        <v>193</v>
      </c>
      <c r="E258" s="182" t="s">
        <v>3602</v>
      </c>
      <c r="F258" s="183" t="s">
        <v>3603</v>
      </c>
      <c r="G258" s="184" t="s">
        <v>2990</v>
      </c>
      <c r="H258" s="185">
        <v>8</v>
      </c>
      <c r="I258" s="186"/>
      <c r="J258" s="187">
        <f>ROUND(I258*H258,2)</f>
        <v>0</v>
      </c>
      <c r="K258" s="183" t="s">
        <v>19</v>
      </c>
      <c r="L258" s="42"/>
      <c r="M258" s="188" t="s">
        <v>19</v>
      </c>
      <c r="N258" s="189" t="s">
        <v>44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669</v>
      </c>
      <c r="AT258" s="192" t="s">
        <v>193</v>
      </c>
      <c r="AU258" s="192" t="s">
        <v>80</v>
      </c>
      <c r="AY258" s="20" t="s">
        <v>191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80</v>
      </c>
      <c r="BK258" s="193">
        <f>ROUND(I258*H258,2)</f>
        <v>0</v>
      </c>
      <c r="BL258" s="20" t="s">
        <v>669</v>
      </c>
      <c r="BM258" s="192" t="s">
        <v>3604</v>
      </c>
    </row>
    <row r="259" spans="1:65" s="2" customFormat="1" ht="11.25">
      <c r="A259" s="37"/>
      <c r="B259" s="38"/>
      <c r="C259" s="39"/>
      <c r="D259" s="194" t="s">
        <v>199</v>
      </c>
      <c r="E259" s="39"/>
      <c r="F259" s="195" t="s">
        <v>3603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199</v>
      </c>
      <c r="AU259" s="20" t="s">
        <v>80</v>
      </c>
    </row>
    <row r="260" spans="1:65" s="2" customFormat="1" ht="21.75" customHeight="1">
      <c r="A260" s="37"/>
      <c r="B260" s="38"/>
      <c r="C260" s="181" t="s">
        <v>789</v>
      </c>
      <c r="D260" s="181" t="s">
        <v>193</v>
      </c>
      <c r="E260" s="182" t="s">
        <v>3605</v>
      </c>
      <c r="F260" s="183" t="s">
        <v>3606</v>
      </c>
      <c r="G260" s="184" t="s">
        <v>2990</v>
      </c>
      <c r="H260" s="185">
        <v>4</v>
      </c>
      <c r="I260" s="186"/>
      <c r="J260" s="187">
        <f>ROUND(I260*H260,2)</f>
        <v>0</v>
      </c>
      <c r="K260" s="183" t="s">
        <v>19</v>
      </c>
      <c r="L260" s="42"/>
      <c r="M260" s="188" t="s">
        <v>19</v>
      </c>
      <c r="N260" s="189" t="s">
        <v>44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669</v>
      </c>
      <c r="AT260" s="192" t="s">
        <v>193</v>
      </c>
      <c r="AU260" s="192" t="s">
        <v>80</v>
      </c>
      <c r="AY260" s="20" t="s">
        <v>191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80</v>
      </c>
      <c r="BK260" s="193">
        <f>ROUND(I260*H260,2)</f>
        <v>0</v>
      </c>
      <c r="BL260" s="20" t="s">
        <v>669</v>
      </c>
      <c r="BM260" s="192" t="s">
        <v>3607</v>
      </c>
    </row>
    <row r="261" spans="1:65" s="2" customFormat="1" ht="11.25">
      <c r="A261" s="37"/>
      <c r="B261" s="38"/>
      <c r="C261" s="39"/>
      <c r="D261" s="194" t="s">
        <v>199</v>
      </c>
      <c r="E261" s="39"/>
      <c r="F261" s="195" t="s">
        <v>3606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199</v>
      </c>
      <c r="AU261" s="20" t="s">
        <v>80</v>
      </c>
    </row>
    <row r="262" spans="1:65" s="2" customFormat="1" ht="21.75" customHeight="1">
      <c r="A262" s="37"/>
      <c r="B262" s="38"/>
      <c r="C262" s="181" t="s">
        <v>796</v>
      </c>
      <c r="D262" s="181" t="s">
        <v>193</v>
      </c>
      <c r="E262" s="182" t="s">
        <v>3608</v>
      </c>
      <c r="F262" s="183" t="s">
        <v>3609</v>
      </c>
      <c r="G262" s="184" t="s">
        <v>2990</v>
      </c>
      <c r="H262" s="185">
        <v>27</v>
      </c>
      <c r="I262" s="186"/>
      <c r="J262" s="187">
        <f>ROUND(I262*H262,2)</f>
        <v>0</v>
      </c>
      <c r="K262" s="183" t="s">
        <v>19</v>
      </c>
      <c r="L262" s="42"/>
      <c r="M262" s="188" t="s">
        <v>19</v>
      </c>
      <c r="N262" s="189" t="s">
        <v>44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669</v>
      </c>
      <c r="AT262" s="192" t="s">
        <v>193</v>
      </c>
      <c r="AU262" s="192" t="s">
        <v>80</v>
      </c>
      <c r="AY262" s="20" t="s">
        <v>191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669</v>
      </c>
      <c r="BM262" s="192" t="s">
        <v>3610</v>
      </c>
    </row>
    <row r="263" spans="1:65" s="2" customFormat="1" ht="11.25">
      <c r="A263" s="37"/>
      <c r="B263" s="38"/>
      <c r="C263" s="39"/>
      <c r="D263" s="194" t="s">
        <v>199</v>
      </c>
      <c r="E263" s="39"/>
      <c r="F263" s="195" t="s">
        <v>3609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199</v>
      </c>
      <c r="AU263" s="20" t="s">
        <v>80</v>
      </c>
    </row>
    <row r="264" spans="1:65" s="2" customFormat="1" ht="24.2" customHeight="1">
      <c r="A264" s="37"/>
      <c r="B264" s="38"/>
      <c r="C264" s="181" t="s">
        <v>803</v>
      </c>
      <c r="D264" s="181" t="s">
        <v>193</v>
      </c>
      <c r="E264" s="182" t="s">
        <v>3611</v>
      </c>
      <c r="F264" s="183" t="s">
        <v>3612</v>
      </c>
      <c r="G264" s="184" t="s">
        <v>2990</v>
      </c>
      <c r="H264" s="185">
        <v>16</v>
      </c>
      <c r="I264" s="186"/>
      <c r="J264" s="187">
        <f>ROUND(I264*H264,2)</f>
        <v>0</v>
      </c>
      <c r="K264" s="183" t="s">
        <v>19</v>
      </c>
      <c r="L264" s="42"/>
      <c r="M264" s="188" t="s">
        <v>19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669</v>
      </c>
      <c r="AT264" s="192" t="s">
        <v>193</v>
      </c>
      <c r="AU264" s="192" t="s">
        <v>80</v>
      </c>
      <c r="AY264" s="20" t="s">
        <v>191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669</v>
      </c>
      <c r="BM264" s="192" t="s">
        <v>3613</v>
      </c>
    </row>
    <row r="265" spans="1:65" s="2" customFormat="1" ht="11.25">
      <c r="A265" s="37"/>
      <c r="B265" s="38"/>
      <c r="C265" s="39"/>
      <c r="D265" s="194" t="s">
        <v>199</v>
      </c>
      <c r="E265" s="39"/>
      <c r="F265" s="195" t="s">
        <v>3612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199</v>
      </c>
      <c r="AU265" s="20" t="s">
        <v>80</v>
      </c>
    </row>
    <row r="266" spans="1:65" s="2" customFormat="1" ht="16.5" customHeight="1">
      <c r="A266" s="37"/>
      <c r="B266" s="38"/>
      <c r="C266" s="181" t="s">
        <v>810</v>
      </c>
      <c r="D266" s="181" t="s">
        <v>193</v>
      </c>
      <c r="E266" s="182" t="s">
        <v>3614</v>
      </c>
      <c r="F266" s="183" t="s">
        <v>3615</v>
      </c>
      <c r="G266" s="184" t="s">
        <v>1780</v>
      </c>
      <c r="H266" s="185">
        <v>3</v>
      </c>
      <c r="I266" s="186"/>
      <c r="J266" s="187">
        <f>ROUND(I266*H266,2)</f>
        <v>0</v>
      </c>
      <c r="K266" s="183" t="s">
        <v>19</v>
      </c>
      <c r="L266" s="42"/>
      <c r="M266" s="188" t="s">
        <v>19</v>
      </c>
      <c r="N266" s="189" t="s">
        <v>44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669</v>
      </c>
      <c r="AT266" s="192" t="s">
        <v>193</v>
      </c>
      <c r="AU266" s="192" t="s">
        <v>80</v>
      </c>
      <c r="AY266" s="20" t="s">
        <v>191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80</v>
      </c>
      <c r="BK266" s="193">
        <f>ROUND(I266*H266,2)</f>
        <v>0</v>
      </c>
      <c r="BL266" s="20" t="s">
        <v>669</v>
      </c>
      <c r="BM266" s="192" t="s">
        <v>3616</v>
      </c>
    </row>
    <row r="267" spans="1:65" s="2" customFormat="1" ht="11.25">
      <c r="A267" s="37"/>
      <c r="B267" s="38"/>
      <c r="C267" s="39"/>
      <c r="D267" s="194" t="s">
        <v>199</v>
      </c>
      <c r="E267" s="39"/>
      <c r="F267" s="195" t="s">
        <v>3617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199</v>
      </c>
      <c r="AU267" s="20" t="s">
        <v>80</v>
      </c>
    </row>
    <row r="268" spans="1:65" s="2" customFormat="1" ht="16.5" customHeight="1">
      <c r="A268" s="37"/>
      <c r="B268" s="38"/>
      <c r="C268" s="181" t="s">
        <v>827</v>
      </c>
      <c r="D268" s="181" t="s">
        <v>193</v>
      </c>
      <c r="E268" s="182" t="s">
        <v>3618</v>
      </c>
      <c r="F268" s="183" t="s">
        <v>3615</v>
      </c>
      <c r="G268" s="184" t="s">
        <v>1780</v>
      </c>
      <c r="H268" s="185">
        <v>1</v>
      </c>
      <c r="I268" s="186"/>
      <c r="J268" s="187">
        <f>ROUND(I268*H268,2)</f>
        <v>0</v>
      </c>
      <c r="K268" s="183" t="s">
        <v>19</v>
      </c>
      <c r="L268" s="42"/>
      <c r="M268" s="188" t="s">
        <v>19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669</v>
      </c>
      <c r="AT268" s="192" t="s">
        <v>193</v>
      </c>
      <c r="AU268" s="192" t="s">
        <v>80</v>
      </c>
      <c r="AY268" s="20" t="s">
        <v>191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669</v>
      </c>
      <c r="BM268" s="192" t="s">
        <v>3619</v>
      </c>
    </row>
    <row r="269" spans="1:65" s="2" customFormat="1" ht="11.25">
      <c r="A269" s="37"/>
      <c r="B269" s="38"/>
      <c r="C269" s="39"/>
      <c r="D269" s="194" t="s">
        <v>199</v>
      </c>
      <c r="E269" s="39"/>
      <c r="F269" s="195" t="s">
        <v>3615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199</v>
      </c>
      <c r="AU269" s="20" t="s">
        <v>80</v>
      </c>
    </row>
    <row r="270" spans="1:65" s="12" customFormat="1" ht="25.9" customHeight="1">
      <c r="B270" s="165"/>
      <c r="C270" s="166"/>
      <c r="D270" s="167" t="s">
        <v>72</v>
      </c>
      <c r="E270" s="168" t="s">
        <v>3620</v>
      </c>
      <c r="F270" s="168" t="s">
        <v>3621</v>
      </c>
      <c r="G270" s="166"/>
      <c r="H270" s="166"/>
      <c r="I270" s="169"/>
      <c r="J270" s="170">
        <f>BK270</f>
        <v>0</v>
      </c>
      <c r="K270" s="166"/>
      <c r="L270" s="171"/>
      <c r="M270" s="172"/>
      <c r="N270" s="173"/>
      <c r="O270" s="173"/>
      <c r="P270" s="174">
        <f>SUM(P271:P300)</f>
        <v>0</v>
      </c>
      <c r="Q270" s="173"/>
      <c r="R270" s="174">
        <f>SUM(R271:R300)</f>
        <v>0</v>
      </c>
      <c r="S270" s="173"/>
      <c r="T270" s="175">
        <f>SUM(T271:T300)</f>
        <v>0</v>
      </c>
      <c r="AR270" s="176" t="s">
        <v>80</v>
      </c>
      <c r="AT270" s="177" t="s">
        <v>72</v>
      </c>
      <c r="AU270" s="177" t="s">
        <v>73</v>
      </c>
      <c r="AY270" s="176" t="s">
        <v>191</v>
      </c>
      <c r="BK270" s="178">
        <f>SUM(BK271:BK300)</f>
        <v>0</v>
      </c>
    </row>
    <row r="271" spans="1:65" s="2" customFormat="1" ht="16.5" customHeight="1">
      <c r="A271" s="37"/>
      <c r="B271" s="38"/>
      <c r="C271" s="181" t="s">
        <v>835</v>
      </c>
      <c r="D271" s="181" t="s">
        <v>193</v>
      </c>
      <c r="E271" s="182" t="s">
        <v>3622</v>
      </c>
      <c r="F271" s="183" t="s">
        <v>3623</v>
      </c>
      <c r="G271" s="184" t="s">
        <v>301</v>
      </c>
      <c r="H271" s="185">
        <v>254</v>
      </c>
      <c r="I271" s="186"/>
      <c r="J271" s="187">
        <f>ROUND(I271*H271,2)</f>
        <v>0</v>
      </c>
      <c r="K271" s="183" t="s">
        <v>19</v>
      </c>
      <c r="L271" s="42"/>
      <c r="M271" s="188" t="s">
        <v>19</v>
      </c>
      <c r="N271" s="189" t="s">
        <v>44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669</v>
      </c>
      <c r="AT271" s="192" t="s">
        <v>193</v>
      </c>
      <c r="AU271" s="192" t="s">
        <v>80</v>
      </c>
      <c r="AY271" s="20" t="s">
        <v>191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80</v>
      </c>
      <c r="BK271" s="193">
        <f>ROUND(I271*H271,2)</f>
        <v>0</v>
      </c>
      <c r="BL271" s="20" t="s">
        <v>669</v>
      </c>
      <c r="BM271" s="192" t="s">
        <v>3624</v>
      </c>
    </row>
    <row r="272" spans="1:65" s="2" customFormat="1" ht="11.25">
      <c r="A272" s="37"/>
      <c r="B272" s="38"/>
      <c r="C272" s="39"/>
      <c r="D272" s="194" t="s">
        <v>199</v>
      </c>
      <c r="E272" s="39"/>
      <c r="F272" s="195" t="s">
        <v>3623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199</v>
      </c>
      <c r="AU272" s="20" t="s">
        <v>80</v>
      </c>
    </row>
    <row r="273" spans="1:65" s="2" customFormat="1" ht="16.5" customHeight="1">
      <c r="A273" s="37"/>
      <c r="B273" s="38"/>
      <c r="C273" s="181" t="s">
        <v>841</v>
      </c>
      <c r="D273" s="181" t="s">
        <v>193</v>
      </c>
      <c r="E273" s="182" t="s">
        <v>3625</v>
      </c>
      <c r="F273" s="183" t="s">
        <v>3626</v>
      </c>
      <c r="G273" s="184" t="s">
        <v>301</v>
      </c>
      <c r="H273" s="185">
        <v>58</v>
      </c>
      <c r="I273" s="186"/>
      <c r="J273" s="187">
        <f>ROUND(I273*H273,2)</f>
        <v>0</v>
      </c>
      <c r="K273" s="183" t="s">
        <v>19</v>
      </c>
      <c r="L273" s="42"/>
      <c r="M273" s="188" t="s">
        <v>19</v>
      </c>
      <c r="N273" s="189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669</v>
      </c>
      <c r="AT273" s="192" t="s">
        <v>193</v>
      </c>
      <c r="AU273" s="192" t="s">
        <v>80</v>
      </c>
      <c r="AY273" s="20" t="s">
        <v>191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669</v>
      </c>
      <c r="BM273" s="192" t="s">
        <v>3627</v>
      </c>
    </row>
    <row r="274" spans="1:65" s="2" customFormat="1" ht="11.25">
      <c r="A274" s="37"/>
      <c r="B274" s="38"/>
      <c r="C274" s="39"/>
      <c r="D274" s="194" t="s">
        <v>199</v>
      </c>
      <c r="E274" s="39"/>
      <c r="F274" s="195" t="s">
        <v>3628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199</v>
      </c>
      <c r="AU274" s="20" t="s">
        <v>80</v>
      </c>
    </row>
    <row r="275" spans="1:65" s="2" customFormat="1" ht="16.5" customHeight="1">
      <c r="A275" s="37"/>
      <c r="B275" s="38"/>
      <c r="C275" s="181" t="s">
        <v>848</v>
      </c>
      <c r="D275" s="181" t="s">
        <v>193</v>
      </c>
      <c r="E275" s="182" t="s">
        <v>3629</v>
      </c>
      <c r="F275" s="183" t="s">
        <v>3630</v>
      </c>
      <c r="G275" s="184" t="s">
        <v>2990</v>
      </c>
      <c r="H275" s="185">
        <v>6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669</v>
      </c>
      <c r="AT275" s="192" t="s">
        <v>193</v>
      </c>
      <c r="AU275" s="192" t="s">
        <v>80</v>
      </c>
      <c r="AY275" s="20" t="s">
        <v>191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669</v>
      </c>
      <c r="BM275" s="192" t="s">
        <v>3631</v>
      </c>
    </row>
    <row r="276" spans="1:65" s="2" customFormat="1" ht="11.25">
      <c r="A276" s="37"/>
      <c r="B276" s="38"/>
      <c r="C276" s="39"/>
      <c r="D276" s="194" t="s">
        <v>199</v>
      </c>
      <c r="E276" s="39"/>
      <c r="F276" s="195" t="s">
        <v>3630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199</v>
      </c>
      <c r="AU276" s="20" t="s">
        <v>80</v>
      </c>
    </row>
    <row r="277" spans="1:65" s="2" customFormat="1" ht="16.5" customHeight="1">
      <c r="A277" s="37"/>
      <c r="B277" s="38"/>
      <c r="C277" s="181" t="s">
        <v>852</v>
      </c>
      <c r="D277" s="181" t="s">
        <v>193</v>
      </c>
      <c r="E277" s="182" t="s">
        <v>3632</v>
      </c>
      <c r="F277" s="183" t="s">
        <v>3633</v>
      </c>
      <c r="G277" s="184" t="s">
        <v>2990</v>
      </c>
      <c r="H277" s="185">
        <v>2</v>
      </c>
      <c r="I277" s="186"/>
      <c r="J277" s="187">
        <f>ROUND(I277*H277,2)</f>
        <v>0</v>
      </c>
      <c r="K277" s="183" t="s">
        <v>19</v>
      </c>
      <c r="L277" s="42"/>
      <c r="M277" s="188" t="s">
        <v>19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669</v>
      </c>
      <c r="AT277" s="192" t="s">
        <v>193</v>
      </c>
      <c r="AU277" s="192" t="s">
        <v>80</v>
      </c>
      <c r="AY277" s="20" t="s">
        <v>191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669</v>
      </c>
      <c r="BM277" s="192" t="s">
        <v>3634</v>
      </c>
    </row>
    <row r="278" spans="1:65" s="2" customFormat="1" ht="11.25">
      <c r="A278" s="37"/>
      <c r="B278" s="38"/>
      <c r="C278" s="39"/>
      <c r="D278" s="194" t="s">
        <v>199</v>
      </c>
      <c r="E278" s="39"/>
      <c r="F278" s="195" t="s">
        <v>3633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199</v>
      </c>
      <c r="AU278" s="20" t="s">
        <v>80</v>
      </c>
    </row>
    <row r="279" spans="1:65" s="2" customFormat="1" ht="16.5" customHeight="1">
      <c r="A279" s="37"/>
      <c r="B279" s="38"/>
      <c r="C279" s="181" t="s">
        <v>857</v>
      </c>
      <c r="D279" s="181" t="s">
        <v>193</v>
      </c>
      <c r="E279" s="182" t="s">
        <v>3635</v>
      </c>
      <c r="F279" s="183" t="s">
        <v>3636</v>
      </c>
      <c r="G279" s="184" t="s">
        <v>2990</v>
      </c>
      <c r="H279" s="185">
        <v>144</v>
      </c>
      <c r="I279" s="186"/>
      <c r="J279" s="187">
        <f>ROUND(I279*H279,2)</f>
        <v>0</v>
      </c>
      <c r="K279" s="183" t="s">
        <v>19</v>
      </c>
      <c r="L279" s="42"/>
      <c r="M279" s="188" t="s">
        <v>19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669</v>
      </c>
      <c r="AT279" s="192" t="s">
        <v>193</v>
      </c>
      <c r="AU279" s="192" t="s">
        <v>80</v>
      </c>
      <c r="AY279" s="20" t="s">
        <v>191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669</v>
      </c>
      <c r="BM279" s="192" t="s">
        <v>3637</v>
      </c>
    </row>
    <row r="280" spans="1:65" s="2" customFormat="1" ht="11.25">
      <c r="A280" s="37"/>
      <c r="B280" s="38"/>
      <c r="C280" s="39"/>
      <c r="D280" s="194" t="s">
        <v>199</v>
      </c>
      <c r="E280" s="39"/>
      <c r="F280" s="195" t="s">
        <v>3636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199</v>
      </c>
      <c r="AU280" s="20" t="s">
        <v>80</v>
      </c>
    </row>
    <row r="281" spans="1:65" s="2" customFormat="1" ht="16.5" customHeight="1">
      <c r="A281" s="37"/>
      <c r="B281" s="38"/>
      <c r="C281" s="181" t="s">
        <v>864</v>
      </c>
      <c r="D281" s="181" t="s">
        <v>193</v>
      </c>
      <c r="E281" s="182" t="s">
        <v>3638</v>
      </c>
      <c r="F281" s="183" t="s">
        <v>3639</v>
      </c>
      <c r="G281" s="184" t="s">
        <v>2990</v>
      </c>
      <c r="H281" s="185">
        <v>56</v>
      </c>
      <c r="I281" s="186"/>
      <c r="J281" s="187">
        <f>ROUND(I281*H281,2)</f>
        <v>0</v>
      </c>
      <c r="K281" s="183" t="s">
        <v>19</v>
      </c>
      <c r="L281" s="42"/>
      <c r="M281" s="188" t="s">
        <v>19</v>
      </c>
      <c r="N281" s="189" t="s">
        <v>44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669</v>
      </c>
      <c r="AT281" s="192" t="s">
        <v>193</v>
      </c>
      <c r="AU281" s="192" t="s">
        <v>80</v>
      </c>
      <c r="AY281" s="20" t="s">
        <v>191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669</v>
      </c>
      <c r="BM281" s="192" t="s">
        <v>3640</v>
      </c>
    </row>
    <row r="282" spans="1:65" s="2" customFormat="1" ht="11.25">
      <c r="A282" s="37"/>
      <c r="B282" s="38"/>
      <c r="C282" s="39"/>
      <c r="D282" s="194" t="s">
        <v>199</v>
      </c>
      <c r="E282" s="39"/>
      <c r="F282" s="195" t="s">
        <v>3639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199</v>
      </c>
      <c r="AU282" s="20" t="s">
        <v>80</v>
      </c>
    </row>
    <row r="283" spans="1:65" s="2" customFormat="1" ht="16.5" customHeight="1">
      <c r="A283" s="37"/>
      <c r="B283" s="38"/>
      <c r="C283" s="181" t="s">
        <v>870</v>
      </c>
      <c r="D283" s="181" t="s">
        <v>193</v>
      </c>
      <c r="E283" s="182" t="s">
        <v>3641</v>
      </c>
      <c r="F283" s="183" t="s">
        <v>3642</v>
      </c>
      <c r="G283" s="184" t="s">
        <v>2990</v>
      </c>
      <c r="H283" s="185">
        <v>1</v>
      </c>
      <c r="I283" s="186"/>
      <c r="J283" s="187">
        <f>ROUND(I283*H283,2)</f>
        <v>0</v>
      </c>
      <c r="K283" s="183" t="s">
        <v>19</v>
      </c>
      <c r="L283" s="42"/>
      <c r="M283" s="188" t="s">
        <v>19</v>
      </c>
      <c r="N283" s="189" t="s">
        <v>44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669</v>
      </c>
      <c r="AT283" s="192" t="s">
        <v>193</v>
      </c>
      <c r="AU283" s="192" t="s">
        <v>80</v>
      </c>
      <c r="AY283" s="20" t="s">
        <v>191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80</v>
      </c>
      <c r="BK283" s="193">
        <f>ROUND(I283*H283,2)</f>
        <v>0</v>
      </c>
      <c r="BL283" s="20" t="s">
        <v>669</v>
      </c>
      <c r="BM283" s="192" t="s">
        <v>3643</v>
      </c>
    </row>
    <row r="284" spans="1:65" s="2" customFormat="1" ht="11.25">
      <c r="A284" s="37"/>
      <c r="B284" s="38"/>
      <c r="C284" s="39"/>
      <c r="D284" s="194" t="s">
        <v>199</v>
      </c>
      <c r="E284" s="39"/>
      <c r="F284" s="195" t="s">
        <v>3642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199</v>
      </c>
      <c r="AU284" s="20" t="s">
        <v>80</v>
      </c>
    </row>
    <row r="285" spans="1:65" s="2" customFormat="1" ht="16.5" customHeight="1">
      <c r="A285" s="37"/>
      <c r="B285" s="38"/>
      <c r="C285" s="181" t="s">
        <v>876</v>
      </c>
      <c r="D285" s="181" t="s">
        <v>193</v>
      </c>
      <c r="E285" s="182" t="s">
        <v>3644</v>
      </c>
      <c r="F285" s="183" t="s">
        <v>3645</v>
      </c>
      <c r="G285" s="184" t="s">
        <v>2990</v>
      </c>
      <c r="H285" s="185">
        <v>3</v>
      </c>
      <c r="I285" s="186"/>
      <c r="J285" s="187">
        <f>ROUND(I285*H285,2)</f>
        <v>0</v>
      </c>
      <c r="K285" s="183" t="s">
        <v>19</v>
      </c>
      <c r="L285" s="42"/>
      <c r="M285" s="188" t="s">
        <v>19</v>
      </c>
      <c r="N285" s="189" t="s">
        <v>44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669</v>
      </c>
      <c r="AT285" s="192" t="s">
        <v>193</v>
      </c>
      <c r="AU285" s="192" t="s">
        <v>80</v>
      </c>
      <c r="AY285" s="20" t="s">
        <v>191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669</v>
      </c>
      <c r="BM285" s="192" t="s">
        <v>3646</v>
      </c>
    </row>
    <row r="286" spans="1:65" s="2" customFormat="1" ht="11.25">
      <c r="A286" s="37"/>
      <c r="B286" s="38"/>
      <c r="C286" s="39"/>
      <c r="D286" s="194" t="s">
        <v>199</v>
      </c>
      <c r="E286" s="39"/>
      <c r="F286" s="195" t="s">
        <v>3645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199</v>
      </c>
      <c r="AU286" s="20" t="s">
        <v>80</v>
      </c>
    </row>
    <row r="287" spans="1:65" s="2" customFormat="1" ht="16.5" customHeight="1">
      <c r="A287" s="37"/>
      <c r="B287" s="38"/>
      <c r="C287" s="181" t="s">
        <v>925</v>
      </c>
      <c r="D287" s="181" t="s">
        <v>193</v>
      </c>
      <c r="E287" s="182" t="s">
        <v>3647</v>
      </c>
      <c r="F287" s="183" t="s">
        <v>3648</v>
      </c>
      <c r="G287" s="184" t="s">
        <v>2306</v>
      </c>
      <c r="H287" s="185">
        <v>12</v>
      </c>
      <c r="I287" s="186"/>
      <c r="J287" s="187">
        <f>ROUND(I287*H287,2)</f>
        <v>0</v>
      </c>
      <c r="K287" s="183" t="s">
        <v>19</v>
      </c>
      <c r="L287" s="42"/>
      <c r="M287" s="188" t="s">
        <v>19</v>
      </c>
      <c r="N287" s="189" t="s">
        <v>44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669</v>
      </c>
      <c r="AT287" s="192" t="s">
        <v>193</v>
      </c>
      <c r="AU287" s="192" t="s">
        <v>80</v>
      </c>
      <c r="AY287" s="20" t="s">
        <v>191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80</v>
      </c>
      <c r="BK287" s="193">
        <f>ROUND(I287*H287,2)</f>
        <v>0</v>
      </c>
      <c r="BL287" s="20" t="s">
        <v>669</v>
      </c>
      <c r="BM287" s="192" t="s">
        <v>3649</v>
      </c>
    </row>
    <row r="288" spans="1:65" s="2" customFormat="1" ht="11.25">
      <c r="A288" s="37"/>
      <c r="B288" s="38"/>
      <c r="C288" s="39"/>
      <c r="D288" s="194" t="s">
        <v>199</v>
      </c>
      <c r="E288" s="39"/>
      <c r="F288" s="195" t="s">
        <v>3648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199</v>
      </c>
      <c r="AU288" s="20" t="s">
        <v>80</v>
      </c>
    </row>
    <row r="289" spans="1:65" s="2" customFormat="1" ht="16.5" customHeight="1">
      <c r="A289" s="37"/>
      <c r="B289" s="38"/>
      <c r="C289" s="181" t="s">
        <v>936</v>
      </c>
      <c r="D289" s="181" t="s">
        <v>193</v>
      </c>
      <c r="E289" s="182" t="s">
        <v>3650</v>
      </c>
      <c r="F289" s="183" t="s">
        <v>3651</v>
      </c>
      <c r="G289" s="184" t="s">
        <v>2990</v>
      </c>
      <c r="H289" s="185">
        <v>2</v>
      </c>
      <c r="I289" s="186"/>
      <c r="J289" s="187">
        <f>ROUND(I289*H289,2)</f>
        <v>0</v>
      </c>
      <c r="K289" s="183" t="s">
        <v>19</v>
      </c>
      <c r="L289" s="42"/>
      <c r="M289" s="188" t="s">
        <v>19</v>
      </c>
      <c r="N289" s="189" t="s">
        <v>44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669</v>
      </c>
      <c r="AT289" s="192" t="s">
        <v>193</v>
      </c>
      <c r="AU289" s="192" t="s">
        <v>80</v>
      </c>
      <c r="AY289" s="20" t="s">
        <v>191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669</v>
      </c>
      <c r="BM289" s="192" t="s">
        <v>3652</v>
      </c>
    </row>
    <row r="290" spans="1:65" s="2" customFormat="1" ht="11.25">
      <c r="A290" s="37"/>
      <c r="B290" s="38"/>
      <c r="C290" s="39"/>
      <c r="D290" s="194" t="s">
        <v>199</v>
      </c>
      <c r="E290" s="39"/>
      <c r="F290" s="195" t="s">
        <v>3651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199</v>
      </c>
      <c r="AU290" s="20" t="s">
        <v>80</v>
      </c>
    </row>
    <row r="291" spans="1:65" s="2" customFormat="1" ht="16.5" customHeight="1">
      <c r="A291" s="37"/>
      <c r="B291" s="38"/>
      <c r="C291" s="181" t="s">
        <v>947</v>
      </c>
      <c r="D291" s="181" t="s">
        <v>193</v>
      </c>
      <c r="E291" s="182" t="s">
        <v>3653</v>
      </c>
      <c r="F291" s="183" t="s">
        <v>3654</v>
      </c>
      <c r="G291" s="184" t="s">
        <v>3364</v>
      </c>
      <c r="H291" s="185">
        <v>104</v>
      </c>
      <c r="I291" s="186"/>
      <c r="J291" s="187">
        <f>ROUND(I291*H291,2)</f>
        <v>0</v>
      </c>
      <c r="K291" s="183" t="s">
        <v>19</v>
      </c>
      <c r="L291" s="42"/>
      <c r="M291" s="188" t="s">
        <v>19</v>
      </c>
      <c r="N291" s="189" t="s">
        <v>44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669</v>
      </c>
      <c r="AT291" s="192" t="s">
        <v>193</v>
      </c>
      <c r="AU291" s="192" t="s">
        <v>80</v>
      </c>
      <c r="AY291" s="20" t="s">
        <v>191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80</v>
      </c>
      <c r="BK291" s="193">
        <f>ROUND(I291*H291,2)</f>
        <v>0</v>
      </c>
      <c r="BL291" s="20" t="s">
        <v>669</v>
      </c>
      <c r="BM291" s="192" t="s">
        <v>3655</v>
      </c>
    </row>
    <row r="292" spans="1:65" s="2" customFormat="1" ht="11.25">
      <c r="A292" s="37"/>
      <c r="B292" s="38"/>
      <c r="C292" s="39"/>
      <c r="D292" s="194" t="s">
        <v>199</v>
      </c>
      <c r="E292" s="39"/>
      <c r="F292" s="195" t="s">
        <v>3654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199</v>
      </c>
      <c r="AU292" s="20" t="s">
        <v>80</v>
      </c>
    </row>
    <row r="293" spans="1:65" s="2" customFormat="1" ht="16.5" customHeight="1">
      <c r="A293" s="37"/>
      <c r="B293" s="38"/>
      <c r="C293" s="181" t="s">
        <v>963</v>
      </c>
      <c r="D293" s="181" t="s">
        <v>193</v>
      </c>
      <c r="E293" s="182" t="s">
        <v>3656</v>
      </c>
      <c r="F293" s="183" t="s">
        <v>3657</v>
      </c>
      <c r="G293" s="184" t="s">
        <v>2990</v>
      </c>
      <c r="H293" s="185">
        <v>60</v>
      </c>
      <c r="I293" s="186"/>
      <c r="J293" s="187">
        <f>ROUND(I293*H293,2)</f>
        <v>0</v>
      </c>
      <c r="K293" s="183" t="s">
        <v>19</v>
      </c>
      <c r="L293" s="42"/>
      <c r="M293" s="188" t="s">
        <v>19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669</v>
      </c>
      <c r="AT293" s="192" t="s">
        <v>193</v>
      </c>
      <c r="AU293" s="192" t="s">
        <v>80</v>
      </c>
      <c r="AY293" s="20" t="s">
        <v>191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669</v>
      </c>
      <c r="BM293" s="192" t="s">
        <v>3658</v>
      </c>
    </row>
    <row r="294" spans="1:65" s="2" customFormat="1" ht="11.25">
      <c r="A294" s="37"/>
      <c r="B294" s="38"/>
      <c r="C294" s="39"/>
      <c r="D294" s="194" t="s">
        <v>199</v>
      </c>
      <c r="E294" s="39"/>
      <c r="F294" s="195" t="s">
        <v>3657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199</v>
      </c>
      <c r="AU294" s="20" t="s">
        <v>80</v>
      </c>
    </row>
    <row r="295" spans="1:65" s="2" customFormat="1" ht="16.5" customHeight="1">
      <c r="A295" s="37"/>
      <c r="B295" s="38"/>
      <c r="C295" s="181" t="s">
        <v>970</v>
      </c>
      <c r="D295" s="181" t="s">
        <v>193</v>
      </c>
      <c r="E295" s="182" t="s">
        <v>3659</v>
      </c>
      <c r="F295" s="183" t="s">
        <v>3660</v>
      </c>
      <c r="G295" s="184" t="s">
        <v>2990</v>
      </c>
      <c r="H295" s="185">
        <v>55</v>
      </c>
      <c r="I295" s="186"/>
      <c r="J295" s="187">
        <f>ROUND(I295*H295,2)</f>
        <v>0</v>
      </c>
      <c r="K295" s="183" t="s">
        <v>19</v>
      </c>
      <c r="L295" s="42"/>
      <c r="M295" s="188" t="s">
        <v>19</v>
      </c>
      <c r="N295" s="189" t="s">
        <v>44</v>
      </c>
      <c r="O295" s="67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669</v>
      </c>
      <c r="AT295" s="192" t="s">
        <v>193</v>
      </c>
      <c r="AU295" s="192" t="s">
        <v>80</v>
      </c>
      <c r="AY295" s="20" t="s">
        <v>191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80</v>
      </c>
      <c r="BK295" s="193">
        <f>ROUND(I295*H295,2)</f>
        <v>0</v>
      </c>
      <c r="BL295" s="20" t="s">
        <v>669</v>
      </c>
      <c r="BM295" s="192" t="s">
        <v>3661</v>
      </c>
    </row>
    <row r="296" spans="1:65" s="2" customFormat="1" ht="11.25">
      <c r="A296" s="37"/>
      <c r="B296" s="38"/>
      <c r="C296" s="39"/>
      <c r="D296" s="194" t="s">
        <v>199</v>
      </c>
      <c r="E296" s="39"/>
      <c r="F296" s="195" t="s">
        <v>3660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199</v>
      </c>
      <c r="AU296" s="20" t="s">
        <v>80</v>
      </c>
    </row>
    <row r="297" spans="1:65" s="2" customFormat="1" ht="16.5" customHeight="1">
      <c r="A297" s="37"/>
      <c r="B297" s="38"/>
      <c r="C297" s="181" t="s">
        <v>978</v>
      </c>
      <c r="D297" s="181" t="s">
        <v>193</v>
      </c>
      <c r="E297" s="182" t="s">
        <v>3662</v>
      </c>
      <c r="F297" s="183" t="s">
        <v>3663</v>
      </c>
      <c r="G297" s="184" t="s">
        <v>2990</v>
      </c>
      <c r="H297" s="185">
        <v>12</v>
      </c>
      <c r="I297" s="186"/>
      <c r="J297" s="187">
        <f>ROUND(I297*H297,2)</f>
        <v>0</v>
      </c>
      <c r="K297" s="183" t="s">
        <v>19</v>
      </c>
      <c r="L297" s="42"/>
      <c r="M297" s="188" t="s">
        <v>19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669</v>
      </c>
      <c r="AT297" s="192" t="s">
        <v>193</v>
      </c>
      <c r="AU297" s="192" t="s">
        <v>80</v>
      </c>
      <c r="AY297" s="20" t="s">
        <v>191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669</v>
      </c>
      <c r="BM297" s="192" t="s">
        <v>3664</v>
      </c>
    </row>
    <row r="298" spans="1:65" s="2" customFormat="1" ht="11.25">
      <c r="A298" s="37"/>
      <c r="B298" s="38"/>
      <c r="C298" s="39"/>
      <c r="D298" s="194" t="s">
        <v>199</v>
      </c>
      <c r="E298" s="39"/>
      <c r="F298" s="195" t="s">
        <v>3663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199</v>
      </c>
      <c r="AU298" s="20" t="s">
        <v>80</v>
      </c>
    </row>
    <row r="299" spans="1:65" s="2" customFormat="1" ht="16.5" customHeight="1">
      <c r="A299" s="37"/>
      <c r="B299" s="38"/>
      <c r="C299" s="181" t="s">
        <v>984</v>
      </c>
      <c r="D299" s="181" t="s">
        <v>193</v>
      </c>
      <c r="E299" s="182" t="s">
        <v>3665</v>
      </c>
      <c r="F299" s="183" t="s">
        <v>3666</v>
      </c>
      <c r="G299" s="184" t="s">
        <v>2990</v>
      </c>
      <c r="H299" s="185">
        <v>2</v>
      </c>
      <c r="I299" s="186"/>
      <c r="J299" s="187">
        <f>ROUND(I299*H299,2)</f>
        <v>0</v>
      </c>
      <c r="K299" s="183" t="s">
        <v>19</v>
      </c>
      <c r="L299" s="42"/>
      <c r="M299" s="188" t="s">
        <v>19</v>
      </c>
      <c r="N299" s="189" t="s">
        <v>44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669</v>
      </c>
      <c r="AT299" s="192" t="s">
        <v>193</v>
      </c>
      <c r="AU299" s="192" t="s">
        <v>80</v>
      </c>
      <c r="AY299" s="20" t="s">
        <v>191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80</v>
      </c>
      <c r="BK299" s="193">
        <f>ROUND(I299*H299,2)</f>
        <v>0</v>
      </c>
      <c r="BL299" s="20" t="s">
        <v>669</v>
      </c>
      <c r="BM299" s="192" t="s">
        <v>3667</v>
      </c>
    </row>
    <row r="300" spans="1:65" s="2" customFormat="1" ht="11.25">
      <c r="A300" s="37"/>
      <c r="B300" s="38"/>
      <c r="C300" s="39"/>
      <c r="D300" s="194" t="s">
        <v>199</v>
      </c>
      <c r="E300" s="39"/>
      <c r="F300" s="195" t="s">
        <v>3666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199</v>
      </c>
      <c r="AU300" s="20" t="s">
        <v>80</v>
      </c>
    </row>
    <row r="301" spans="1:65" s="12" customFormat="1" ht="25.9" customHeight="1">
      <c r="B301" s="165"/>
      <c r="C301" s="166"/>
      <c r="D301" s="167" t="s">
        <v>72</v>
      </c>
      <c r="E301" s="168" t="s">
        <v>3668</v>
      </c>
      <c r="F301" s="168" t="s">
        <v>3669</v>
      </c>
      <c r="G301" s="166"/>
      <c r="H301" s="166"/>
      <c r="I301" s="169"/>
      <c r="J301" s="170">
        <f>BK301</f>
        <v>0</v>
      </c>
      <c r="K301" s="166"/>
      <c r="L301" s="171"/>
      <c r="M301" s="172"/>
      <c r="N301" s="173"/>
      <c r="O301" s="173"/>
      <c r="P301" s="174">
        <f>SUM(P302:P311)</f>
        <v>0</v>
      </c>
      <c r="Q301" s="173"/>
      <c r="R301" s="174">
        <f>SUM(R302:R311)</f>
        <v>0</v>
      </c>
      <c r="S301" s="173"/>
      <c r="T301" s="175">
        <f>SUM(T302:T311)</f>
        <v>0</v>
      </c>
      <c r="AR301" s="176" t="s">
        <v>80</v>
      </c>
      <c r="AT301" s="177" t="s">
        <v>72</v>
      </c>
      <c r="AU301" s="177" t="s">
        <v>73</v>
      </c>
      <c r="AY301" s="176" t="s">
        <v>191</v>
      </c>
      <c r="BK301" s="178">
        <f>SUM(BK302:BK311)</f>
        <v>0</v>
      </c>
    </row>
    <row r="302" spans="1:65" s="2" customFormat="1" ht="16.5" customHeight="1">
      <c r="A302" s="37"/>
      <c r="B302" s="38"/>
      <c r="C302" s="181" t="s">
        <v>989</v>
      </c>
      <c r="D302" s="181" t="s">
        <v>193</v>
      </c>
      <c r="E302" s="182" t="s">
        <v>3670</v>
      </c>
      <c r="F302" s="183" t="s">
        <v>3671</v>
      </c>
      <c r="G302" s="184" t="s">
        <v>282</v>
      </c>
      <c r="H302" s="185">
        <v>30</v>
      </c>
      <c r="I302" s="186"/>
      <c r="J302" s="187">
        <f>ROUND(I302*H302,2)</f>
        <v>0</v>
      </c>
      <c r="K302" s="183" t="s">
        <v>19</v>
      </c>
      <c r="L302" s="42"/>
      <c r="M302" s="188" t="s">
        <v>19</v>
      </c>
      <c r="N302" s="189" t="s">
        <v>44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669</v>
      </c>
      <c r="AT302" s="192" t="s">
        <v>193</v>
      </c>
      <c r="AU302" s="192" t="s">
        <v>80</v>
      </c>
      <c r="AY302" s="20" t="s">
        <v>191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80</v>
      </c>
      <c r="BK302" s="193">
        <f>ROUND(I302*H302,2)</f>
        <v>0</v>
      </c>
      <c r="BL302" s="20" t="s">
        <v>669</v>
      </c>
      <c r="BM302" s="192" t="s">
        <v>3672</v>
      </c>
    </row>
    <row r="303" spans="1:65" s="2" customFormat="1" ht="11.25">
      <c r="A303" s="37"/>
      <c r="B303" s="38"/>
      <c r="C303" s="39"/>
      <c r="D303" s="194" t="s">
        <v>199</v>
      </c>
      <c r="E303" s="39"/>
      <c r="F303" s="195" t="s">
        <v>3671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199</v>
      </c>
      <c r="AU303" s="20" t="s">
        <v>80</v>
      </c>
    </row>
    <row r="304" spans="1:65" s="2" customFormat="1" ht="37.9" customHeight="1">
      <c r="A304" s="37"/>
      <c r="B304" s="38"/>
      <c r="C304" s="181" t="s">
        <v>996</v>
      </c>
      <c r="D304" s="181" t="s">
        <v>193</v>
      </c>
      <c r="E304" s="182" t="s">
        <v>3673</v>
      </c>
      <c r="F304" s="183" t="s">
        <v>3674</v>
      </c>
      <c r="G304" s="184" t="s">
        <v>2990</v>
      </c>
      <c r="H304" s="185">
        <v>2</v>
      </c>
      <c r="I304" s="186"/>
      <c r="J304" s="187">
        <f>ROUND(I304*H304,2)</f>
        <v>0</v>
      </c>
      <c r="K304" s="183" t="s">
        <v>19</v>
      </c>
      <c r="L304" s="42"/>
      <c r="M304" s="188" t="s">
        <v>19</v>
      </c>
      <c r="N304" s="189" t="s">
        <v>44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669</v>
      </c>
      <c r="AT304" s="192" t="s">
        <v>193</v>
      </c>
      <c r="AU304" s="192" t="s">
        <v>80</v>
      </c>
      <c r="AY304" s="20" t="s">
        <v>191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669</v>
      </c>
      <c r="BM304" s="192" t="s">
        <v>3675</v>
      </c>
    </row>
    <row r="305" spans="1:65" s="2" customFormat="1" ht="29.25">
      <c r="A305" s="37"/>
      <c r="B305" s="38"/>
      <c r="C305" s="39"/>
      <c r="D305" s="194" t="s">
        <v>199</v>
      </c>
      <c r="E305" s="39"/>
      <c r="F305" s="195" t="s">
        <v>3676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199</v>
      </c>
      <c r="AU305" s="20" t="s">
        <v>80</v>
      </c>
    </row>
    <row r="306" spans="1:65" s="2" customFormat="1" ht="16.5" customHeight="1">
      <c r="A306" s="37"/>
      <c r="B306" s="38"/>
      <c r="C306" s="181" t="s">
        <v>1002</v>
      </c>
      <c r="D306" s="181" t="s">
        <v>193</v>
      </c>
      <c r="E306" s="182" t="s">
        <v>3677</v>
      </c>
      <c r="F306" s="183" t="s">
        <v>3678</v>
      </c>
      <c r="G306" s="184" t="s">
        <v>2990</v>
      </c>
      <c r="H306" s="185">
        <v>2</v>
      </c>
      <c r="I306" s="186"/>
      <c r="J306" s="187">
        <f>ROUND(I306*H306,2)</f>
        <v>0</v>
      </c>
      <c r="K306" s="183" t="s">
        <v>19</v>
      </c>
      <c r="L306" s="42"/>
      <c r="M306" s="188" t="s">
        <v>19</v>
      </c>
      <c r="N306" s="189" t="s">
        <v>44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669</v>
      </c>
      <c r="AT306" s="192" t="s">
        <v>193</v>
      </c>
      <c r="AU306" s="192" t="s">
        <v>80</v>
      </c>
      <c r="AY306" s="20" t="s">
        <v>191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80</v>
      </c>
      <c r="BK306" s="193">
        <f>ROUND(I306*H306,2)</f>
        <v>0</v>
      </c>
      <c r="BL306" s="20" t="s">
        <v>669</v>
      </c>
      <c r="BM306" s="192" t="s">
        <v>3679</v>
      </c>
    </row>
    <row r="307" spans="1:65" s="2" customFormat="1" ht="11.25">
      <c r="A307" s="37"/>
      <c r="B307" s="38"/>
      <c r="C307" s="39"/>
      <c r="D307" s="194" t="s">
        <v>199</v>
      </c>
      <c r="E307" s="39"/>
      <c r="F307" s="195" t="s">
        <v>3678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199</v>
      </c>
      <c r="AU307" s="20" t="s">
        <v>80</v>
      </c>
    </row>
    <row r="308" spans="1:65" s="2" customFormat="1" ht="21.75" customHeight="1">
      <c r="A308" s="37"/>
      <c r="B308" s="38"/>
      <c r="C308" s="181" t="s">
        <v>1006</v>
      </c>
      <c r="D308" s="181" t="s">
        <v>193</v>
      </c>
      <c r="E308" s="182" t="s">
        <v>3680</v>
      </c>
      <c r="F308" s="183" t="s">
        <v>3681</v>
      </c>
      <c r="G308" s="184" t="s">
        <v>2990</v>
      </c>
      <c r="H308" s="185">
        <v>8</v>
      </c>
      <c r="I308" s="186"/>
      <c r="J308" s="187">
        <f>ROUND(I308*H308,2)</f>
        <v>0</v>
      </c>
      <c r="K308" s="183" t="s">
        <v>19</v>
      </c>
      <c r="L308" s="42"/>
      <c r="M308" s="188" t="s">
        <v>19</v>
      </c>
      <c r="N308" s="189" t="s">
        <v>44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669</v>
      </c>
      <c r="AT308" s="192" t="s">
        <v>193</v>
      </c>
      <c r="AU308" s="192" t="s">
        <v>80</v>
      </c>
      <c r="AY308" s="20" t="s">
        <v>191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669</v>
      </c>
      <c r="BM308" s="192" t="s">
        <v>3682</v>
      </c>
    </row>
    <row r="309" spans="1:65" s="2" customFormat="1" ht="11.25">
      <c r="A309" s="37"/>
      <c r="B309" s="38"/>
      <c r="C309" s="39"/>
      <c r="D309" s="194" t="s">
        <v>199</v>
      </c>
      <c r="E309" s="39"/>
      <c r="F309" s="195" t="s">
        <v>3681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199</v>
      </c>
      <c r="AU309" s="20" t="s">
        <v>80</v>
      </c>
    </row>
    <row r="310" spans="1:65" s="2" customFormat="1" ht="16.5" customHeight="1">
      <c r="A310" s="37"/>
      <c r="B310" s="38"/>
      <c r="C310" s="181" t="s">
        <v>1012</v>
      </c>
      <c r="D310" s="181" t="s">
        <v>193</v>
      </c>
      <c r="E310" s="182" t="s">
        <v>3683</v>
      </c>
      <c r="F310" s="183" t="s">
        <v>3684</v>
      </c>
      <c r="G310" s="184" t="s">
        <v>2990</v>
      </c>
      <c r="H310" s="185">
        <v>4</v>
      </c>
      <c r="I310" s="186"/>
      <c r="J310" s="187">
        <f>ROUND(I310*H310,2)</f>
        <v>0</v>
      </c>
      <c r="K310" s="183" t="s">
        <v>19</v>
      </c>
      <c r="L310" s="42"/>
      <c r="M310" s="188" t="s">
        <v>19</v>
      </c>
      <c r="N310" s="189" t="s">
        <v>44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669</v>
      </c>
      <c r="AT310" s="192" t="s">
        <v>193</v>
      </c>
      <c r="AU310" s="192" t="s">
        <v>80</v>
      </c>
      <c r="AY310" s="20" t="s">
        <v>191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669</v>
      </c>
      <c r="BM310" s="192" t="s">
        <v>3685</v>
      </c>
    </row>
    <row r="311" spans="1:65" s="2" customFormat="1" ht="11.25">
      <c r="A311" s="37"/>
      <c r="B311" s="38"/>
      <c r="C311" s="39"/>
      <c r="D311" s="194" t="s">
        <v>199</v>
      </c>
      <c r="E311" s="39"/>
      <c r="F311" s="195" t="s">
        <v>3684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199</v>
      </c>
      <c r="AU311" s="20" t="s">
        <v>80</v>
      </c>
    </row>
    <row r="312" spans="1:65" s="12" customFormat="1" ht="25.9" customHeight="1">
      <c r="B312" s="165"/>
      <c r="C312" s="166"/>
      <c r="D312" s="167" t="s">
        <v>72</v>
      </c>
      <c r="E312" s="168" t="s">
        <v>3686</v>
      </c>
      <c r="F312" s="168" t="s">
        <v>125</v>
      </c>
      <c r="G312" s="166"/>
      <c r="H312" s="166"/>
      <c r="I312" s="169"/>
      <c r="J312" s="170">
        <f>BK312</f>
        <v>0</v>
      </c>
      <c r="K312" s="166"/>
      <c r="L312" s="171"/>
      <c r="M312" s="172"/>
      <c r="N312" s="173"/>
      <c r="O312" s="173"/>
      <c r="P312" s="174">
        <f>SUM(P313:P324)</f>
        <v>0</v>
      </c>
      <c r="Q312" s="173"/>
      <c r="R312" s="174">
        <f>SUM(R313:R324)</f>
        <v>0</v>
      </c>
      <c r="S312" s="173"/>
      <c r="T312" s="175">
        <f>SUM(T313:T324)</f>
        <v>0</v>
      </c>
      <c r="AR312" s="176" t="s">
        <v>80</v>
      </c>
      <c r="AT312" s="177" t="s">
        <v>72</v>
      </c>
      <c r="AU312" s="177" t="s">
        <v>73</v>
      </c>
      <c r="AY312" s="176" t="s">
        <v>191</v>
      </c>
      <c r="BK312" s="178">
        <f>SUM(BK313:BK324)</f>
        <v>0</v>
      </c>
    </row>
    <row r="313" spans="1:65" s="2" customFormat="1" ht="16.5" customHeight="1">
      <c r="A313" s="37"/>
      <c r="B313" s="38"/>
      <c r="C313" s="181" t="s">
        <v>1016</v>
      </c>
      <c r="D313" s="181" t="s">
        <v>193</v>
      </c>
      <c r="E313" s="182" t="s">
        <v>3687</v>
      </c>
      <c r="F313" s="183" t="s">
        <v>3688</v>
      </c>
      <c r="G313" s="184" t="s">
        <v>1780</v>
      </c>
      <c r="H313" s="185">
        <v>1</v>
      </c>
      <c r="I313" s="186"/>
      <c r="J313" s="187">
        <f>ROUND(I313*H313,2)</f>
        <v>0</v>
      </c>
      <c r="K313" s="183" t="s">
        <v>19</v>
      </c>
      <c r="L313" s="42"/>
      <c r="M313" s="188" t="s">
        <v>19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669</v>
      </c>
      <c r="AT313" s="192" t="s">
        <v>193</v>
      </c>
      <c r="AU313" s="192" t="s">
        <v>80</v>
      </c>
      <c r="AY313" s="20" t="s">
        <v>191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669</v>
      </c>
      <c r="BM313" s="192" t="s">
        <v>3689</v>
      </c>
    </row>
    <row r="314" spans="1:65" s="2" customFormat="1" ht="11.25">
      <c r="A314" s="37"/>
      <c r="B314" s="38"/>
      <c r="C314" s="39"/>
      <c r="D314" s="194" t="s">
        <v>199</v>
      </c>
      <c r="E314" s="39"/>
      <c r="F314" s="195" t="s">
        <v>3688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199</v>
      </c>
      <c r="AU314" s="20" t="s">
        <v>80</v>
      </c>
    </row>
    <row r="315" spans="1:65" s="2" customFormat="1" ht="16.5" customHeight="1">
      <c r="A315" s="37"/>
      <c r="B315" s="38"/>
      <c r="C315" s="181" t="s">
        <v>1023</v>
      </c>
      <c r="D315" s="181" t="s">
        <v>193</v>
      </c>
      <c r="E315" s="182" t="s">
        <v>3690</v>
      </c>
      <c r="F315" s="183" t="s">
        <v>3691</v>
      </c>
      <c r="G315" s="184" t="s">
        <v>1780</v>
      </c>
      <c r="H315" s="185">
        <v>1</v>
      </c>
      <c r="I315" s="186"/>
      <c r="J315" s="187">
        <f>ROUND(I315*H315,2)</f>
        <v>0</v>
      </c>
      <c r="K315" s="183" t="s">
        <v>19</v>
      </c>
      <c r="L315" s="42"/>
      <c r="M315" s="188" t="s">
        <v>19</v>
      </c>
      <c r="N315" s="189" t="s">
        <v>44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669</v>
      </c>
      <c r="AT315" s="192" t="s">
        <v>193</v>
      </c>
      <c r="AU315" s="192" t="s">
        <v>80</v>
      </c>
      <c r="AY315" s="20" t="s">
        <v>191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669</v>
      </c>
      <c r="BM315" s="192" t="s">
        <v>3692</v>
      </c>
    </row>
    <row r="316" spans="1:65" s="2" customFormat="1" ht="11.25">
      <c r="A316" s="37"/>
      <c r="B316" s="38"/>
      <c r="C316" s="39"/>
      <c r="D316" s="194" t="s">
        <v>199</v>
      </c>
      <c r="E316" s="39"/>
      <c r="F316" s="195" t="s">
        <v>3691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199</v>
      </c>
      <c r="AU316" s="20" t="s">
        <v>80</v>
      </c>
    </row>
    <row r="317" spans="1:65" s="2" customFormat="1" ht="16.5" customHeight="1">
      <c r="A317" s="37"/>
      <c r="B317" s="38"/>
      <c r="C317" s="181" t="s">
        <v>1030</v>
      </c>
      <c r="D317" s="181" t="s">
        <v>193</v>
      </c>
      <c r="E317" s="182" t="s">
        <v>3693</v>
      </c>
      <c r="F317" s="183" t="s">
        <v>3694</v>
      </c>
      <c r="G317" s="184" t="s">
        <v>1780</v>
      </c>
      <c r="H317" s="185">
        <v>1</v>
      </c>
      <c r="I317" s="186"/>
      <c r="J317" s="187">
        <f>ROUND(I317*H317,2)</f>
        <v>0</v>
      </c>
      <c r="K317" s="183" t="s">
        <v>19</v>
      </c>
      <c r="L317" s="42"/>
      <c r="M317" s="188" t="s">
        <v>19</v>
      </c>
      <c r="N317" s="189" t="s">
        <v>44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669</v>
      </c>
      <c r="AT317" s="192" t="s">
        <v>193</v>
      </c>
      <c r="AU317" s="192" t="s">
        <v>80</v>
      </c>
      <c r="AY317" s="20" t="s">
        <v>191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80</v>
      </c>
      <c r="BK317" s="193">
        <f>ROUND(I317*H317,2)</f>
        <v>0</v>
      </c>
      <c r="BL317" s="20" t="s">
        <v>669</v>
      </c>
      <c r="BM317" s="192" t="s">
        <v>3695</v>
      </c>
    </row>
    <row r="318" spans="1:65" s="2" customFormat="1" ht="11.25">
      <c r="A318" s="37"/>
      <c r="B318" s="38"/>
      <c r="C318" s="39"/>
      <c r="D318" s="194" t="s">
        <v>199</v>
      </c>
      <c r="E318" s="39"/>
      <c r="F318" s="195" t="s">
        <v>3694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199</v>
      </c>
      <c r="AU318" s="20" t="s">
        <v>80</v>
      </c>
    </row>
    <row r="319" spans="1:65" s="2" customFormat="1" ht="16.5" customHeight="1">
      <c r="A319" s="37"/>
      <c r="B319" s="38"/>
      <c r="C319" s="181" t="s">
        <v>1044</v>
      </c>
      <c r="D319" s="181" t="s">
        <v>193</v>
      </c>
      <c r="E319" s="182" t="s">
        <v>3696</v>
      </c>
      <c r="F319" s="183" t="s">
        <v>19</v>
      </c>
      <c r="G319" s="184" t="s">
        <v>1780</v>
      </c>
      <c r="H319" s="185">
        <v>1</v>
      </c>
      <c r="I319" s="186"/>
      <c r="J319" s="187">
        <f>ROUND(I319*H319,2)</f>
        <v>0</v>
      </c>
      <c r="K319" s="183" t="s">
        <v>19</v>
      </c>
      <c r="L319" s="42"/>
      <c r="M319" s="188" t="s">
        <v>19</v>
      </c>
      <c r="N319" s="189" t="s">
        <v>44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669</v>
      </c>
      <c r="AT319" s="192" t="s">
        <v>193</v>
      </c>
      <c r="AU319" s="192" t="s">
        <v>80</v>
      </c>
      <c r="AY319" s="20" t="s">
        <v>191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669</v>
      </c>
      <c r="BM319" s="192" t="s">
        <v>3697</v>
      </c>
    </row>
    <row r="320" spans="1:65" s="2" customFormat="1" ht="11.25">
      <c r="A320" s="37"/>
      <c r="B320" s="38"/>
      <c r="C320" s="39"/>
      <c r="D320" s="194" t="s">
        <v>199</v>
      </c>
      <c r="E320" s="39"/>
      <c r="F320" s="195" t="s">
        <v>3698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199</v>
      </c>
      <c r="AU320" s="20" t="s">
        <v>80</v>
      </c>
    </row>
    <row r="321" spans="1:65" s="2" customFormat="1" ht="16.5" customHeight="1">
      <c r="A321" s="37"/>
      <c r="B321" s="38"/>
      <c r="C321" s="181" t="s">
        <v>1052</v>
      </c>
      <c r="D321" s="181" t="s">
        <v>193</v>
      </c>
      <c r="E321" s="182" t="s">
        <v>3699</v>
      </c>
      <c r="F321" s="183" t="s">
        <v>19</v>
      </c>
      <c r="G321" s="184" t="s">
        <v>1780</v>
      </c>
      <c r="H321" s="185">
        <v>1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44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669</v>
      </c>
      <c r="AT321" s="192" t="s">
        <v>193</v>
      </c>
      <c r="AU321" s="192" t="s">
        <v>80</v>
      </c>
      <c r="AY321" s="20" t="s">
        <v>191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80</v>
      </c>
      <c r="BK321" s="193">
        <f>ROUND(I321*H321,2)</f>
        <v>0</v>
      </c>
      <c r="BL321" s="20" t="s">
        <v>669</v>
      </c>
      <c r="BM321" s="192" t="s">
        <v>3700</v>
      </c>
    </row>
    <row r="322" spans="1:65" s="2" customFormat="1" ht="11.25">
      <c r="A322" s="37"/>
      <c r="B322" s="38"/>
      <c r="C322" s="39"/>
      <c r="D322" s="194" t="s">
        <v>199</v>
      </c>
      <c r="E322" s="39"/>
      <c r="F322" s="195" t="s">
        <v>3701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199</v>
      </c>
      <c r="AU322" s="20" t="s">
        <v>80</v>
      </c>
    </row>
    <row r="323" spans="1:65" s="2" customFormat="1" ht="16.5" customHeight="1">
      <c r="A323" s="37"/>
      <c r="B323" s="38"/>
      <c r="C323" s="181" t="s">
        <v>1058</v>
      </c>
      <c r="D323" s="181" t="s">
        <v>193</v>
      </c>
      <c r="E323" s="182" t="s">
        <v>3702</v>
      </c>
      <c r="F323" s="183" t="s">
        <v>3703</v>
      </c>
      <c r="G323" s="184" t="s">
        <v>1780</v>
      </c>
      <c r="H323" s="185">
        <v>1</v>
      </c>
      <c r="I323" s="186"/>
      <c r="J323" s="187">
        <f>ROUND(I323*H323,2)</f>
        <v>0</v>
      </c>
      <c r="K323" s="183" t="s">
        <v>19</v>
      </c>
      <c r="L323" s="42"/>
      <c r="M323" s="188" t="s">
        <v>19</v>
      </c>
      <c r="N323" s="189" t="s">
        <v>44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669</v>
      </c>
      <c r="AT323" s="192" t="s">
        <v>193</v>
      </c>
      <c r="AU323" s="192" t="s">
        <v>80</v>
      </c>
      <c r="AY323" s="20" t="s">
        <v>191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669</v>
      </c>
      <c r="BM323" s="192" t="s">
        <v>3704</v>
      </c>
    </row>
    <row r="324" spans="1:65" s="2" customFormat="1" ht="11.25">
      <c r="A324" s="37"/>
      <c r="B324" s="38"/>
      <c r="C324" s="39"/>
      <c r="D324" s="194" t="s">
        <v>199</v>
      </c>
      <c r="E324" s="39"/>
      <c r="F324" s="195" t="s">
        <v>3703</v>
      </c>
      <c r="G324" s="39"/>
      <c r="H324" s="39"/>
      <c r="I324" s="196"/>
      <c r="J324" s="39"/>
      <c r="K324" s="39"/>
      <c r="L324" s="42"/>
      <c r="M324" s="245"/>
      <c r="N324" s="246"/>
      <c r="O324" s="247"/>
      <c r="P324" s="247"/>
      <c r="Q324" s="247"/>
      <c r="R324" s="247"/>
      <c r="S324" s="247"/>
      <c r="T324" s="24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199</v>
      </c>
      <c r="AU324" s="20" t="s">
        <v>80</v>
      </c>
    </row>
    <row r="325" spans="1:65" s="2" customFormat="1" ht="6.95" customHeight="1">
      <c r="A325" s="37"/>
      <c r="B325" s="50"/>
      <c r="C325" s="51"/>
      <c r="D325" s="51"/>
      <c r="E325" s="51"/>
      <c r="F325" s="51"/>
      <c r="G325" s="51"/>
      <c r="H325" s="51"/>
      <c r="I325" s="51"/>
      <c r="J325" s="51"/>
      <c r="K325" s="51"/>
      <c r="L325" s="42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</sheetData>
  <sheetProtection algorithmName="SHA-512" hashValue="vfnxT0oiyry1y6pcvmHZ9zKJZ8oZHmxzbKbpOohM8RgS++v7CaFnfqdVpCwgUMR9gAdFmSzFZZm72J1e9w/K+A==" saltValue="XWqiu1EGnlfGQoPRbPny1lFAnOpWE4zS1HAV9QbuHwjTQSj82w8BsMjTpDWR0h9o7UoYD0vwaTjvUgaj7LRlSA==" spinCount="100000" sheet="1" objects="1" scenarios="1" formatColumns="0" formatRows="0" autoFilter="0"/>
  <autoFilter ref="C98:K324" xr:uid="{00000000-0009-0000-0000-000004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3705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ROUND(J97,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ROUND((SUM(BE97:BE243)),  2)</f>
        <v>0</v>
      </c>
      <c r="G37" s="37"/>
      <c r="H37" s="37"/>
      <c r="I37" s="127">
        <v>0.21</v>
      </c>
      <c r="J37" s="126">
        <f>ROUND(((SUM(BE97:BE243))*I37),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ROUND((SUM(BF97:BF243)),  2)</f>
        <v>0</v>
      </c>
      <c r="G38" s="37"/>
      <c r="H38" s="37"/>
      <c r="I38" s="127">
        <v>0.12</v>
      </c>
      <c r="J38" s="126">
        <f>ROUND(((SUM(BF97:BF243))*I38),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ROUND((SUM(BG97:BG243)),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ROUND((SUM(BH97:BH243)),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ROUND((SUM(BI97:BI243)),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D.1.4-MaR - Měření a regulace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3706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9" customFormat="1" ht="24.95" customHeight="1">
      <c r="B69" s="143"/>
      <c r="C69" s="144"/>
      <c r="D69" s="145" t="s">
        <v>3707</v>
      </c>
      <c r="E69" s="146"/>
      <c r="F69" s="146"/>
      <c r="G69" s="146"/>
      <c r="H69" s="146"/>
      <c r="I69" s="146"/>
      <c r="J69" s="147">
        <f>J159</f>
        <v>0</v>
      </c>
      <c r="K69" s="144"/>
      <c r="L69" s="148"/>
    </row>
    <row r="70" spans="1:47" s="9" customFormat="1" ht="24.95" customHeight="1">
      <c r="B70" s="143"/>
      <c r="C70" s="144"/>
      <c r="D70" s="145" t="s">
        <v>3708</v>
      </c>
      <c r="E70" s="146"/>
      <c r="F70" s="146"/>
      <c r="G70" s="146"/>
      <c r="H70" s="146"/>
      <c r="I70" s="146"/>
      <c r="J70" s="147">
        <f>J174</f>
        <v>0</v>
      </c>
      <c r="K70" s="144"/>
      <c r="L70" s="148"/>
    </row>
    <row r="71" spans="1:47" s="9" customFormat="1" ht="24.95" customHeight="1">
      <c r="B71" s="143"/>
      <c r="C71" s="144"/>
      <c r="D71" s="145" t="s">
        <v>3709</v>
      </c>
      <c r="E71" s="146"/>
      <c r="F71" s="146"/>
      <c r="G71" s="146"/>
      <c r="H71" s="146"/>
      <c r="I71" s="146"/>
      <c r="J71" s="147">
        <f>J191</f>
        <v>0</v>
      </c>
      <c r="K71" s="144"/>
      <c r="L71" s="148"/>
    </row>
    <row r="72" spans="1:47" s="9" customFormat="1" ht="24.95" customHeight="1">
      <c r="B72" s="143"/>
      <c r="C72" s="144"/>
      <c r="D72" s="145" t="s">
        <v>3710</v>
      </c>
      <c r="E72" s="146"/>
      <c r="F72" s="146"/>
      <c r="G72" s="146"/>
      <c r="H72" s="146"/>
      <c r="I72" s="146"/>
      <c r="J72" s="147">
        <f>J212</f>
        <v>0</v>
      </c>
      <c r="K72" s="144"/>
      <c r="L72" s="148"/>
    </row>
    <row r="73" spans="1:47" s="9" customFormat="1" ht="24.95" customHeight="1">
      <c r="B73" s="143"/>
      <c r="C73" s="144"/>
      <c r="D73" s="145" t="s">
        <v>3711</v>
      </c>
      <c r="E73" s="146"/>
      <c r="F73" s="146"/>
      <c r="G73" s="146"/>
      <c r="H73" s="146"/>
      <c r="I73" s="146"/>
      <c r="J73" s="147">
        <f>J227</f>
        <v>0</v>
      </c>
      <c r="K73" s="144"/>
      <c r="L73" s="148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399" t="str">
        <f>E7</f>
        <v>Rekonstrukce plaveckého bazénu ZŠ a MŠ Weberova</v>
      </c>
      <c r="F83" s="400"/>
      <c r="G83" s="400"/>
      <c r="H83" s="400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136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399" t="s">
        <v>137</v>
      </c>
      <c r="F85" s="359"/>
      <c r="G85" s="359"/>
      <c r="H85" s="359"/>
      <c r="I85" s="25"/>
      <c r="J85" s="25"/>
      <c r="K85" s="25"/>
      <c r="L85" s="23"/>
    </row>
    <row r="86" spans="1:31" s="1" customFormat="1" ht="12" customHeight="1">
      <c r="B86" s="24"/>
      <c r="C86" s="32" t="s">
        <v>138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03" t="s">
        <v>2945</v>
      </c>
      <c r="F87" s="401"/>
      <c r="G87" s="401"/>
      <c r="H87" s="401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2946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2" t="str">
        <f>E13</f>
        <v>D.1.4-MaR - Měření a regulace</v>
      </c>
      <c r="F89" s="401"/>
      <c r="G89" s="401"/>
      <c r="H89" s="401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areál ZŠ a MŠ Weberova v Praze 5-Košířích</v>
      </c>
      <c r="G91" s="39"/>
      <c r="H91" s="39"/>
      <c r="I91" s="32" t="s">
        <v>23</v>
      </c>
      <c r="J91" s="62" t="str">
        <f>IF(J16="","",J16)</f>
        <v>Vyplň údaj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40.15" customHeight="1">
      <c r="A93" s="37"/>
      <c r="B93" s="38"/>
      <c r="C93" s="32" t="s">
        <v>24</v>
      </c>
      <c r="D93" s="39"/>
      <c r="E93" s="39"/>
      <c r="F93" s="30" t="str">
        <f>E19</f>
        <v>Městská část Praha 5, nám. 14. října 4, Praha 5</v>
      </c>
      <c r="G93" s="39"/>
      <c r="H93" s="39"/>
      <c r="I93" s="32" t="s">
        <v>31</v>
      </c>
      <c r="J93" s="35" t="str">
        <f>E25</f>
        <v>Atelier 11 Hradec Králové s.r.o., Jižní 870/2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IF(E22="","",E22)</f>
        <v>Vyplň údaj</v>
      </c>
      <c r="G94" s="39"/>
      <c r="H94" s="39"/>
      <c r="I94" s="32" t="s">
        <v>35</v>
      </c>
      <c r="J94" s="35" t="str">
        <f>E28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177</v>
      </c>
      <c r="D96" s="157" t="s">
        <v>58</v>
      </c>
      <c r="E96" s="157" t="s">
        <v>54</v>
      </c>
      <c r="F96" s="157" t="s">
        <v>55</v>
      </c>
      <c r="G96" s="157" t="s">
        <v>178</v>
      </c>
      <c r="H96" s="157" t="s">
        <v>179</v>
      </c>
      <c r="I96" s="157" t="s">
        <v>180</v>
      </c>
      <c r="J96" s="157" t="s">
        <v>142</v>
      </c>
      <c r="K96" s="158" t="s">
        <v>181</v>
      </c>
      <c r="L96" s="159"/>
      <c r="M96" s="71" t="s">
        <v>19</v>
      </c>
      <c r="N96" s="72" t="s">
        <v>43</v>
      </c>
      <c r="O96" s="72" t="s">
        <v>182</v>
      </c>
      <c r="P96" s="72" t="s">
        <v>183</v>
      </c>
      <c r="Q96" s="72" t="s">
        <v>184</v>
      </c>
      <c r="R96" s="72" t="s">
        <v>185</v>
      </c>
      <c r="S96" s="72" t="s">
        <v>186</v>
      </c>
      <c r="T96" s="73" t="s">
        <v>187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188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P98+P159+P174+P191+P212+P227</f>
        <v>0</v>
      </c>
      <c r="Q97" s="75"/>
      <c r="R97" s="162">
        <f>R98+R159+R174+R191+R212+R227</f>
        <v>0</v>
      </c>
      <c r="S97" s="75"/>
      <c r="T97" s="163">
        <f>T98+T159+T174+T191+T212+T227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72</v>
      </c>
      <c r="AU97" s="20" t="s">
        <v>143</v>
      </c>
      <c r="BK97" s="164">
        <f>BK98+BK159+BK174+BK191+BK212+BK227</f>
        <v>0</v>
      </c>
    </row>
    <row r="98" spans="1:65" s="12" customFormat="1" ht="25.9" customHeight="1">
      <c r="B98" s="165"/>
      <c r="C98" s="166"/>
      <c r="D98" s="167" t="s">
        <v>72</v>
      </c>
      <c r="E98" s="168" t="s">
        <v>3360</v>
      </c>
      <c r="F98" s="168" t="s">
        <v>3712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SUM(P99:P158)</f>
        <v>0</v>
      </c>
      <c r="Q98" s="173"/>
      <c r="R98" s="174">
        <f>SUM(R99:R158)</f>
        <v>0</v>
      </c>
      <c r="S98" s="173"/>
      <c r="T98" s="175">
        <f>SUM(T99:T158)</f>
        <v>0</v>
      </c>
      <c r="AR98" s="176" t="s">
        <v>80</v>
      </c>
      <c r="AT98" s="177" t="s">
        <v>72</v>
      </c>
      <c r="AU98" s="177" t="s">
        <v>73</v>
      </c>
      <c r="AY98" s="176" t="s">
        <v>191</v>
      </c>
      <c r="BK98" s="178">
        <f>SUM(BK99:BK158)</f>
        <v>0</v>
      </c>
    </row>
    <row r="99" spans="1:65" s="2" customFormat="1" ht="24.2" customHeight="1">
      <c r="A99" s="37"/>
      <c r="B99" s="38"/>
      <c r="C99" s="181" t="s">
        <v>80</v>
      </c>
      <c r="D99" s="181" t="s">
        <v>193</v>
      </c>
      <c r="E99" s="182" t="s">
        <v>3713</v>
      </c>
      <c r="F99" s="183" t="s">
        <v>3714</v>
      </c>
      <c r="G99" s="184" t="s">
        <v>196</v>
      </c>
      <c r="H99" s="185">
        <v>3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669</v>
      </c>
      <c r="AT99" s="192" t="s">
        <v>193</v>
      </c>
      <c r="AU99" s="192" t="s">
        <v>80</v>
      </c>
      <c r="AY99" s="20" t="s">
        <v>191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669</v>
      </c>
      <c r="BM99" s="192" t="s">
        <v>3715</v>
      </c>
    </row>
    <row r="100" spans="1:65" s="2" customFormat="1" ht="19.5">
      <c r="A100" s="37"/>
      <c r="B100" s="38"/>
      <c r="C100" s="39"/>
      <c r="D100" s="194" t="s">
        <v>199</v>
      </c>
      <c r="E100" s="39"/>
      <c r="F100" s="195" t="s">
        <v>3716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199</v>
      </c>
      <c r="AU100" s="20" t="s">
        <v>80</v>
      </c>
    </row>
    <row r="101" spans="1:65" s="2" customFormat="1" ht="24.2" customHeight="1">
      <c r="A101" s="37"/>
      <c r="B101" s="38"/>
      <c r="C101" s="181" t="s">
        <v>82</v>
      </c>
      <c r="D101" s="181" t="s">
        <v>193</v>
      </c>
      <c r="E101" s="182" t="s">
        <v>3717</v>
      </c>
      <c r="F101" s="183" t="s">
        <v>3718</v>
      </c>
      <c r="G101" s="184" t="s">
        <v>196</v>
      </c>
      <c r="H101" s="185">
        <v>9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669</v>
      </c>
      <c r="AT101" s="192" t="s">
        <v>193</v>
      </c>
      <c r="AU101" s="192" t="s">
        <v>80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669</v>
      </c>
      <c r="BM101" s="192" t="s">
        <v>3719</v>
      </c>
    </row>
    <row r="102" spans="1:65" s="2" customFormat="1" ht="19.5">
      <c r="A102" s="37"/>
      <c r="B102" s="38"/>
      <c r="C102" s="39"/>
      <c r="D102" s="194" t="s">
        <v>199</v>
      </c>
      <c r="E102" s="39"/>
      <c r="F102" s="195" t="s">
        <v>3720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80</v>
      </c>
    </row>
    <row r="103" spans="1:65" s="2" customFormat="1" ht="33" customHeight="1">
      <c r="A103" s="37"/>
      <c r="B103" s="38"/>
      <c r="C103" s="181" t="s">
        <v>96</v>
      </c>
      <c r="D103" s="181" t="s">
        <v>193</v>
      </c>
      <c r="E103" s="182" t="s">
        <v>3721</v>
      </c>
      <c r="F103" s="183" t="s">
        <v>3722</v>
      </c>
      <c r="G103" s="184" t="s">
        <v>196</v>
      </c>
      <c r="H103" s="185">
        <v>9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669</v>
      </c>
      <c r="AT103" s="192" t="s">
        <v>193</v>
      </c>
      <c r="AU103" s="192" t="s">
        <v>80</v>
      </c>
      <c r="AY103" s="20" t="s">
        <v>191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669</v>
      </c>
      <c r="BM103" s="192" t="s">
        <v>3723</v>
      </c>
    </row>
    <row r="104" spans="1:65" s="2" customFormat="1" ht="19.5">
      <c r="A104" s="37"/>
      <c r="B104" s="38"/>
      <c r="C104" s="39"/>
      <c r="D104" s="194" t="s">
        <v>199</v>
      </c>
      <c r="E104" s="39"/>
      <c r="F104" s="195" t="s">
        <v>3722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199</v>
      </c>
      <c r="AU104" s="20" t="s">
        <v>80</v>
      </c>
    </row>
    <row r="105" spans="1:65" s="2" customFormat="1" ht="21.75" customHeight="1">
      <c r="A105" s="37"/>
      <c r="B105" s="38"/>
      <c r="C105" s="181" t="s">
        <v>197</v>
      </c>
      <c r="D105" s="181" t="s">
        <v>193</v>
      </c>
      <c r="E105" s="182" t="s">
        <v>3724</v>
      </c>
      <c r="F105" s="183" t="s">
        <v>3725</v>
      </c>
      <c r="G105" s="184" t="s">
        <v>196</v>
      </c>
      <c r="H105" s="185">
        <v>5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669</v>
      </c>
      <c r="AT105" s="192" t="s">
        <v>193</v>
      </c>
      <c r="AU105" s="192" t="s">
        <v>80</v>
      </c>
      <c r="AY105" s="20" t="s">
        <v>191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669</v>
      </c>
      <c r="BM105" s="192" t="s">
        <v>3726</v>
      </c>
    </row>
    <row r="106" spans="1:65" s="2" customFormat="1" ht="11.25">
      <c r="A106" s="37"/>
      <c r="B106" s="38"/>
      <c r="C106" s="39"/>
      <c r="D106" s="194" t="s">
        <v>199</v>
      </c>
      <c r="E106" s="39"/>
      <c r="F106" s="195" t="s">
        <v>3725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199</v>
      </c>
      <c r="AU106" s="20" t="s">
        <v>80</v>
      </c>
    </row>
    <row r="107" spans="1:65" s="2" customFormat="1" ht="24.2" customHeight="1">
      <c r="A107" s="37"/>
      <c r="B107" s="38"/>
      <c r="C107" s="181" t="s">
        <v>216</v>
      </c>
      <c r="D107" s="181" t="s">
        <v>193</v>
      </c>
      <c r="E107" s="182" t="s">
        <v>3727</v>
      </c>
      <c r="F107" s="183" t="s">
        <v>3728</v>
      </c>
      <c r="G107" s="184" t="s">
        <v>196</v>
      </c>
      <c r="H107" s="185">
        <v>4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669</v>
      </c>
      <c r="AT107" s="192" t="s">
        <v>193</v>
      </c>
      <c r="AU107" s="192" t="s">
        <v>80</v>
      </c>
      <c r="AY107" s="20" t="s">
        <v>191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669</v>
      </c>
      <c r="BM107" s="192" t="s">
        <v>3729</v>
      </c>
    </row>
    <row r="108" spans="1:65" s="2" customFormat="1" ht="19.5">
      <c r="A108" s="37"/>
      <c r="B108" s="38"/>
      <c r="C108" s="39"/>
      <c r="D108" s="194" t="s">
        <v>199</v>
      </c>
      <c r="E108" s="39"/>
      <c r="F108" s="195" t="s">
        <v>3728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199</v>
      </c>
      <c r="AU108" s="20" t="s">
        <v>80</v>
      </c>
    </row>
    <row r="109" spans="1:65" s="2" customFormat="1" ht="24.2" customHeight="1">
      <c r="A109" s="37"/>
      <c r="B109" s="38"/>
      <c r="C109" s="181" t="s">
        <v>223</v>
      </c>
      <c r="D109" s="181" t="s">
        <v>193</v>
      </c>
      <c r="E109" s="182" t="s">
        <v>3730</v>
      </c>
      <c r="F109" s="183" t="s">
        <v>3731</v>
      </c>
      <c r="G109" s="184" t="s">
        <v>196</v>
      </c>
      <c r="H109" s="185">
        <v>14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669</v>
      </c>
      <c r="AT109" s="192" t="s">
        <v>193</v>
      </c>
      <c r="AU109" s="192" t="s">
        <v>80</v>
      </c>
      <c r="AY109" s="20" t="s">
        <v>191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669</v>
      </c>
      <c r="BM109" s="192" t="s">
        <v>3732</v>
      </c>
    </row>
    <row r="110" spans="1:65" s="2" customFormat="1" ht="11.25">
      <c r="A110" s="37"/>
      <c r="B110" s="38"/>
      <c r="C110" s="39"/>
      <c r="D110" s="194" t="s">
        <v>199</v>
      </c>
      <c r="E110" s="39"/>
      <c r="F110" s="195" t="s">
        <v>3731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199</v>
      </c>
      <c r="AU110" s="20" t="s">
        <v>80</v>
      </c>
    </row>
    <row r="111" spans="1:65" s="2" customFormat="1" ht="24.2" customHeight="1">
      <c r="A111" s="37"/>
      <c r="B111" s="38"/>
      <c r="C111" s="181" t="s">
        <v>230</v>
      </c>
      <c r="D111" s="181" t="s">
        <v>193</v>
      </c>
      <c r="E111" s="182" t="s">
        <v>3733</v>
      </c>
      <c r="F111" s="183" t="s">
        <v>3734</v>
      </c>
      <c r="G111" s="184" t="s">
        <v>196</v>
      </c>
      <c r="H111" s="185">
        <v>1</v>
      </c>
      <c r="I111" s="186"/>
      <c r="J111" s="187">
        <f>ROUND(I111*H111,2)</f>
        <v>0</v>
      </c>
      <c r="K111" s="183" t="s">
        <v>19</v>
      </c>
      <c r="L111" s="42"/>
      <c r="M111" s="188" t="s">
        <v>19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669</v>
      </c>
      <c r="AT111" s="192" t="s">
        <v>193</v>
      </c>
      <c r="AU111" s="192" t="s">
        <v>80</v>
      </c>
      <c r="AY111" s="20" t="s">
        <v>191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669</v>
      </c>
      <c r="BM111" s="192" t="s">
        <v>3735</v>
      </c>
    </row>
    <row r="112" spans="1:65" s="2" customFormat="1" ht="19.5">
      <c r="A112" s="37"/>
      <c r="B112" s="38"/>
      <c r="C112" s="39"/>
      <c r="D112" s="194" t="s">
        <v>199</v>
      </c>
      <c r="E112" s="39"/>
      <c r="F112" s="195" t="s">
        <v>3734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199</v>
      </c>
      <c r="AU112" s="20" t="s">
        <v>80</v>
      </c>
    </row>
    <row r="113" spans="1:65" s="2" customFormat="1" ht="16.5" customHeight="1">
      <c r="A113" s="37"/>
      <c r="B113" s="38"/>
      <c r="C113" s="181" t="s">
        <v>239</v>
      </c>
      <c r="D113" s="181" t="s">
        <v>193</v>
      </c>
      <c r="E113" s="182" t="s">
        <v>3736</v>
      </c>
      <c r="F113" s="183" t="s">
        <v>3737</v>
      </c>
      <c r="G113" s="184" t="s">
        <v>196</v>
      </c>
      <c r="H113" s="185">
        <v>1</v>
      </c>
      <c r="I113" s="186"/>
      <c r="J113" s="187">
        <f>ROUND(I113*H113,2)</f>
        <v>0</v>
      </c>
      <c r="K113" s="183" t="s">
        <v>19</v>
      </c>
      <c r="L113" s="42"/>
      <c r="M113" s="188" t="s">
        <v>19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669</v>
      </c>
      <c r="AT113" s="192" t="s">
        <v>193</v>
      </c>
      <c r="AU113" s="192" t="s">
        <v>80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669</v>
      </c>
      <c r="BM113" s="192" t="s">
        <v>3738</v>
      </c>
    </row>
    <row r="114" spans="1:65" s="2" customFormat="1" ht="11.25">
      <c r="A114" s="37"/>
      <c r="B114" s="38"/>
      <c r="C114" s="39"/>
      <c r="D114" s="194" t="s">
        <v>199</v>
      </c>
      <c r="E114" s="39"/>
      <c r="F114" s="195" t="s">
        <v>3737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80</v>
      </c>
    </row>
    <row r="115" spans="1:65" s="2" customFormat="1" ht="16.5" customHeight="1">
      <c r="A115" s="37"/>
      <c r="B115" s="38"/>
      <c r="C115" s="181" t="s">
        <v>246</v>
      </c>
      <c r="D115" s="181" t="s">
        <v>193</v>
      </c>
      <c r="E115" s="182" t="s">
        <v>3739</v>
      </c>
      <c r="F115" s="183" t="s">
        <v>3740</v>
      </c>
      <c r="G115" s="184" t="s">
        <v>196</v>
      </c>
      <c r="H115" s="185">
        <v>1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669</v>
      </c>
      <c r="AT115" s="192" t="s">
        <v>193</v>
      </c>
      <c r="AU115" s="192" t="s">
        <v>80</v>
      </c>
      <c r="AY115" s="20" t="s">
        <v>191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669</v>
      </c>
      <c r="BM115" s="192" t="s">
        <v>3741</v>
      </c>
    </row>
    <row r="116" spans="1:65" s="2" customFormat="1" ht="11.25">
      <c r="A116" s="37"/>
      <c r="B116" s="38"/>
      <c r="C116" s="39"/>
      <c r="D116" s="194" t="s">
        <v>199</v>
      </c>
      <c r="E116" s="39"/>
      <c r="F116" s="195" t="s">
        <v>3740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199</v>
      </c>
      <c r="AU116" s="20" t="s">
        <v>80</v>
      </c>
    </row>
    <row r="117" spans="1:65" s="2" customFormat="1" ht="16.5" customHeight="1">
      <c r="A117" s="37"/>
      <c r="B117" s="38"/>
      <c r="C117" s="181" t="s">
        <v>252</v>
      </c>
      <c r="D117" s="181" t="s">
        <v>193</v>
      </c>
      <c r="E117" s="182" t="s">
        <v>3742</v>
      </c>
      <c r="F117" s="183" t="s">
        <v>3743</v>
      </c>
      <c r="G117" s="184" t="s">
        <v>196</v>
      </c>
      <c r="H117" s="185">
        <v>1</v>
      </c>
      <c r="I117" s="186"/>
      <c r="J117" s="187">
        <f>ROUND(I117*H117,2)</f>
        <v>0</v>
      </c>
      <c r="K117" s="183" t="s">
        <v>19</v>
      </c>
      <c r="L117" s="42"/>
      <c r="M117" s="188" t="s">
        <v>19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669</v>
      </c>
      <c r="AT117" s="192" t="s">
        <v>193</v>
      </c>
      <c r="AU117" s="192" t="s">
        <v>80</v>
      </c>
      <c r="AY117" s="20" t="s">
        <v>191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669</v>
      </c>
      <c r="BM117" s="192" t="s">
        <v>3744</v>
      </c>
    </row>
    <row r="118" spans="1:65" s="2" customFormat="1" ht="11.25">
      <c r="A118" s="37"/>
      <c r="B118" s="38"/>
      <c r="C118" s="39"/>
      <c r="D118" s="194" t="s">
        <v>199</v>
      </c>
      <c r="E118" s="39"/>
      <c r="F118" s="195" t="s">
        <v>3743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199</v>
      </c>
      <c r="AU118" s="20" t="s">
        <v>80</v>
      </c>
    </row>
    <row r="119" spans="1:65" s="2" customFormat="1" ht="33" customHeight="1">
      <c r="A119" s="37"/>
      <c r="B119" s="38"/>
      <c r="C119" s="181" t="s">
        <v>260</v>
      </c>
      <c r="D119" s="181" t="s">
        <v>193</v>
      </c>
      <c r="E119" s="182" t="s">
        <v>3745</v>
      </c>
      <c r="F119" s="183" t="s">
        <v>3746</v>
      </c>
      <c r="G119" s="184" t="s">
        <v>196</v>
      </c>
      <c r="H119" s="185">
        <v>4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669</v>
      </c>
      <c r="AT119" s="192" t="s">
        <v>193</v>
      </c>
      <c r="AU119" s="192" t="s">
        <v>80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669</v>
      </c>
      <c r="BM119" s="192" t="s">
        <v>3747</v>
      </c>
    </row>
    <row r="120" spans="1:65" s="2" customFormat="1" ht="19.5">
      <c r="A120" s="37"/>
      <c r="B120" s="38"/>
      <c r="C120" s="39"/>
      <c r="D120" s="194" t="s">
        <v>199</v>
      </c>
      <c r="E120" s="39"/>
      <c r="F120" s="195" t="s">
        <v>3746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80</v>
      </c>
    </row>
    <row r="121" spans="1:65" s="2" customFormat="1" ht="33" customHeight="1">
      <c r="A121" s="37"/>
      <c r="B121" s="38"/>
      <c r="C121" s="181" t="s">
        <v>8</v>
      </c>
      <c r="D121" s="181" t="s">
        <v>193</v>
      </c>
      <c r="E121" s="182" t="s">
        <v>3748</v>
      </c>
      <c r="F121" s="183" t="s">
        <v>3749</v>
      </c>
      <c r="G121" s="184" t="s">
        <v>196</v>
      </c>
      <c r="H121" s="185">
        <v>2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669</v>
      </c>
      <c r="AT121" s="192" t="s">
        <v>193</v>
      </c>
      <c r="AU121" s="192" t="s">
        <v>80</v>
      </c>
      <c r="AY121" s="20" t="s">
        <v>191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669</v>
      </c>
      <c r="BM121" s="192" t="s">
        <v>3750</v>
      </c>
    </row>
    <row r="122" spans="1:65" s="2" customFormat="1" ht="19.5">
      <c r="A122" s="37"/>
      <c r="B122" s="38"/>
      <c r="C122" s="39"/>
      <c r="D122" s="194" t="s">
        <v>199</v>
      </c>
      <c r="E122" s="39"/>
      <c r="F122" s="195" t="s">
        <v>3749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199</v>
      </c>
      <c r="AU122" s="20" t="s">
        <v>80</v>
      </c>
    </row>
    <row r="123" spans="1:65" s="2" customFormat="1" ht="24.2" customHeight="1">
      <c r="A123" s="37"/>
      <c r="B123" s="38"/>
      <c r="C123" s="181" t="s">
        <v>272</v>
      </c>
      <c r="D123" s="181" t="s">
        <v>193</v>
      </c>
      <c r="E123" s="182" t="s">
        <v>3751</v>
      </c>
      <c r="F123" s="183" t="s">
        <v>3752</v>
      </c>
      <c r="G123" s="184" t="s">
        <v>196</v>
      </c>
      <c r="H123" s="185">
        <v>2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669</v>
      </c>
      <c r="AT123" s="192" t="s">
        <v>193</v>
      </c>
      <c r="AU123" s="192" t="s">
        <v>80</v>
      </c>
      <c r="AY123" s="20" t="s">
        <v>191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669</v>
      </c>
      <c r="BM123" s="192" t="s">
        <v>3753</v>
      </c>
    </row>
    <row r="124" spans="1:65" s="2" customFormat="1" ht="19.5">
      <c r="A124" s="37"/>
      <c r="B124" s="38"/>
      <c r="C124" s="39"/>
      <c r="D124" s="194" t="s">
        <v>199</v>
      </c>
      <c r="E124" s="39"/>
      <c r="F124" s="195" t="s">
        <v>3754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199</v>
      </c>
      <c r="AU124" s="20" t="s">
        <v>80</v>
      </c>
    </row>
    <row r="125" spans="1:65" s="2" customFormat="1" ht="16.5" customHeight="1">
      <c r="A125" s="37"/>
      <c r="B125" s="38"/>
      <c r="C125" s="181" t="s">
        <v>279</v>
      </c>
      <c r="D125" s="181" t="s">
        <v>193</v>
      </c>
      <c r="E125" s="182" t="s">
        <v>3755</v>
      </c>
      <c r="F125" s="183" t="s">
        <v>3756</v>
      </c>
      <c r="G125" s="184" t="s">
        <v>196</v>
      </c>
      <c r="H125" s="185">
        <v>1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669</v>
      </c>
      <c r="AT125" s="192" t="s">
        <v>193</v>
      </c>
      <c r="AU125" s="192" t="s">
        <v>80</v>
      </c>
      <c r="AY125" s="20" t="s">
        <v>191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669</v>
      </c>
      <c r="BM125" s="192" t="s">
        <v>3757</v>
      </c>
    </row>
    <row r="126" spans="1:65" s="2" customFormat="1" ht="11.25">
      <c r="A126" s="37"/>
      <c r="B126" s="38"/>
      <c r="C126" s="39"/>
      <c r="D126" s="194" t="s">
        <v>199</v>
      </c>
      <c r="E126" s="39"/>
      <c r="F126" s="195" t="s">
        <v>3756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199</v>
      </c>
      <c r="AU126" s="20" t="s">
        <v>80</v>
      </c>
    </row>
    <row r="127" spans="1:65" s="2" customFormat="1" ht="24.2" customHeight="1">
      <c r="A127" s="37"/>
      <c r="B127" s="38"/>
      <c r="C127" s="181" t="s">
        <v>287</v>
      </c>
      <c r="D127" s="181" t="s">
        <v>193</v>
      </c>
      <c r="E127" s="182" t="s">
        <v>3758</v>
      </c>
      <c r="F127" s="183" t="s">
        <v>3759</v>
      </c>
      <c r="G127" s="184" t="s">
        <v>196</v>
      </c>
      <c r="H127" s="185">
        <v>1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669</v>
      </c>
      <c r="AT127" s="192" t="s">
        <v>193</v>
      </c>
      <c r="AU127" s="192" t="s">
        <v>80</v>
      </c>
      <c r="AY127" s="20" t="s">
        <v>191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669</v>
      </c>
      <c r="BM127" s="192" t="s">
        <v>3760</v>
      </c>
    </row>
    <row r="128" spans="1:65" s="2" customFormat="1" ht="19.5">
      <c r="A128" s="37"/>
      <c r="B128" s="38"/>
      <c r="C128" s="39"/>
      <c r="D128" s="194" t="s">
        <v>199</v>
      </c>
      <c r="E128" s="39"/>
      <c r="F128" s="195" t="s">
        <v>3761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199</v>
      </c>
      <c r="AU128" s="20" t="s">
        <v>80</v>
      </c>
    </row>
    <row r="129" spans="1:65" s="2" customFormat="1" ht="24.2" customHeight="1">
      <c r="A129" s="37"/>
      <c r="B129" s="38"/>
      <c r="C129" s="181" t="s">
        <v>292</v>
      </c>
      <c r="D129" s="181" t="s">
        <v>193</v>
      </c>
      <c r="E129" s="182" t="s">
        <v>3762</v>
      </c>
      <c r="F129" s="183" t="s">
        <v>3763</v>
      </c>
      <c r="G129" s="184" t="s">
        <v>196</v>
      </c>
      <c r="H129" s="185">
        <v>2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669</v>
      </c>
      <c r="AT129" s="192" t="s">
        <v>193</v>
      </c>
      <c r="AU129" s="192" t="s">
        <v>80</v>
      </c>
      <c r="AY129" s="20" t="s">
        <v>191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669</v>
      </c>
      <c r="BM129" s="192" t="s">
        <v>3764</v>
      </c>
    </row>
    <row r="130" spans="1:65" s="2" customFormat="1" ht="19.5">
      <c r="A130" s="37"/>
      <c r="B130" s="38"/>
      <c r="C130" s="39"/>
      <c r="D130" s="194" t="s">
        <v>199</v>
      </c>
      <c r="E130" s="39"/>
      <c r="F130" s="195" t="s">
        <v>3763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199</v>
      </c>
      <c r="AU130" s="20" t="s">
        <v>80</v>
      </c>
    </row>
    <row r="131" spans="1:65" s="2" customFormat="1" ht="16.5" customHeight="1">
      <c r="A131" s="37"/>
      <c r="B131" s="38"/>
      <c r="C131" s="181" t="s">
        <v>298</v>
      </c>
      <c r="D131" s="181" t="s">
        <v>193</v>
      </c>
      <c r="E131" s="182" t="s">
        <v>3765</v>
      </c>
      <c r="F131" s="183" t="s">
        <v>3766</v>
      </c>
      <c r="G131" s="184" t="s">
        <v>196</v>
      </c>
      <c r="H131" s="185">
        <v>1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669</v>
      </c>
      <c r="AT131" s="192" t="s">
        <v>193</v>
      </c>
      <c r="AU131" s="192" t="s">
        <v>80</v>
      </c>
      <c r="AY131" s="20" t="s">
        <v>191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669</v>
      </c>
      <c r="BM131" s="192" t="s">
        <v>3767</v>
      </c>
    </row>
    <row r="132" spans="1:65" s="2" customFormat="1" ht="11.25">
      <c r="A132" s="37"/>
      <c r="B132" s="38"/>
      <c r="C132" s="39"/>
      <c r="D132" s="194" t="s">
        <v>199</v>
      </c>
      <c r="E132" s="39"/>
      <c r="F132" s="195" t="s">
        <v>3766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199</v>
      </c>
      <c r="AU132" s="20" t="s">
        <v>80</v>
      </c>
    </row>
    <row r="133" spans="1:65" s="2" customFormat="1" ht="16.5" customHeight="1">
      <c r="A133" s="37"/>
      <c r="B133" s="38"/>
      <c r="C133" s="181" t="s">
        <v>306</v>
      </c>
      <c r="D133" s="181" t="s">
        <v>193</v>
      </c>
      <c r="E133" s="182" t="s">
        <v>3768</v>
      </c>
      <c r="F133" s="183" t="s">
        <v>3769</v>
      </c>
      <c r="G133" s="184" t="s">
        <v>196</v>
      </c>
      <c r="H133" s="185">
        <v>0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669</v>
      </c>
      <c r="AT133" s="192" t="s">
        <v>193</v>
      </c>
      <c r="AU133" s="192" t="s">
        <v>80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669</v>
      </c>
      <c r="BM133" s="192" t="s">
        <v>3770</v>
      </c>
    </row>
    <row r="134" spans="1:65" s="2" customFormat="1" ht="11.25">
      <c r="A134" s="37"/>
      <c r="B134" s="38"/>
      <c r="C134" s="39"/>
      <c r="D134" s="194" t="s">
        <v>199</v>
      </c>
      <c r="E134" s="39"/>
      <c r="F134" s="195" t="s">
        <v>3769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80</v>
      </c>
    </row>
    <row r="135" spans="1:65" s="2" customFormat="1" ht="16.5" customHeight="1">
      <c r="A135" s="37"/>
      <c r="B135" s="38"/>
      <c r="C135" s="181" t="s">
        <v>313</v>
      </c>
      <c r="D135" s="181" t="s">
        <v>193</v>
      </c>
      <c r="E135" s="182" t="s">
        <v>3771</v>
      </c>
      <c r="F135" s="183" t="s">
        <v>3772</v>
      </c>
      <c r="G135" s="184" t="s">
        <v>196</v>
      </c>
      <c r="H135" s="185">
        <v>0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669</v>
      </c>
      <c r="AT135" s="192" t="s">
        <v>193</v>
      </c>
      <c r="AU135" s="192" t="s">
        <v>80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669</v>
      </c>
      <c r="BM135" s="192" t="s">
        <v>3773</v>
      </c>
    </row>
    <row r="136" spans="1:65" s="2" customFormat="1" ht="11.25">
      <c r="A136" s="37"/>
      <c r="B136" s="38"/>
      <c r="C136" s="39"/>
      <c r="D136" s="194" t="s">
        <v>199</v>
      </c>
      <c r="E136" s="39"/>
      <c r="F136" s="195" t="s">
        <v>3772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80</v>
      </c>
    </row>
    <row r="137" spans="1:65" s="2" customFormat="1" ht="16.5" customHeight="1">
      <c r="A137" s="37"/>
      <c r="B137" s="38"/>
      <c r="C137" s="181" t="s">
        <v>320</v>
      </c>
      <c r="D137" s="181" t="s">
        <v>193</v>
      </c>
      <c r="E137" s="182" t="s">
        <v>3774</v>
      </c>
      <c r="F137" s="183" t="s">
        <v>3775</v>
      </c>
      <c r="G137" s="184" t="s">
        <v>196</v>
      </c>
      <c r="H137" s="185">
        <v>2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669</v>
      </c>
      <c r="AT137" s="192" t="s">
        <v>193</v>
      </c>
      <c r="AU137" s="192" t="s">
        <v>80</v>
      </c>
      <c r="AY137" s="20" t="s">
        <v>191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669</v>
      </c>
      <c r="BM137" s="192" t="s">
        <v>3776</v>
      </c>
    </row>
    <row r="138" spans="1:65" s="2" customFormat="1" ht="11.25">
      <c r="A138" s="37"/>
      <c r="B138" s="38"/>
      <c r="C138" s="39"/>
      <c r="D138" s="194" t="s">
        <v>199</v>
      </c>
      <c r="E138" s="39"/>
      <c r="F138" s="195" t="s">
        <v>3777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199</v>
      </c>
      <c r="AU138" s="20" t="s">
        <v>80</v>
      </c>
    </row>
    <row r="139" spans="1:65" s="2" customFormat="1" ht="21.75" customHeight="1">
      <c r="A139" s="37"/>
      <c r="B139" s="38"/>
      <c r="C139" s="181" t="s">
        <v>7</v>
      </c>
      <c r="D139" s="181" t="s">
        <v>193</v>
      </c>
      <c r="E139" s="182" t="s">
        <v>3778</v>
      </c>
      <c r="F139" s="183" t="s">
        <v>3779</v>
      </c>
      <c r="G139" s="184" t="s">
        <v>196</v>
      </c>
      <c r="H139" s="185">
        <v>2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669</v>
      </c>
      <c r="AT139" s="192" t="s">
        <v>193</v>
      </c>
      <c r="AU139" s="192" t="s">
        <v>80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669</v>
      </c>
      <c r="BM139" s="192" t="s">
        <v>3780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3779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80</v>
      </c>
    </row>
    <row r="141" spans="1:65" s="2" customFormat="1" ht="24.2" customHeight="1">
      <c r="A141" s="37"/>
      <c r="B141" s="38"/>
      <c r="C141" s="181" t="s">
        <v>334</v>
      </c>
      <c r="D141" s="181" t="s">
        <v>193</v>
      </c>
      <c r="E141" s="182" t="s">
        <v>3781</v>
      </c>
      <c r="F141" s="183" t="s">
        <v>3782</v>
      </c>
      <c r="G141" s="184" t="s">
        <v>196</v>
      </c>
      <c r="H141" s="185">
        <v>5</v>
      </c>
      <c r="I141" s="186"/>
      <c r="J141" s="187">
        <f>ROUND(I141*H141,2)</f>
        <v>0</v>
      </c>
      <c r="K141" s="183" t="s">
        <v>19</v>
      </c>
      <c r="L141" s="42"/>
      <c r="M141" s="188" t="s">
        <v>19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669</v>
      </c>
      <c r="AT141" s="192" t="s">
        <v>193</v>
      </c>
      <c r="AU141" s="192" t="s">
        <v>80</v>
      </c>
      <c r="AY141" s="20" t="s">
        <v>191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669</v>
      </c>
      <c r="BM141" s="192" t="s">
        <v>3783</v>
      </c>
    </row>
    <row r="142" spans="1:65" s="2" customFormat="1" ht="11.25">
      <c r="A142" s="37"/>
      <c r="B142" s="38"/>
      <c r="C142" s="39"/>
      <c r="D142" s="194" t="s">
        <v>199</v>
      </c>
      <c r="E142" s="39"/>
      <c r="F142" s="195" t="s">
        <v>3782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199</v>
      </c>
      <c r="AU142" s="20" t="s">
        <v>80</v>
      </c>
    </row>
    <row r="143" spans="1:65" s="2" customFormat="1" ht="24.2" customHeight="1">
      <c r="A143" s="37"/>
      <c r="B143" s="38"/>
      <c r="C143" s="181" t="s">
        <v>340</v>
      </c>
      <c r="D143" s="181" t="s">
        <v>193</v>
      </c>
      <c r="E143" s="182" t="s">
        <v>3784</v>
      </c>
      <c r="F143" s="183" t="s">
        <v>3785</v>
      </c>
      <c r="G143" s="184" t="s">
        <v>196</v>
      </c>
      <c r="H143" s="185">
        <v>2</v>
      </c>
      <c r="I143" s="186"/>
      <c r="J143" s="187">
        <f>ROUND(I143*H143,2)</f>
        <v>0</v>
      </c>
      <c r="K143" s="183" t="s">
        <v>19</v>
      </c>
      <c r="L143" s="42"/>
      <c r="M143" s="188" t="s">
        <v>19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669</v>
      </c>
      <c r="AT143" s="192" t="s">
        <v>193</v>
      </c>
      <c r="AU143" s="192" t="s">
        <v>80</v>
      </c>
      <c r="AY143" s="20" t="s">
        <v>191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669</v>
      </c>
      <c r="BM143" s="192" t="s">
        <v>3786</v>
      </c>
    </row>
    <row r="144" spans="1:65" s="2" customFormat="1" ht="11.25">
      <c r="A144" s="37"/>
      <c r="B144" s="38"/>
      <c r="C144" s="39"/>
      <c r="D144" s="194" t="s">
        <v>199</v>
      </c>
      <c r="E144" s="39"/>
      <c r="F144" s="195" t="s">
        <v>3785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199</v>
      </c>
      <c r="AU144" s="20" t="s">
        <v>80</v>
      </c>
    </row>
    <row r="145" spans="1:65" s="2" customFormat="1" ht="21.75" customHeight="1">
      <c r="A145" s="37"/>
      <c r="B145" s="38"/>
      <c r="C145" s="181" t="s">
        <v>348</v>
      </c>
      <c r="D145" s="181" t="s">
        <v>193</v>
      </c>
      <c r="E145" s="182" t="s">
        <v>3787</v>
      </c>
      <c r="F145" s="183" t="s">
        <v>3788</v>
      </c>
      <c r="G145" s="184" t="s">
        <v>196</v>
      </c>
      <c r="H145" s="185">
        <v>3</v>
      </c>
      <c r="I145" s="186"/>
      <c r="J145" s="187">
        <f>ROUND(I145*H145,2)</f>
        <v>0</v>
      </c>
      <c r="K145" s="183" t="s">
        <v>19</v>
      </c>
      <c r="L145" s="42"/>
      <c r="M145" s="188" t="s">
        <v>19</v>
      </c>
      <c r="N145" s="189" t="s">
        <v>44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669</v>
      </c>
      <c r="AT145" s="192" t="s">
        <v>193</v>
      </c>
      <c r="AU145" s="192" t="s">
        <v>80</v>
      </c>
      <c r="AY145" s="20" t="s">
        <v>191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80</v>
      </c>
      <c r="BK145" s="193">
        <f>ROUND(I145*H145,2)</f>
        <v>0</v>
      </c>
      <c r="BL145" s="20" t="s">
        <v>669</v>
      </c>
      <c r="BM145" s="192" t="s">
        <v>3789</v>
      </c>
    </row>
    <row r="146" spans="1:65" s="2" customFormat="1" ht="11.25">
      <c r="A146" s="37"/>
      <c r="B146" s="38"/>
      <c r="C146" s="39"/>
      <c r="D146" s="194" t="s">
        <v>199</v>
      </c>
      <c r="E146" s="39"/>
      <c r="F146" s="195" t="s">
        <v>3790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199</v>
      </c>
      <c r="AU146" s="20" t="s">
        <v>80</v>
      </c>
    </row>
    <row r="147" spans="1:65" s="2" customFormat="1" ht="16.5" customHeight="1">
      <c r="A147" s="37"/>
      <c r="B147" s="38"/>
      <c r="C147" s="181" t="s">
        <v>356</v>
      </c>
      <c r="D147" s="181" t="s">
        <v>193</v>
      </c>
      <c r="E147" s="182" t="s">
        <v>3791</v>
      </c>
      <c r="F147" s="183" t="s">
        <v>3792</v>
      </c>
      <c r="G147" s="184" t="s">
        <v>196</v>
      </c>
      <c r="H147" s="185">
        <v>2</v>
      </c>
      <c r="I147" s="186"/>
      <c r="J147" s="187">
        <f>ROUND(I147*H147,2)</f>
        <v>0</v>
      </c>
      <c r="K147" s="183" t="s">
        <v>19</v>
      </c>
      <c r="L147" s="42"/>
      <c r="M147" s="188" t="s">
        <v>19</v>
      </c>
      <c r="N147" s="189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669</v>
      </c>
      <c r="AT147" s="192" t="s">
        <v>193</v>
      </c>
      <c r="AU147" s="192" t="s">
        <v>80</v>
      </c>
      <c r="AY147" s="20" t="s">
        <v>191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669</v>
      </c>
      <c r="BM147" s="192" t="s">
        <v>3793</v>
      </c>
    </row>
    <row r="148" spans="1:65" s="2" customFormat="1" ht="11.25">
      <c r="A148" s="37"/>
      <c r="B148" s="38"/>
      <c r="C148" s="39"/>
      <c r="D148" s="194" t="s">
        <v>199</v>
      </c>
      <c r="E148" s="39"/>
      <c r="F148" s="195" t="s">
        <v>3792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199</v>
      </c>
      <c r="AU148" s="20" t="s">
        <v>80</v>
      </c>
    </row>
    <row r="149" spans="1:65" s="2" customFormat="1" ht="16.5" customHeight="1">
      <c r="A149" s="37"/>
      <c r="B149" s="38"/>
      <c r="C149" s="181" t="s">
        <v>363</v>
      </c>
      <c r="D149" s="181" t="s">
        <v>193</v>
      </c>
      <c r="E149" s="182" t="s">
        <v>3794</v>
      </c>
      <c r="F149" s="183" t="s">
        <v>3795</v>
      </c>
      <c r="G149" s="184" t="s">
        <v>196</v>
      </c>
      <c r="H149" s="185">
        <v>4</v>
      </c>
      <c r="I149" s="186"/>
      <c r="J149" s="187">
        <f>ROUND(I149*H149,2)</f>
        <v>0</v>
      </c>
      <c r="K149" s="183" t="s">
        <v>19</v>
      </c>
      <c r="L149" s="42"/>
      <c r="M149" s="188" t="s">
        <v>19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669</v>
      </c>
      <c r="AT149" s="192" t="s">
        <v>193</v>
      </c>
      <c r="AU149" s="192" t="s">
        <v>80</v>
      </c>
      <c r="AY149" s="20" t="s">
        <v>191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669</v>
      </c>
      <c r="BM149" s="192" t="s">
        <v>3796</v>
      </c>
    </row>
    <row r="150" spans="1:65" s="2" customFormat="1" ht="11.25">
      <c r="A150" s="37"/>
      <c r="B150" s="38"/>
      <c r="C150" s="39"/>
      <c r="D150" s="194" t="s">
        <v>199</v>
      </c>
      <c r="E150" s="39"/>
      <c r="F150" s="195" t="s">
        <v>3795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199</v>
      </c>
      <c r="AU150" s="20" t="s">
        <v>80</v>
      </c>
    </row>
    <row r="151" spans="1:65" s="2" customFormat="1" ht="16.5" customHeight="1">
      <c r="A151" s="37"/>
      <c r="B151" s="38"/>
      <c r="C151" s="181" t="s">
        <v>370</v>
      </c>
      <c r="D151" s="181" t="s">
        <v>193</v>
      </c>
      <c r="E151" s="182" t="s">
        <v>3797</v>
      </c>
      <c r="F151" s="183" t="s">
        <v>3798</v>
      </c>
      <c r="G151" s="184" t="s">
        <v>196</v>
      </c>
      <c r="H151" s="185">
        <v>1</v>
      </c>
      <c r="I151" s="186"/>
      <c r="J151" s="187">
        <f>ROUND(I151*H151,2)</f>
        <v>0</v>
      </c>
      <c r="K151" s="183" t="s">
        <v>19</v>
      </c>
      <c r="L151" s="42"/>
      <c r="M151" s="188" t="s">
        <v>19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669</v>
      </c>
      <c r="AT151" s="192" t="s">
        <v>193</v>
      </c>
      <c r="AU151" s="192" t="s">
        <v>80</v>
      </c>
      <c r="AY151" s="20" t="s">
        <v>191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669</v>
      </c>
      <c r="BM151" s="192" t="s">
        <v>3799</v>
      </c>
    </row>
    <row r="152" spans="1:65" s="2" customFormat="1" ht="11.25">
      <c r="A152" s="37"/>
      <c r="B152" s="38"/>
      <c r="C152" s="39"/>
      <c r="D152" s="194" t="s">
        <v>199</v>
      </c>
      <c r="E152" s="39"/>
      <c r="F152" s="195" t="s">
        <v>3798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199</v>
      </c>
      <c r="AU152" s="20" t="s">
        <v>80</v>
      </c>
    </row>
    <row r="153" spans="1:65" s="2" customFormat="1" ht="16.5" customHeight="1">
      <c r="A153" s="37"/>
      <c r="B153" s="38"/>
      <c r="C153" s="181" t="s">
        <v>377</v>
      </c>
      <c r="D153" s="181" t="s">
        <v>193</v>
      </c>
      <c r="E153" s="182" t="s">
        <v>3800</v>
      </c>
      <c r="F153" s="183" t="s">
        <v>3801</v>
      </c>
      <c r="G153" s="184" t="s">
        <v>196</v>
      </c>
      <c r="H153" s="185">
        <v>14</v>
      </c>
      <c r="I153" s="186"/>
      <c r="J153" s="187">
        <f>ROUND(I153*H153,2)</f>
        <v>0</v>
      </c>
      <c r="K153" s="183" t="s">
        <v>19</v>
      </c>
      <c r="L153" s="42"/>
      <c r="M153" s="188" t="s">
        <v>19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669</v>
      </c>
      <c r="AT153" s="192" t="s">
        <v>193</v>
      </c>
      <c r="AU153" s="192" t="s">
        <v>80</v>
      </c>
      <c r="AY153" s="20" t="s">
        <v>191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669</v>
      </c>
      <c r="BM153" s="192" t="s">
        <v>3802</v>
      </c>
    </row>
    <row r="154" spans="1:65" s="2" customFormat="1" ht="11.25">
      <c r="A154" s="37"/>
      <c r="B154" s="38"/>
      <c r="C154" s="39"/>
      <c r="D154" s="194" t="s">
        <v>199</v>
      </c>
      <c r="E154" s="39"/>
      <c r="F154" s="195" t="s">
        <v>3801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199</v>
      </c>
      <c r="AU154" s="20" t="s">
        <v>80</v>
      </c>
    </row>
    <row r="155" spans="1:65" s="2" customFormat="1" ht="16.5" customHeight="1">
      <c r="A155" s="37"/>
      <c r="B155" s="38"/>
      <c r="C155" s="181" t="s">
        <v>384</v>
      </c>
      <c r="D155" s="181" t="s">
        <v>193</v>
      </c>
      <c r="E155" s="182" t="s">
        <v>3803</v>
      </c>
      <c r="F155" s="183" t="s">
        <v>3804</v>
      </c>
      <c r="G155" s="184" t="s">
        <v>196</v>
      </c>
      <c r="H155" s="185">
        <v>12</v>
      </c>
      <c r="I155" s="186"/>
      <c r="J155" s="187">
        <f>ROUND(I155*H155,2)</f>
        <v>0</v>
      </c>
      <c r="K155" s="183" t="s">
        <v>19</v>
      </c>
      <c r="L155" s="42"/>
      <c r="M155" s="188" t="s">
        <v>19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669</v>
      </c>
      <c r="AT155" s="192" t="s">
        <v>193</v>
      </c>
      <c r="AU155" s="192" t="s">
        <v>80</v>
      </c>
      <c r="AY155" s="20" t="s">
        <v>191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669</v>
      </c>
      <c r="BM155" s="192" t="s">
        <v>3805</v>
      </c>
    </row>
    <row r="156" spans="1:65" s="2" customFormat="1" ht="11.25">
      <c r="A156" s="37"/>
      <c r="B156" s="38"/>
      <c r="C156" s="39"/>
      <c r="D156" s="194" t="s">
        <v>199</v>
      </c>
      <c r="E156" s="39"/>
      <c r="F156" s="195" t="s">
        <v>3804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199</v>
      </c>
      <c r="AU156" s="20" t="s">
        <v>80</v>
      </c>
    </row>
    <row r="157" spans="1:65" s="2" customFormat="1" ht="16.5" customHeight="1">
      <c r="A157" s="37"/>
      <c r="B157" s="38"/>
      <c r="C157" s="181" t="s">
        <v>391</v>
      </c>
      <c r="D157" s="181" t="s">
        <v>193</v>
      </c>
      <c r="E157" s="182" t="s">
        <v>3806</v>
      </c>
      <c r="F157" s="183" t="s">
        <v>3807</v>
      </c>
      <c r="G157" s="184" t="s">
        <v>196</v>
      </c>
      <c r="H157" s="185">
        <v>1</v>
      </c>
      <c r="I157" s="186"/>
      <c r="J157" s="187">
        <f>ROUND(I157*H157,2)</f>
        <v>0</v>
      </c>
      <c r="K157" s="183" t="s">
        <v>19</v>
      </c>
      <c r="L157" s="42"/>
      <c r="M157" s="188" t="s">
        <v>19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669</v>
      </c>
      <c r="AT157" s="192" t="s">
        <v>193</v>
      </c>
      <c r="AU157" s="192" t="s">
        <v>80</v>
      </c>
      <c r="AY157" s="20" t="s">
        <v>191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669</v>
      </c>
      <c r="BM157" s="192" t="s">
        <v>3808</v>
      </c>
    </row>
    <row r="158" spans="1:65" s="2" customFormat="1" ht="11.25">
      <c r="A158" s="37"/>
      <c r="B158" s="38"/>
      <c r="C158" s="39"/>
      <c r="D158" s="194" t="s">
        <v>199</v>
      </c>
      <c r="E158" s="39"/>
      <c r="F158" s="195" t="s">
        <v>3807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199</v>
      </c>
      <c r="AU158" s="20" t="s">
        <v>80</v>
      </c>
    </row>
    <row r="159" spans="1:65" s="12" customFormat="1" ht="25.9" customHeight="1">
      <c r="B159" s="165"/>
      <c r="C159" s="166"/>
      <c r="D159" s="167" t="s">
        <v>72</v>
      </c>
      <c r="E159" s="168" t="s">
        <v>3420</v>
      </c>
      <c r="F159" s="168" t="s">
        <v>3809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SUM(P160:P173)</f>
        <v>0</v>
      </c>
      <c r="Q159" s="173"/>
      <c r="R159" s="174">
        <f>SUM(R160:R173)</f>
        <v>0</v>
      </c>
      <c r="S159" s="173"/>
      <c r="T159" s="175">
        <f>SUM(T160:T173)</f>
        <v>0</v>
      </c>
      <c r="AR159" s="176" t="s">
        <v>80</v>
      </c>
      <c r="AT159" s="177" t="s">
        <v>72</v>
      </c>
      <c r="AU159" s="177" t="s">
        <v>73</v>
      </c>
      <c r="AY159" s="176" t="s">
        <v>191</v>
      </c>
      <c r="BK159" s="178">
        <f>SUM(BK160:BK173)</f>
        <v>0</v>
      </c>
    </row>
    <row r="160" spans="1:65" s="2" customFormat="1" ht="37.9" customHeight="1">
      <c r="A160" s="37"/>
      <c r="B160" s="38"/>
      <c r="C160" s="181" t="s">
        <v>397</v>
      </c>
      <c r="D160" s="181" t="s">
        <v>193</v>
      </c>
      <c r="E160" s="182" t="s">
        <v>3810</v>
      </c>
      <c r="F160" s="183" t="s">
        <v>3811</v>
      </c>
      <c r="G160" s="184" t="s">
        <v>196</v>
      </c>
      <c r="H160" s="185">
        <v>1</v>
      </c>
      <c r="I160" s="186"/>
      <c r="J160" s="187">
        <f>ROUND(I160*H160,2)</f>
        <v>0</v>
      </c>
      <c r="K160" s="183" t="s">
        <v>19</v>
      </c>
      <c r="L160" s="42"/>
      <c r="M160" s="188" t="s">
        <v>19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669</v>
      </c>
      <c r="AT160" s="192" t="s">
        <v>193</v>
      </c>
      <c r="AU160" s="192" t="s">
        <v>80</v>
      </c>
      <c r="AY160" s="20" t="s">
        <v>191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669</v>
      </c>
      <c r="BM160" s="192" t="s">
        <v>3812</v>
      </c>
    </row>
    <row r="161" spans="1:65" s="2" customFormat="1" ht="19.5">
      <c r="A161" s="37"/>
      <c r="B161" s="38"/>
      <c r="C161" s="39"/>
      <c r="D161" s="194" t="s">
        <v>199</v>
      </c>
      <c r="E161" s="39"/>
      <c r="F161" s="195" t="s">
        <v>3811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199</v>
      </c>
      <c r="AU161" s="20" t="s">
        <v>80</v>
      </c>
    </row>
    <row r="162" spans="1:65" s="2" customFormat="1" ht="37.9" customHeight="1">
      <c r="A162" s="37"/>
      <c r="B162" s="38"/>
      <c r="C162" s="181" t="s">
        <v>405</v>
      </c>
      <c r="D162" s="181" t="s">
        <v>193</v>
      </c>
      <c r="E162" s="182" t="s">
        <v>3813</v>
      </c>
      <c r="F162" s="183" t="s">
        <v>3814</v>
      </c>
      <c r="G162" s="184" t="s">
        <v>196</v>
      </c>
      <c r="H162" s="185">
        <v>1</v>
      </c>
      <c r="I162" s="186"/>
      <c r="J162" s="187">
        <f>ROUND(I162*H162,2)</f>
        <v>0</v>
      </c>
      <c r="K162" s="183" t="s">
        <v>19</v>
      </c>
      <c r="L162" s="42"/>
      <c r="M162" s="188" t="s">
        <v>19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669</v>
      </c>
      <c r="AT162" s="192" t="s">
        <v>193</v>
      </c>
      <c r="AU162" s="192" t="s">
        <v>80</v>
      </c>
      <c r="AY162" s="20" t="s">
        <v>191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669</v>
      </c>
      <c r="BM162" s="192" t="s">
        <v>3815</v>
      </c>
    </row>
    <row r="163" spans="1:65" s="2" customFormat="1" ht="19.5">
      <c r="A163" s="37"/>
      <c r="B163" s="38"/>
      <c r="C163" s="39"/>
      <c r="D163" s="194" t="s">
        <v>199</v>
      </c>
      <c r="E163" s="39"/>
      <c r="F163" s="195" t="s">
        <v>3814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199</v>
      </c>
      <c r="AU163" s="20" t="s">
        <v>80</v>
      </c>
    </row>
    <row r="164" spans="1:65" s="2" customFormat="1" ht="16.5" customHeight="1">
      <c r="A164" s="37"/>
      <c r="B164" s="38"/>
      <c r="C164" s="181" t="s">
        <v>413</v>
      </c>
      <c r="D164" s="181" t="s">
        <v>193</v>
      </c>
      <c r="E164" s="182" t="s">
        <v>3816</v>
      </c>
      <c r="F164" s="183" t="s">
        <v>3817</v>
      </c>
      <c r="G164" s="184" t="s">
        <v>196</v>
      </c>
      <c r="H164" s="185">
        <v>1</v>
      </c>
      <c r="I164" s="186"/>
      <c r="J164" s="187">
        <f>ROUND(I164*H164,2)</f>
        <v>0</v>
      </c>
      <c r="K164" s="183" t="s">
        <v>19</v>
      </c>
      <c r="L164" s="42"/>
      <c r="M164" s="188" t="s">
        <v>19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669</v>
      </c>
      <c r="AT164" s="192" t="s">
        <v>193</v>
      </c>
      <c r="AU164" s="192" t="s">
        <v>80</v>
      </c>
      <c r="AY164" s="20" t="s">
        <v>191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669</v>
      </c>
      <c r="BM164" s="192" t="s">
        <v>3818</v>
      </c>
    </row>
    <row r="165" spans="1:65" s="2" customFormat="1" ht="11.25">
      <c r="A165" s="37"/>
      <c r="B165" s="38"/>
      <c r="C165" s="39"/>
      <c r="D165" s="194" t="s">
        <v>199</v>
      </c>
      <c r="E165" s="39"/>
      <c r="F165" s="195" t="s">
        <v>3817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199</v>
      </c>
      <c r="AU165" s="20" t="s">
        <v>80</v>
      </c>
    </row>
    <row r="166" spans="1:65" s="2" customFormat="1" ht="37.9" customHeight="1">
      <c r="A166" s="37"/>
      <c r="B166" s="38"/>
      <c r="C166" s="181" t="s">
        <v>420</v>
      </c>
      <c r="D166" s="181" t="s">
        <v>193</v>
      </c>
      <c r="E166" s="182" t="s">
        <v>3819</v>
      </c>
      <c r="F166" s="183" t="s">
        <v>3820</v>
      </c>
      <c r="G166" s="184" t="s">
        <v>196</v>
      </c>
      <c r="H166" s="185">
        <v>1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669</v>
      </c>
      <c r="AT166" s="192" t="s">
        <v>193</v>
      </c>
      <c r="AU166" s="192" t="s">
        <v>80</v>
      </c>
      <c r="AY166" s="20" t="s">
        <v>191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669</v>
      </c>
      <c r="BM166" s="192" t="s">
        <v>3821</v>
      </c>
    </row>
    <row r="167" spans="1:65" s="2" customFormat="1" ht="19.5">
      <c r="A167" s="37"/>
      <c r="B167" s="38"/>
      <c r="C167" s="39"/>
      <c r="D167" s="194" t="s">
        <v>199</v>
      </c>
      <c r="E167" s="39"/>
      <c r="F167" s="195" t="s">
        <v>3820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199</v>
      </c>
      <c r="AU167" s="20" t="s">
        <v>80</v>
      </c>
    </row>
    <row r="168" spans="1:65" s="2" customFormat="1" ht="16.5" customHeight="1">
      <c r="A168" s="37"/>
      <c r="B168" s="38"/>
      <c r="C168" s="181" t="s">
        <v>427</v>
      </c>
      <c r="D168" s="181" t="s">
        <v>193</v>
      </c>
      <c r="E168" s="182" t="s">
        <v>3822</v>
      </c>
      <c r="F168" s="183" t="s">
        <v>3823</v>
      </c>
      <c r="G168" s="184" t="s">
        <v>196</v>
      </c>
      <c r="H168" s="185">
        <v>1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669</v>
      </c>
      <c r="AT168" s="192" t="s">
        <v>193</v>
      </c>
      <c r="AU168" s="192" t="s">
        <v>80</v>
      </c>
      <c r="AY168" s="20" t="s">
        <v>191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669</v>
      </c>
      <c r="BM168" s="192" t="s">
        <v>3824</v>
      </c>
    </row>
    <row r="169" spans="1:65" s="2" customFormat="1" ht="11.25">
      <c r="A169" s="37"/>
      <c r="B169" s="38"/>
      <c r="C169" s="39"/>
      <c r="D169" s="194" t="s">
        <v>199</v>
      </c>
      <c r="E169" s="39"/>
      <c r="F169" s="195" t="s">
        <v>3823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199</v>
      </c>
      <c r="AU169" s="20" t="s">
        <v>80</v>
      </c>
    </row>
    <row r="170" spans="1:65" s="2" customFormat="1" ht="16.5" customHeight="1">
      <c r="A170" s="37"/>
      <c r="B170" s="38"/>
      <c r="C170" s="181" t="s">
        <v>434</v>
      </c>
      <c r="D170" s="181" t="s">
        <v>193</v>
      </c>
      <c r="E170" s="182" t="s">
        <v>3825</v>
      </c>
      <c r="F170" s="183" t="s">
        <v>3826</v>
      </c>
      <c r="G170" s="184" t="s">
        <v>196</v>
      </c>
      <c r="H170" s="185">
        <v>1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669</v>
      </c>
      <c r="AT170" s="192" t="s">
        <v>193</v>
      </c>
      <c r="AU170" s="192" t="s">
        <v>80</v>
      </c>
      <c r="AY170" s="20" t="s">
        <v>191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669</v>
      </c>
      <c r="BM170" s="192" t="s">
        <v>3827</v>
      </c>
    </row>
    <row r="171" spans="1:65" s="2" customFormat="1" ht="11.25">
      <c r="A171" s="37"/>
      <c r="B171" s="38"/>
      <c r="C171" s="39"/>
      <c r="D171" s="194" t="s">
        <v>199</v>
      </c>
      <c r="E171" s="39"/>
      <c r="F171" s="195" t="s">
        <v>3826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199</v>
      </c>
      <c r="AU171" s="20" t="s">
        <v>80</v>
      </c>
    </row>
    <row r="172" spans="1:65" s="2" customFormat="1" ht="16.5" customHeight="1">
      <c r="A172" s="37"/>
      <c r="B172" s="38"/>
      <c r="C172" s="181" t="s">
        <v>441</v>
      </c>
      <c r="D172" s="181" t="s">
        <v>193</v>
      </c>
      <c r="E172" s="182" t="s">
        <v>3828</v>
      </c>
      <c r="F172" s="183" t="s">
        <v>3829</v>
      </c>
      <c r="G172" s="184" t="s">
        <v>196</v>
      </c>
      <c r="H172" s="185">
        <v>1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669</v>
      </c>
      <c r="AT172" s="192" t="s">
        <v>193</v>
      </c>
      <c r="AU172" s="192" t="s">
        <v>80</v>
      </c>
      <c r="AY172" s="20" t="s">
        <v>191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669</v>
      </c>
      <c r="BM172" s="192" t="s">
        <v>3830</v>
      </c>
    </row>
    <row r="173" spans="1:65" s="2" customFormat="1" ht="11.25">
      <c r="A173" s="37"/>
      <c r="B173" s="38"/>
      <c r="C173" s="39"/>
      <c r="D173" s="194" t="s">
        <v>199</v>
      </c>
      <c r="E173" s="39"/>
      <c r="F173" s="195" t="s">
        <v>3829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199</v>
      </c>
      <c r="AU173" s="20" t="s">
        <v>80</v>
      </c>
    </row>
    <row r="174" spans="1:65" s="12" customFormat="1" ht="25.9" customHeight="1">
      <c r="B174" s="165"/>
      <c r="C174" s="166"/>
      <c r="D174" s="167" t="s">
        <v>72</v>
      </c>
      <c r="E174" s="168" t="s">
        <v>3491</v>
      </c>
      <c r="F174" s="168" t="s">
        <v>3831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SUM(P175:P190)</f>
        <v>0</v>
      </c>
      <c r="Q174" s="173"/>
      <c r="R174" s="174">
        <f>SUM(R175:R190)</f>
        <v>0</v>
      </c>
      <c r="S174" s="173"/>
      <c r="T174" s="175">
        <f>SUM(T175:T190)</f>
        <v>0</v>
      </c>
      <c r="AR174" s="176" t="s">
        <v>80</v>
      </c>
      <c r="AT174" s="177" t="s">
        <v>72</v>
      </c>
      <c r="AU174" s="177" t="s">
        <v>73</v>
      </c>
      <c r="AY174" s="176" t="s">
        <v>191</v>
      </c>
      <c r="BK174" s="178">
        <f>SUM(BK175:BK190)</f>
        <v>0</v>
      </c>
    </row>
    <row r="175" spans="1:65" s="2" customFormat="1" ht="37.9" customHeight="1">
      <c r="A175" s="37"/>
      <c r="B175" s="38"/>
      <c r="C175" s="181" t="s">
        <v>448</v>
      </c>
      <c r="D175" s="181" t="s">
        <v>193</v>
      </c>
      <c r="E175" s="182" t="s">
        <v>3832</v>
      </c>
      <c r="F175" s="183" t="s">
        <v>3833</v>
      </c>
      <c r="G175" s="184" t="s">
        <v>196</v>
      </c>
      <c r="H175" s="185">
        <v>1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669</v>
      </c>
      <c r="AT175" s="192" t="s">
        <v>193</v>
      </c>
      <c r="AU175" s="192" t="s">
        <v>80</v>
      </c>
      <c r="AY175" s="20" t="s">
        <v>191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669</v>
      </c>
      <c r="BM175" s="192" t="s">
        <v>3834</v>
      </c>
    </row>
    <row r="176" spans="1:65" s="2" customFormat="1" ht="19.5">
      <c r="A176" s="37"/>
      <c r="B176" s="38"/>
      <c r="C176" s="39"/>
      <c r="D176" s="194" t="s">
        <v>199</v>
      </c>
      <c r="E176" s="39"/>
      <c r="F176" s="195" t="s">
        <v>3835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199</v>
      </c>
      <c r="AU176" s="20" t="s">
        <v>80</v>
      </c>
    </row>
    <row r="177" spans="1:65" s="2" customFormat="1" ht="16.5" customHeight="1">
      <c r="A177" s="37"/>
      <c r="B177" s="38"/>
      <c r="C177" s="181" t="s">
        <v>455</v>
      </c>
      <c r="D177" s="181" t="s">
        <v>193</v>
      </c>
      <c r="E177" s="182" t="s">
        <v>3836</v>
      </c>
      <c r="F177" s="183" t="s">
        <v>3837</v>
      </c>
      <c r="G177" s="184" t="s">
        <v>196</v>
      </c>
      <c r="H177" s="185">
        <v>1</v>
      </c>
      <c r="I177" s="186"/>
      <c r="J177" s="187">
        <f>ROUND(I177*H177,2)</f>
        <v>0</v>
      </c>
      <c r="K177" s="183" t="s">
        <v>19</v>
      </c>
      <c r="L177" s="42"/>
      <c r="M177" s="188" t="s">
        <v>19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669</v>
      </c>
      <c r="AT177" s="192" t="s">
        <v>193</v>
      </c>
      <c r="AU177" s="192" t="s">
        <v>80</v>
      </c>
      <c r="AY177" s="20" t="s">
        <v>191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669</v>
      </c>
      <c r="BM177" s="192" t="s">
        <v>3838</v>
      </c>
    </row>
    <row r="178" spans="1:65" s="2" customFormat="1" ht="11.25">
      <c r="A178" s="37"/>
      <c r="B178" s="38"/>
      <c r="C178" s="39"/>
      <c r="D178" s="194" t="s">
        <v>199</v>
      </c>
      <c r="E178" s="39"/>
      <c r="F178" s="195" t="s">
        <v>3837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199</v>
      </c>
      <c r="AU178" s="20" t="s">
        <v>80</v>
      </c>
    </row>
    <row r="179" spans="1:65" s="2" customFormat="1" ht="37.9" customHeight="1">
      <c r="A179" s="37"/>
      <c r="B179" s="38"/>
      <c r="C179" s="181" t="s">
        <v>463</v>
      </c>
      <c r="D179" s="181" t="s">
        <v>193</v>
      </c>
      <c r="E179" s="182" t="s">
        <v>3839</v>
      </c>
      <c r="F179" s="183" t="s">
        <v>3840</v>
      </c>
      <c r="G179" s="184" t="s">
        <v>196</v>
      </c>
      <c r="H179" s="185">
        <v>1</v>
      </c>
      <c r="I179" s="186"/>
      <c r="J179" s="187">
        <f>ROUND(I179*H179,2)</f>
        <v>0</v>
      </c>
      <c r="K179" s="183" t="s">
        <v>19</v>
      </c>
      <c r="L179" s="42"/>
      <c r="M179" s="188" t="s">
        <v>19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669</v>
      </c>
      <c r="AT179" s="192" t="s">
        <v>193</v>
      </c>
      <c r="AU179" s="192" t="s">
        <v>80</v>
      </c>
      <c r="AY179" s="20" t="s">
        <v>191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669</v>
      </c>
      <c r="BM179" s="192" t="s">
        <v>3841</v>
      </c>
    </row>
    <row r="180" spans="1:65" s="2" customFormat="1" ht="29.25">
      <c r="A180" s="37"/>
      <c r="B180" s="38"/>
      <c r="C180" s="39"/>
      <c r="D180" s="194" t="s">
        <v>199</v>
      </c>
      <c r="E180" s="39"/>
      <c r="F180" s="195" t="s">
        <v>3842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199</v>
      </c>
      <c r="AU180" s="20" t="s">
        <v>80</v>
      </c>
    </row>
    <row r="181" spans="1:65" s="2" customFormat="1" ht="16.5" customHeight="1">
      <c r="A181" s="37"/>
      <c r="B181" s="38"/>
      <c r="C181" s="181" t="s">
        <v>470</v>
      </c>
      <c r="D181" s="181" t="s">
        <v>193</v>
      </c>
      <c r="E181" s="182" t="s">
        <v>3843</v>
      </c>
      <c r="F181" s="183" t="s">
        <v>3837</v>
      </c>
      <c r="G181" s="184" t="s">
        <v>196</v>
      </c>
      <c r="H181" s="185">
        <v>1</v>
      </c>
      <c r="I181" s="186"/>
      <c r="J181" s="187">
        <f>ROUND(I181*H181,2)</f>
        <v>0</v>
      </c>
      <c r="K181" s="183" t="s">
        <v>19</v>
      </c>
      <c r="L181" s="42"/>
      <c r="M181" s="188" t="s">
        <v>19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669</v>
      </c>
      <c r="AT181" s="192" t="s">
        <v>193</v>
      </c>
      <c r="AU181" s="192" t="s">
        <v>80</v>
      </c>
      <c r="AY181" s="20" t="s">
        <v>191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669</v>
      </c>
      <c r="BM181" s="192" t="s">
        <v>3844</v>
      </c>
    </row>
    <row r="182" spans="1:65" s="2" customFormat="1" ht="11.25">
      <c r="A182" s="37"/>
      <c r="B182" s="38"/>
      <c r="C182" s="39"/>
      <c r="D182" s="194" t="s">
        <v>199</v>
      </c>
      <c r="E182" s="39"/>
      <c r="F182" s="195" t="s">
        <v>3837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199</v>
      </c>
      <c r="AU182" s="20" t="s">
        <v>80</v>
      </c>
    </row>
    <row r="183" spans="1:65" s="2" customFormat="1" ht="37.9" customHeight="1">
      <c r="A183" s="37"/>
      <c r="B183" s="38"/>
      <c r="C183" s="181" t="s">
        <v>481</v>
      </c>
      <c r="D183" s="181" t="s">
        <v>193</v>
      </c>
      <c r="E183" s="182" t="s">
        <v>3845</v>
      </c>
      <c r="F183" s="183" t="s">
        <v>3846</v>
      </c>
      <c r="G183" s="184" t="s">
        <v>196</v>
      </c>
      <c r="H183" s="185">
        <v>1</v>
      </c>
      <c r="I183" s="186"/>
      <c r="J183" s="187">
        <f>ROUND(I183*H183,2)</f>
        <v>0</v>
      </c>
      <c r="K183" s="183" t="s">
        <v>19</v>
      </c>
      <c r="L183" s="42"/>
      <c r="M183" s="188" t="s">
        <v>19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669</v>
      </c>
      <c r="AT183" s="192" t="s">
        <v>193</v>
      </c>
      <c r="AU183" s="192" t="s">
        <v>80</v>
      </c>
      <c r="AY183" s="20" t="s">
        <v>191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669</v>
      </c>
      <c r="BM183" s="192" t="s">
        <v>3847</v>
      </c>
    </row>
    <row r="184" spans="1:65" s="2" customFormat="1" ht="29.25">
      <c r="A184" s="37"/>
      <c r="B184" s="38"/>
      <c r="C184" s="39"/>
      <c r="D184" s="194" t="s">
        <v>199</v>
      </c>
      <c r="E184" s="39"/>
      <c r="F184" s="195" t="s">
        <v>3848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199</v>
      </c>
      <c r="AU184" s="20" t="s">
        <v>80</v>
      </c>
    </row>
    <row r="185" spans="1:65" s="2" customFormat="1" ht="16.5" customHeight="1">
      <c r="A185" s="37"/>
      <c r="B185" s="38"/>
      <c r="C185" s="181" t="s">
        <v>493</v>
      </c>
      <c r="D185" s="181" t="s">
        <v>193</v>
      </c>
      <c r="E185" s="182" t="s">
        <v>3849</v>
      </c>
      <c r="F185" s="183" t="s">
        <v>3850</v>
      </c>
      <c r="G185" s="184" t="s">
        <v>196</v>
      </c>
      <c r="H185" s="185">
        <v>2</v>
      </c>
      <c r="I185" s="186"/>
      <c r="J185" s="187">
        <f>ROUND(I185*H185,2)</f>
        <v>0</v>
      </c>
      <c r="K185" s="183" t="s">
        <v>19</v>
      </c>
      <c r="L185" s="42"/>
      <c r="M185" s="188" t="s">
        <v>19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669</v>
      </c>
      <c r="AT185" s="192" t="s">
        <v>193</v>
      </c>
      <c r="AU185" s="192" t="s">
        <v>80</v>
      </c>
      <c r="AY185" s="20" t="s">
        <v>191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669</v>
      </c>
      <c r="BM185" s="192" t="s">
        <v>3851</v>
      </c>
    </row>
    <row r="186" spans="1:65" s="2" customFormat="1" ht="11.25">
      <c r="A186" s="37"/>
      <c r="B186" s="38"/>
      <c r="C186" s="39"/>
      <c r="D186" s="194" t="s">
        <v>199</v>
      </c>
      <c r="E186" s="39"/>
      <c r="F186" s="195" t="s">
        <v>3850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199</v>
      </c>
      <c r="AU186" s="20" t="s">
        <v>80</v>
      </c>
    </row>
    <row r="187" spans="1:65" s="2" customFormat="1" ht="16.5" customHeight="1">
      <c r="A187" s="37"/>
      <c r="B187" s="38"/>
      <c r="C187" s="181" t="s">
        <v>500</v>
      </c>
      <c r="D187" s="181" t="s">
        <v>193</v>
      </c>
      <c r="E187" s="182" t="s">
        <v>3852</v>
      </c>
      <c r="F187" s="183" t="s">
        <v>3837</v>
      </c>
      <c r="G187" s="184" t="s">
        <v>196</v>
      </c>
      <c r="H187" s="185">
        <v>1</v>
      </c>
      <c r="I187" s="186"/>
      <c r="J187" s="187">
        <f>ROUND(I187*H187,2)</f>
        <v>0</v>
      </c>
      <c r="K187" s="183" t="s">
        <v>19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669</v>
      </c>
      <c r="AT187" s="192" t="s">
        <v>193</v>
      </c>
      <c r="AU187" s="192" t="s">
        <v>80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669</v>
      </c>
      <c r="BM187" s="192" t="s">
        <v>3853</v>
      </c>
    </row>
    <row r="188" spans="1:65" s="2" customFormat="1" ht="11.25">
      <c r="A188" s="37"/>
      <c r="B188" s="38"/>
      <c r="C188" s="39"/>
      <c r="D188" s="194" t="s">
        <v>199</v>
      </c>
      <c r="E188" s="39"/>
      <c r="F188" s="195" t="s">
        <v>3837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80</v>
      </c>
    </row>
    <row r="189" spans="1:65" s="2" customFormat="1" ht="44.25" customHeight="1">
      <c r="A189" s="37"/>
      <c r="B189" s="38"/>
      <c r="C189" s="181" t="s">
        <v>507</v>
      </c>
      <c r="D189" s="181" t="s">
        <v>193</v>
      </c>
      <c r="E189" s="182" t="s">
        <v>3854</v>
      </c>
      <c r="F189" s="183" t="s">
        <v>3855</v>
      </c>
      <c r="G189" s="184" t="s">
        <v>196</v>
      </c>
      <c r="H189" s="185">
        <v>1</v>
      </c>
      <c r="I189" s="186"/>
      <c r="J189" s="187">
        <f>ROUND(I189*H189,2)</f>
        <v>0</v>
      </c>
      <c r="K189" s="183" t="s">
        <v>19</v>
      </c>
      <c r="L189" s="42"/>
      <c r="M189" s="188" t="s">
        <v>19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669</v>
      </c>
      <c r="AT189" s="192" t="s">
        <v>193</v>
      </c>
      <c r="AU189" s="192" t="s">
        <v>80</v>
      </c>
      <c r="AY189" s="20" t="s">
        <v>191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669</v>
      </c>
      <c r="BM189" s="192" t="s">
        <v>3856</v>
      </c>
    </row>
    <row r="190" spans="1:65" s="2" customFormat="1" ht="29.25">
      <c r="A190" s="37"/>
      <c r="B190" s="38"/>
      <c r="C190" s="39"/>
      <c r="D190" s="194" t="s">
        <v>199</v>
      </c>
      <c r="E190" s="39"/>
      <c r="F190" s="195" t="s">
        <v>3857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199</v>
      </c>
      <c r="AU190" s="20" t="s">
        <v>80</v>
      </c>
    </row>
    <row r="191" spans="1:65" s="12" customFormat="1" ht="25.9" customHeight="1">
      <c r="B191" s="165"/>
      <c r="C191" s="166"/>
      <c r="D191" s="167" t="s">
        <v>72</v>
      </c>
      <c r="E191" s="168" t="s">
        <v>3563</v>
      </c>
      <c r="F191" s="168" t="s">
        <v>3858</v>
      </c>
      <c r="G191" s="166"/>
      <c r="H191" s="166"/>
      <c r="I191" s="169"/>
      <c r="J191" s="170">
        <f>BK191</f>
        <v>0</v>
      </c>
      <c r="K191" s="166"/>
      <c r="L191" s="171"/>
      <c r="M191" s="172"/>
      <c r="N191" s="173"/>
      <c r="O191" s="173"/>
      <c r="P191" s="174">
        <f>SUM(P192:P211)</f>
        <v>0</v>
      </c>
      <c r="Q191" s="173"/>
      <c r="R191" s="174">
        <f>SUM(R192:R211)</f>
        <v>0</v>
      </c>
      <c r="S191" s="173"/>
      <c r="T191" s="175">
        <f>SUM(T192:T211)</f>
        <v>0</v>
      </c>
      <c r="AR191" s="176" t="s">
        <v>80</v>
      </c>
      <c r="AT191" s="177" t="s">
        <v>72</v>
      </c>
      <c r="AU191" s="177" t="s">
        <v>73</v>
      </c>
      <c r="AY191" s="176" t="s">
        <v>191</v>
      </c>
      <c r="BK191" s="178">
        <f>SUM(BK192:BK211)</f>
        <v>0</v>
      </c>
    </row>
    <row r="192" spans="1:65" s="2" customFormat="1" ht="24.2" customHeight="1">
      <c r="A192" s="37"/>
      <c r="B192" s="38"/>
      <c r="C192" s="181" t="s">
        <v>514</v>
      </c>
      <c r="D192" s="181" t="s">
        <v>193</v>
      </c>
      <c r="E192" s="182" t="s">
        <v>3859</v>
      </c>
      <c r="F192" s="183" t="s">
        <v>3860</v>
      </c>
      <c r="G192" s="184" t="s">
        <v>301</v>
      </c>
      <c r="H192" s="185">
        <v>941</v>
      </c>
      <c r="I192" s="186"/>
      <c r="J192" s="187">
        <f>ROUND(I192*H192,2)</f>
        <v>0</v>
      </c>
      <c r="K192" s="183" t="s">
        <v>19</v>
      </c>
      <c r="L192" s="42"/>
      <c r="M192" s="188" t="s">
        <v>19</v>
      </c>
      <c r="N192" s="189" t="s">
        <v>44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669</v>
      </c>
      <c r="AT192" s="192" t="s">
        <v>193</v>
      </c>
      <c r="AU192" s="192" t="s">
        <v>80</v>
      </c>
      <c r="AY192" s="20" t="s">
        <v>191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669</v>
      </c>
      <c r="BM192" s="192" t="s">
        <v>3861</v>
      </c>
    </row>
    <row r="193" spans="1:65" s="2" customFormat="1" ht="19.5">
      <c r="A193" s="37"/>
      <c r="B193" s="38"/>
      <c r="C193" s="39"/>
      <c r="D193" s="194" t="s">
        <v>199</v>
      </c>
      <c r="E193" s="39"/>
      <c r="F193" s="195" t="s">
        <v>3862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199</v>
      </c>
      <c r="AU193" s="20" t="s">
        <v>80</v>
      </c>
    </row>
    <row r="194" spans="1:65" s="2" customFormat="1" ht="24.2" customHeight="1">
      <c r="A194" s="37"/>
      <c r="B194" s="38"/>
      <c r="C194" s="181" t="s">
        <v>521</v>
      </c>
      <c r="D194" s="181" t="s">
        <v>193</v>
      </c>
      <c r="E194" s="182" t="s">
        <v>3863</v>
      </c>
      <c r="F194" s="183" t="s">
        <v>3864</v>
      </c>
      <c r="G194" s="184" t="s">
        <v>301</v>
      </c>
      <c r="H194" s="185">
        <v>50</v>
      </c>
      <c r="I194" s="186"/>
      <c r="J194" s="187">
        <f>ROUND(I194*H194,2)</f>
        <v>0</v>
      </c>
      <c r="K194" s="183" t="s">
        <v>19</v>
      </c>
      <c r="L194" s="42"/>
      <c r="M194" s="188" t="s">
        <v>19</v>
      </c>
      <c r="N194" s="189" t="s">
        <v>44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669</v>
      </c>
      <c r="AT194" s="192" t="s">
        <v>193</v>
      </c>
      <c r="AU194" s="192" t="s">
        <v>80</v>
      </c>
      <c r="AY194" s="20" t="s">
        <v>191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80</v>
      </c>
      <c r="BK194" s="193">
        <f>ROUND(I194*H194,2)</f>
        <v>0</v>
      </c>
      <c r="BL194" s="20" t="s">
        <v>669</v>
      </c>
      <c r="BM194" s="192" t="s">
        <v>3865</v>
      </c>
    </row>
    <row r="195" spans="1:65" s="2" customFormat="1" ht="19.5">
      <c r="A195" s="37"/>
      <c r="B195" s="38"/>
      <c r="C195" s="39"/>
      <c r="D195" s="194" t="s">
        <v>199</v>
      </c>
      <c r="E195" s="39"/>
      <c r="F195" s="195" t="s">
        <v>3866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199</v>
      </c>
      <c r="AU195" s="20" t="s">
        <v>80</v>
      </c>
    </row>
    <row r="196" spans="1:65" s="2" customFormat="1" ht="24.2" customHeight="1">
      <c r="A196" s="37"/>
      <c r="B196" s="38"/>
      <c r="C196" s="181" t="s">
        <v>528</v>
      </c>
      <c r="D196" s="181" t="s">
        <v>193</v>
      </c>
      <c r="E196" s="182" t="s">
        <v>3867</v>
      </c>
      <c r="F196" s="183" t="s">
        <v>3868</v>
      </c>
      <c r="G196" s="184" t="s">
        <v>301</v>
      </c>
      <c r="H196" s="185">
        <v>588</v>
      </c>
      <c r="I196" s="186"/>
      <c r="J196" s="187">
        <f>ROUND(I196*H196,2)</f>
        <v>0</v>
      </c>
      <c r="K196" s="183" t="s">
        <v>19</v>
      </c>
      <c r="L196" s="42"/>
      <c r="M196" s="188" t="s">
        <v>19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669</v>
      </c>
      <c r="AT196" s="192" t="s">
        <v>193</v>
      </c>
      <c r="AU196" s="192" t="s">
        <v>80</v>
      </c>
      <c r="AY196" s="20" t="s">
        <v>191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669</v>
      </c>
      <c r="BM196" s="192" t="s">
        <v>3869</v>
      </c>
    </row>
    <row r="197" spans="1:65" s="2" customFormat="1" ht="19.5">
      <c r="A197" s="37"/>
      <c r="B197" s="38"/>
      <c r="C197" s="39"/>
      <c r="D197" s="194" t="s">
        <v>199</v>
      </c>
      <c r="E197" s="39"/>
      <c r="F197" s="195" t="s">
        <v>3870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199</v>
      </c>
      <c r="AU197" s="20" t="s">
        <v>80</v>
      </c>
    </row>
    <row r="198" spans="1:65" s="2" customFormat="1" ht="24.2" customHeight="1">
      <c r="A198" s="37"/>
      <c r="B198" s="38"/>
      <c r="C198" s="181" t="s">
        <v>533</v>
      </c>
      <c r="D198" s="181" t="s">
        <v>193</v>
      </c>
      <c r="E198" s="182" t="s">
        <v>3871</v>
      </c>
      <c r="F198" s="183" t="s">
        <v>3872</v>
      </c>
      <c r="G198" s="184" t="s">
        <v>301</v>
      </c>
      <c r="H198" s="185">
        <v>147</v>
      </c>
      <c r="I198" s="186"/>
      <c r="J198" s="187">
        <f>ROUND(I198*H198,2)</f>
        <v>0</v>
      </c>
      <c r="K198" s="183" t="s">
        <v>19</v>
      </c>
      <c r="L198" s="42"/>
      <c r="M198" s="188" t="s">
        <v>19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669</v>
      </c>
      <c r="AT198" s="192" t="s">
        <v>193</v>
      </c>
      <c r="AU198" s="192" t="s">
        <v>80</v>
      </c>
      <c r="AY198" s="20" t="s">
        <v>191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669</v>
      </c>
      <c r="BM198" s="192" t="s">
        <v>3873</v>
      </c>
    </row>
    <row r="199" spans="1:65" s="2" customFormat="1" ht="19.5">
      <c r="A199" s="37"/>
      <c r="B199" s="38"/>
      <c r="C199" s="39"/>
      <c r="D199" s="194" t="s">
        <v>199</v>
      </c>
      <c r="E199" s="39"/>
      <c r="F199" s="195" t="s">
        <v>3874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199</v>
      </c>
      <c r="AU199" s="20" t="s">
        <v>80</v>
      </c>
    </row>
    <row r="200" spans="1:65" s="2" customFormat="1" ht="24.2" customHeight="1">
      <c r="A200" s="37"/>
      <c r="B200" s="38"/>
      <c r="C200" s="181" t="s">
        <v>540</v>
      </c>
      <c r="D200" s="181" t="s">
        <v>193</v>
      </c>
      <c r="E200" s="182" t="s">
        <v>3875</v>
      </c>
      <c r="F200" s="183" t="s">
        <v>3876</v>
      </c>
      <c r="G200" s="184" t="s">
        <v>301</v>
      </c>
      <c r="H200" s="185">
        <v>120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669</v>
      </c>
      <c r="AT200" s="192" t="s">
        <v>193</v>
      </c>
      <c r="AU200" s="192" t="s">
        <v>80</v>
      </c>
      <c r="AY200" s="20" t="s">
        <v>191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669</v>
      </c>
      <c r="BM200" s="192" t="s">
        <v>3877</v>
      </c>
    </row>
    <row r="201" spans="1:65" s="2" customFormat="1" ht="19.5">
      <c r="A201" s="37"/>
      <c r="B201" s="38"/>
      <c r="C201" s="39"/>
      <c r="D201" s="194" t="s">
        <v>199</v>
      </c>
      <c r="E201" s="39"/>
      <c r="F201" s="195" t="s">
        <v>3878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199</v>
      </c>
      <c r="AU201" s="20" t="s">
        <v>80</v>
      </c>
    </row>
    <row r="202" spans="1:65" s="2" customFormat="1" ht="24.2" customHeight="1">
      <c r="A202" s="37"/>
      <c r="B202" s="38"/>
      <c r="C202" s="181" t="s">
        <v>547</v>
      </c>
      <c r="D202" s="181" t="s">
        <v>193</v>
      </c>
      <c r="E202" s="182" t="s">
        <v>3879</v>
      </c>
      <c r="F202" s="183" t="s">
        <v>3880</v>
      </c>
      <c r="G202" s="184" t="s">
        <v>301</v>
      </c>
      <c r="H202" s="185">
        <v>14</v>
      </c>
      <c r="I202" s="186"/>
      <c r="J202" s="187">
        <f>ROUND(I202*H202,2)</f>
        <v>0</v>
      </c>
      <c r="K202" s="183" t="s">
        <v>19</v>
      </c>
      <c r="L202" s="42"/>
      <c r="M202" s="188" t="s">
        <v>19</v>
      </c>
      <c r="N202" s="189" t="s">
        <v>44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669</v>
      </c>
      <c r="AT202" s="192" t="s">
        <v>193</v>
      </c>
      <c r="AU202" s="192" t="s">
        <v>80</v>
      </c>
      <c r="AY202" s="20" t="s">
        <v>191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80</v>
      </c>
      <c r="BK202" s="193">
        <f>ROUND(I202*H202,2)</f>
        <v>0</v>
      </c>
      <c r="BL202" s="20" t="s">
        <v>669</v>
      </c>
      <c r="BM202" s="192" t="s">
        <v>3881</v>
      </c>
    </row>
    <row r="203" spans="1:65" s="2" customFormat="1" ht="19.5">
      <c r="A203" s="37"/>
      <c r="B203" s="38"/>
      <c r="C203" s="39"/>
      <c r="D203" s="194" t="s">
        <v>199</v>
      </c>
      <c r="E203" s="39"/>
      <c r="F203" s="195" t="s">
        <v>3882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199</v>
      </c>
      <c r="AU203" s="20" t="s">
        <v>80</v>
      </c>
    </row>
    <row r="204" spans="1:65" s="2" customFormat="1" ht="24.2" customHeight="1">
      <c r="A204" s="37"/>
      <c r="B204" s="38"/>
      <c r="C204" s="181" t="s">
        <v>552</v>
      </c>
      <c r="D204" s="181" t="s">
        <v>193</v>
      </c>
      <c r="E204" s="182" t="s">
        <v>3883</v>
      </c>
      <c r="F204" s="183" t="s">
        <v>3884</v>
      </c>
      <c r="G204" s="184" t="s">
        <v>301</v>
      </c>
      <c r="H204" s="185">
        <v>3036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669</v>
      </c>
      <c r="AT204" s="192" t="s">
        <v>193</v>
      </c>
      <c r="AU204" s="192" t="s">
        <v>80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669</v>
      </c>
      <c r="BM204" s="192" t="s">
        <v>3885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3886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80</v>
      </c>
    </row>
    <row r="206" spans="1:65" s="2" customFormat="1" ht="24.2" customHeight="1">
      <c r="A206" s="37"/>
      <c r="B206" s="38"/>
      <c r="C206" s="181" t="s">
        <v>601</v>
      </c>
      <c r="D206" s="181" t="s">
        <v>193</v>
      </c>
      <c r="E206" s="182" t="s">
        <v>3887</v>
      </c>
      <c r="F206" s="183" t="s">
        <v>3888</v>
      </c>
      <c r="G206" s="184" t="s">
        <v>301</v>
      </c>
      <c r="H206" s="185">
        <v>2491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44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669</v>
      </c>
      <c r="AT206" s="192" t="s">
        <v>193</v>
      </c>
      <c r="AU206" s="192" t="s">
        <v>80</v>
      </c>
      <c r="AY206" s="20" t="s">
        <v>191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669</v>
      </c>
      <c r="BM206" s="192" t="s">
        <v>3889</v>
      </c>
    </row>
    <row r="207" spans="1:65" s="2" customFormat="1" ht="11.25">
      <c r="A207" s="37"/>
      <c r="B207" s="38"/>
      <c r="C207" s="39"/>
      <c r="D207" s="194" t="s">
        <v>199</v>
      </c>
      <c r="E207" s="39"/>
      <c r="F207" s="195" t="s">
        <v>3890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199</v>
      </c>
      <c r="AU207" s="20" t="s">
        <v>80</v>
      </c>
    </row>
    <row r="208" spans="1:65" s="2" customFormat="1" ht="44.25" customHeight="1">
      <c r="A208" s="37"/>
      <c r="B208" s="38"/>
      <c r="C208" s="181" t="s">
        <v>610</v>
      </c>
      <c r="D208" s="181" t="s">
        <v>193</v>
      </c>
      <c r="E208" s="182" t="s">
        <v>3891</v>
      </c>
      <c r="F208" s="183" t="s">
        <v>3892</v>
      </c>
      <c r="G208" s="184" t="s">
        <v>301</v>
      </c>
      <c r="H208" s="185">
        <v>612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669</v>
      </c>
      <c r="AT208" s="192" t="s">
        <v>193</v>
      </c>
      <c r="AU208" s="192" t="s">
        <v>80</v>
      </c>
      <c r="AY208" s="20" t="s">
        <v>191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669</v>
      </c>
      <c r="BM208" s="192" t="s">
        <v>3893</v>
      </c>
    </row>
    <row r="209" spans="1:65" s="2" customFormat="1" ht="19.5">
      <c r="A209" s="37"/>
      <c r="B209" s="38"/>
      <c r="C209" s="39"/>
      <c r="D209" s="194" t="s">
        <v>199</v>
      </c>
      <c r="E209" s="39"/>
      <c r="F209" s="195" t="s">
        <v>3894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199</v>
      </c>
      <c r="AU209" s="20" t="s">
        <v>80</v>
      </c>
    </row>
    <row r="210" spans="1:65" s="2" customFormat="1" ht="44.25" customHeight="1">
      <c r="A210" s="37"/>
      <c r="B210" s="38"/>
      <c r="C210" s="181" t="s">
        <v>617</v>
      </c>
      <c r="D210" s="181" t="s">
        <v>193</v>
      </c>
      <c r="E210" s="182" t="s">
        <v>3895</v>
      </c>
      <c r="F210" s="183" t="s">
        <v>3896</v>
      </c>
      <c r="G210" s="184" t="s">
        <v>301</v>
      </c>
      <c r="H210" s="185">
        <v>200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44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669</v>
      </c>
      <c r="AT210" s="192" t="s">
        <v>193</v>
      </c>
      <c r="AU210" s="192" t="s">
        <v>80</v>
      </c>
      <c r="AY210" s="20" t="s">
        <v>191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669</v>
      </c>
      <c r="BM210" s="192" t="s">
        <v>3897</v>
      </c>
    </row>
    <row r="211" spans="1:65" s="2" customFormat="1" ht="19.5">
      <c r="A211" s="37"/>
      <c r="B211" s="38"/>
      <c r="C211" s="39"/>
      <c r="D211" s="194" t="s">
        <v>199</v>
      </c>
      <c r="E211" s="39"/>
      <c r="F211" s="195" t="s">
        <v>3898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199</v>
      </c>
      <c r="AU211" s="20" t="s">
        <v>80</v>
      </c>
    </row>
    <row r="212" spans="1:65" s="12" customFormat="1" ht="25.9" customHeight="1">
      <c r="B212" s="165"/>
      <c r="C212" s="166"/>
      <c r="D212" s="167" t="s">
        <v>72</v>
      </c>
      <c r="E212" s="168" t="s">
        <v>3584</v>
      </c>
      <c r="F212" s="168" t="s">
        <v>3899</v>
      </c>
      <c r="G212" s="166"/>
      <c r="H212" s="166"/>
      <c r="I212" s="169"/>
      <c r="J212" s="170">
        <f>BK212</f>
        <v>0</v>
      </c>
      <c r="K212" s="166"/>
      <c r="L212" s="171"/>
      <c r="M212" s="172"/>
      <c r="N212" s="173"/>
      <c r="O212" s="173"/>
      <c r="P212" s="174">
        <f>SUM(P213:P226)</f>
        <v>0</v>
      </c>
      <c r="Q212" s="173"/>
      <c r="R212" s="174">
        <f>SUM(R213:R226)</f>
        <v>0</v>
      </c>
      <c r="S212" s="173"/>
      <c r="T212" s="175">
        <f>SUM(T213:T226)</f>
        <v>0</v>
      </c>
      <c r="AR212" s="176" t="s">
        <v>80</v>
      </c>
      <c r="AT212" s="177" t="s">
        <v>72</v>
      </c>
      <c r="AU212" s="177" t="s">
        <v>73</v>
      </c>
      <c r="AY212" s="176" t="s">
        <v>191</v>
      </c>
      <c r="BK212" s="178">
        <f>SUM(BK213:BK226)</f>
        <v>0</v>
      </c>
    </row>
    <row r="213" spans="1:65" s="2" customFormat="1" ht="16.5" customHeight="1">
      <c r="A213" s="37"/>
      <c r="B213" s="38"/>
      <c r="C213" s="181" t="s">
        <v>622</v>
      </c>
      <c r="D213" s="181" t="s">
        <v>193</v>
      </c>
      <c r="E213" s="182" t="s">
        <v>3900</v>
      </c>
      <c r="F213" s="183" t="s">
        <v>3901</v>
      </c>
      <c r="G213" s="184" t="s">
        <v>301</v>
      </c>
      <c r="H213" s="185">
        <v>25</v>
      </c>
      <c r="I213" s="186"/>
      <c r="J213" s="187">
        <f>ROUND(I213*H213,2)</f>
        <v>0</v>
      </c>
      <c r="K213" s="183" t="s">
        <v>19</v>
      </c>
      <c r="L213" s="42"/>
      <c r="M213" s="188" t="s">
        <v>19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669</v>
      </c>
      <c r="AT213" s="192" t="s">
        <v>193</v>
      </c>
      <c r="AU213" s="192" t="s">
        <v>80</v>
      </c>
      <c r="AY213" s="20" t="s">
        <v>191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669</v>
      </c>
      <c r="BM213" s="192" t="s">
        <v>3902</v>
      </c>
    </row>
    <row r="214" spans="1:65" s="2" customFormat="1" ht="11.25">
      <c r="A214" s="37"/>
      <c r="B214" s="38"/>
      <c r="C214" s="39"/>
      <c r="D214" s="194" t="s">
        <v>199</v>
      </c>
      <c r="E214" s="39"/>
      <c r="F214" s="195" t="s">
        <v>3903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199</v>
      </c>
      <c r="AU214" s="20" t="s">
        <v>80</v>
      </c>
    </row>
    <row r="215" spans="1:65" s="2" customFormat="1" ht="16.5" customHeight="1">
      <c r="A215" s="37"/>
      <c r="B215" s="38"/>
      <c r="C215" s="181" t="s">
        <v>629</v>
      </c>
      <c r="D215" s="181" t="s">
        <v>193</v>
      </c>
      <c r="E215" s="182" t="s">
        <v>3904</v>
      </c>
      <c r="F215" s="183" t="s">
        <v>3905</v>
      </c>
      <c r="G215" s="184" t="s">
        <v>301</v>
      </c>
      <c r="H215" s="185">
        <v>120</v>
      </c>
      <c r="I215" s="186"/>
      <c r="J215" s="187">
        <f>ROUND(I215*H215,2)</f>
        <v>0</v>
      </c>
      <c r="K215" s="183" t="s">
        <v>19</v>
      </c>
      <c r="L215" s="42"/>
      <c r="M215" s="188" t="s">
        <v>19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669</v>
      </c>
      <c r="AT215" s="192" t="s">
        <v>193</v>
      </c>
      <c r="AU215" s="192" t="s">
        <v>80</v>
      </c>
      <c r="AY215" s="20" t="s">
        <v>191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669</v>
      </c>
      <c r="BM215" s="192" t="s">
        <v>3906</v>
      </c>
    </row>
    <row r="216" spans="1:65" s="2" customFormat="1" ht="11.25">
      <c r="A216" s="37"/>
      <c r="B216" s="38"/>
      <c r="C216" s="39"/>
      <c r="D216" s="194" t="s">
        <v>199</v>
      </c>
      <c r="E216" s="39"/>
      <c r="F216" s="195" t="s">
        <v>3907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199</v>
      </c>
      <c r="AU216" s="20" t="s">
        <v>80</v>
      </c>
    </row>
    <row r="217" spans="1:65" s="2" customFormat="1" ht="16.5" customHeight="1">
      <c r="A217" s="37"/>
      <c r="B217" s="38"/>
      <c r="C217" s="181" t="s">
        <v>634</v>
      </c>
      <c r="D217" s="181" t="s">
        <v>193</v>
      </c>
      <c r="E217" s="182" t="s">
        <v>3908</v>
      </c>
      <c r="F217" s="183" t="s">
        <v>3909</v>
      </c>
      <c r="G217" s="184" t="s">
        <v>301</v>
      </c>
      <c r="H217" s="185">
        <v>35</v>
      </c>
      <c r="I217" s="186"/>
      <c r="J217" s="187">
        <f>ROUND(I217*H217,2)</f>
        <v>0</v>
      </c>
      <c r="K217" s="183" t="s">
        <v>19</v>
      </c>
      <c r="L217" s="42"/>
      <c r="M217" s="188" t="s">
        <v>19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669</v>
      </c>
      <c r="AT217" s="192" t="s">
        <v>193</v>
      </c>
      <c r="AU217" s="192" t="s">
        <v>80</v>
      </c>
      <c r="AY217" s="20" t="s">
        <v>191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669</v>
      </c>
      <c r="BM217" s="192" t="s">
        <v>3910</v>
      </c>
    </row>
    <row r="218" spans="1:65" s="2" customFormat="1" ht="11.25">
      <c r="A218" s="37"/>
      <c r="B218" s="38"/>
      <c r="C218" s="39"/>
      <c r="D218" s="194" t="s">
        <v>199</v>
      </c>
      <c r="E218" s="39"/>
      <c r="F218" s="195" t="s">
        <v>3911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199</v>
      </c>
      <c r="AU218" s="20" t="s">
        <v>80</v>
      </c>
    </row>
    <row r="219" spans="1:65" s="2" customFormat="1" ht="16.5" customHeight="1">
      <c r="A219" s="37"/>
      <c r="B219" s="38"/>
      <c r="C219" s="181" t="s">
        <v>641</v>
      </c>
      <c r="D219" s="181" t="s">
        <v>193</v>
      </c>
      <c r="E219" s="182" t="s">
        <v>3912</v>
      </c>
      <c r="F219" s="183" t="s">
        <v>3913</v>
      </c>
      <c r="G219" s="184" t="s">
        <v>301</v>
      </c>
      <c r="H219" s="185">
        <v>380</v>
      </c>
      <c r="I219" s="186"/>
      <c r="J219" s="187">
        <f>ROUND(I219*H219,2)</f>
        <v>0</v>
      </c>
      <c r="K219" s="183" t="s">
        <v>19</v>
      </c>
      <c r="L219" s="42"/>
      <c r="M219" s="188" t="s">
        <v>19</v>
      </c>
      <c r="N219" s="189" t="s">
        <v>44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669</v>
      </c>
      <c r="AT219" s="192" t="s">
        <v>193</v>
      </c>
      <c r="AU219" s="192" t="s">
        <v>80</v>
      </c>
      <c r="AY219" s="20" t="s">
        <v>191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669</v>
      </c>
      <c r="BM219" s="192" t="s">
        <v>3914</v>
      </c>
    </row>
    <row r="220" spans="1:65" s="2" customFormat="1" ht="11.25">
      <c r="A220" s="37"/>
      <c r="B220" s="38"/>
      <c r="C220" s="39"/>
      <c r="D220" s="194" t="s">
        <v>199</v>
      </c>
      <c r="E220" s="39"/>
      <c r="F220" s="195" t="s">
        <v>3913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199</v>
      </c>
      <c r="AU220" s="20" t="s">
        <v>80</v>
      </c>
    </row>
    <row r="221" spans="1:65" s="2" customFormat="1" ht="16.5" customHeight="1">
      <c r="A221" s="37"/>
      <c r="B221" s="38"/>
      <c r="C221" s="181" t="s">
        <v>646</v>
      </c>
      <c r="D221" s="181" t="s">
        <v>193</v>
      </c>
      <c r="E221" s="182" t="s">
        <v>3915</v>
      </c>
      <c r="F221" s="183" t="s">
        <v>3916</v>
      </c>
      <c r="G221" s="184" t="s">
        <v>301</v>
      </c>
      <c r="H221" s="185">
        <v>140</v>
      </c>
      <c r="I221" s="186"/>
      <c r="J221" s="187">
        <f>ROUND(I221*H221,2)</f>
        <v>0</v>
      </c>
      <c r="K221" s="183" t="s">
        <v>19</v>
      </c>
      <c r="L221" s="42"/>
      <c r="M221" s="188" t="s">
        <v>19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669</v>
      </c>
      <c r="AT221" s="192" t="s">
        <v>193</v>
      </c>
      <c r="AU221" s="192" t="s">
        <v>80</v>
      </c>
      <c r="AY221" s="20" t="s">
        <v>191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669</v>
      </c>
      <c r="BM221" s="192" t="s">
        <v>3917</v>
      </c>
    </row>
    <row r="222" spans="1:65" s="2" customFormat="1" ht="11.25">
      <c r="A222" s="37"/>
      <c r="B222" s="38"/>
      <c r="C222" s="39"/>
      <c r="D222" s="194" t="s">
        <v>199</v>
      </c>
      <c r="E222" s="39"/>
      <c r="F222" s="195" t="s">
        <v>3916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199</v>
      </c>
      <c r="AU222" s="20" t="s">
        <v>80</v>
      </c>
    </row>
    <row r="223" spans="1:65" s="2" customFormat="1" ht="16.5" customHeight="1">
      <c r="A223" s="37"/>
      <c r="B223" s="38"/>
      <c r="C223" s="181" t="s">
        <v>653</v>
      </c>
      <c r="D223" s="181" t="s">
        <v>193</v>
      </c>
      <c r="E223" s="182" t="s">
        <v>3918</v>
      </c>
      <c r="F223" s="183" t="s">
        <v>3919</v>
      </c>
      <c r="G223" s="184" t="s">
        <v>196</v>
      </c>
      <c r="H223" s="185">
        <v>78</v>
      </c>
      <c r="I223" s="186"/>
      <c r="J223" s="187">
        <f>ROUND(I223*H223,2)</f>
        <v>0</v>
      </c>
      <c r="K223" s="183" t="s">
        <v>19</v>
      </c>
      <c r="L223" s="42"/>
      <c r="M223" s="188" t="s">
        <v>19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669</v>
      </c>
      <c r="AT223" s="192" t="s">
        <v>193</v>
      </c>
      <c r="AU223" s="192" t="s">
        <v>80</v>
      </c>
      <c r="AY223" s="20" t="s">
        <v>191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669</v>
      </c>
      <c r="BM223" s="192" t="s">
        <v>3920</v>
      </c>
    </row>
    <row r="224" spans="1:65" s="2" customFormat="1" ht="11.25">
      <c r="A224" s="37"/>
      <c r="B224" s="38"/>
      <c r="C224" s="39"/>
      <c r="D224" s="194" t="s">
        <v>199</v>
      </c>
      <c r="E224" s="39"/>
      <c r="F224" s="195" t="s">
        <v>3919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199</v>
      </c>
      <c r="AU224" s="20" t="s">
        <v>80</v>
      </c>
    </row>
    <row r="225" spans="1:65" s="2" customFormat="1" ht="24.2" customHeight="1">
      <c r="A225" s="37"/>
      <c r="B225" s="38"/>
      <c r="C225" s="181" t="s">
        <v>656</v>
      </c>
      <c r="D225" s="181" t="s">
        <v>193</v>
      </c>
      <c r="E225" s="182" t="s">
        <v>3921</v>
      </c>
      <c r="F225" s="183" t="s">
        <v>3922</v>
      </c>
      <c r="G225" s="184" t="s">
        <v>196</v>
      </c>
      <c r="H225" s="185">
        <v>1</v>
      </c>
      <c r="I225" s="186"/>
      <c r="J225" s="187">
        <f>ROUND(I225*H225,2)</f>
        <v>0</v>
      </c>
      <c r="K225" s="183" t="s">
        <v>19</v>
      </c>
      <c r="L225" s="42"/>
      <c r="M225" s="188" t="s">
        <v>19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669</v>
      </c>
      <c r="AT225" s="192" t="s">
        <v>193</v>
      </c>
      <c r="AU225" s="192" t="s">
        <v>80</v>
      </c>
      <c r="AY225" s="20" t="s">
        <v>191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669</v>
      </c>
      <c r="BM225" s="192" t="s">
        <v>3923</v>
      </c>
    </row>
    <row r="226" spans="1:65" s="2" customFormat="1" ht="11.25">
      <c r="A226" s="37"/>
      <c r="B226" s="38"/>
      <c r="C226" s="39"/>
      <c r="D226" s="194" t="s">
        <v>199</v>
      </c>
      <c r="E226" s="39"/>
      <c r="F226" s="195" t="s">
        <v>3922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199</v>
      </c>
      <c r="AU226" s="20" t="s">
        <v>80</v>
      </c>
    </row>
    <row r="227" spans="1:65" s="12" customFormat="1" ht="25.9" customHeight="1">
      <c r="B227" s="165"/>
      <c r="C227" s="166"/>
      <c r="D227" s="167" t="s">
        <v>72</v>
      </c>
      <c r="E227" s="168" t="s">
        <v>3620</v>
      </c>
      <c r="F227" s="168" t="s">
        <v>3924</v>
      </c>
      <c r="G227" s="166"/>
      <c r="H227" s="166"/>
      <c r="I227" s="169"/>
      <c r="J227" s="170">
        <f>BK227</f>
        <v>0</v>
      </c>
      <c r="K227" s="166"/>
      <c r="L227" s="171"/>
      <c r="M227" s="172"/>
      <c r="N227" s="173"/>
      <c r="O227" s="173"/>
      <c r="P227" s="174">
        <f>SUM(P228:P243)</f>
        <v>0</v>
      </c>
      <c r="Q227" s="173"/>
      <c r="R227" s="174">
        <f>SUM(R228:R243)</f>
        <v>0</v>
      </c>
      <c r="S227" s="173"/>
      <c r="T227" s="175">
        <f>SUM(T228:T243)</f>
        <v>0</v>
      </c>
      <c r="AR227" s="176" t="s">
        <v>80</v>
      </c>
      <c r="AT227" s="177" t="s">
        <v>72</v>
      </c>
      <c r="AU227" s="177" t="s">
        <v>73</v>
      </c>
      <c r="AY227" s="176" t="s">
        <v>191</v>
      </c>
      <c r="BK227" s="178">
        <f>SUM(BK228:BK243)</f>
        <v>0</v>
      </c>
    </row>
    <row r="228" spans="1:65" s="2" customFormat="1" ht="16.5" customHeight="1">
      <c r="A228" s="37"/>
      <c r="B228" s="38"/>
      <c r="C228" s="181" t="s">
        <v>663</v>
      </c>
      <c r="D228" s="181" t="s">
        <v>193</v>
      </c>
      <c r="E228" s="182" t="s">
        <v>3925</v>
      </c>
      <c r="F228" s="183" t="s">
        <v>3926</v>
      </c>
      <c r="G228" s="184" t="s">
        <v>1780</v>
      </c>
      <c r="H228" s="185">
        <v>1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669</v>
      </c>
      <c r="AT228" s="192" t="s">
        <v>193</v>
      </c>
      <c r="AU228" s="192" t="s">
        <v>80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669</v>
      </c>
      <c r="BM228" s="192" t="s">
        <v>3927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3926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80</v>
      </c>
    </row>
    <row r="230" spans="1:65" s="2" customFormat="1" ht="16.5" customHeight="1">
      <c r="A230" s="37"/>
      <c r="B230" s="38"/>
      <c r="C230" s="181" t="s">
        <v>669</v>
      </c>
      <c r="D230" s="181" t="s">
        <v>193</v>
      </c>
      <c r="E230" s="182" t="s">
        <v>3928</v>
      </c>
      <c r="F230" s="183" t="s">
        <v>3929</v>
      </c>
      <c r="G230" s="184" t="s">
        <v>1780</v>
      </c>
      <c r="H230" s="185">
        <v>269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669</v>
      </c>
      <c r="AT230" s="192" t="s">
        <v>193</v>
      </c>
      <c r="AU230" s="192" t="s">
        <v>80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669</v>
      </c>
      <c r="BM230" s="192" t="s">
        <v>3930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3929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80</v>
      </c>
    </row>
    <row r="232" spans="1:65" s="2" customFormat="1" ht="16.5" customHeight="1">
      <c r="A232" s="37"/>
      <c r="B232" s="38"/>
      <c r="C232" s="181" t="s">
        <v>673</v>
      </c>
      <c r="D232" s="181" t="s">
        <v>193</v>
      </c>
      <c r="E232" s="182" t="s">
        <v>3931</v>
      </c>
      <c r="F232" s="183" t="s">
        <v>3932</v>
      </c>
      <c r="G232" s="184" t="s">
        <v>1780</v>
      </c>
      <c r="H232" s="185">
        <v>269</v>
      </c>
      <c r="I232" s="186"/>
      <c r="J232" s="187">
        <f>ROUND(I232*H232,2)</f>
        <v>0</v>
      </c>
      <c r="K232" s="183" t="s">
        <v>19</v>
      </c>
      <c r="L232" s="42"/>
      <c r="M232" s="188" t="s">
        <v>19</v>
      </c>
      <c r="N232" s="189" t="s">
        <v>44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669</v>
      </c>
      <c r="AT232" s="192" t="s">
        <v>193</v>
      </c>
      <c r="AU232" s="192" t="s">
        <v>80</v>
      </c>
      <c r="AY232" s="20" t="s">
        <v>191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80</v>
      </c>
      <c r="BK232" s="193">
        <f>ROUND(I232*H232,2)</f>
        <v>0</v>
      </c>
      <c r="BL232" s="20" t="s">
        <v>669</v>
      </c>
      <c r="BM232" s="192" t="s">
        <v>3933</v>
      </c>
    </row>
    <row r="233" spans="1:65" s="2" customFormat="1" ht="11.25">
      <c r="A233" s="37"/>
      <c r="B233" s="38"/>
      <c r="C233" s="39"/>
      <c r="D233" s="194" t="s">
        <v>199</v>
      </c>
      <c r="E233" s="39"/>
      <c r="F233" s="195" t="s">
        <v>3932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199</v>
      </c>
      <c r="AU233" s="20" t="s">
        <v>80</v>
      </c>
    </row>
    <row r="234" spans="1:65" s="2" customFormat="1" ht="16.5" customHeight="1">
      <c r="A234" s="37"/>
      <c r="B234" s="38"/>
      <c r="C234" s="181" t="s">
        <v>680</v>
      </c>
      <c r="D234" s="181" t="s">
        <v>193</v>
      </c>
      <c r="E234" s="182" t="s">
        <v>3934</v>
      </c>
      <c r="F234" s="183" t="s">
        <v>3935</v>
      </c>
      <c r="G234" s="184" t="s">
        <v>1780</v>
      </c>
      <c r="H234" s="185">
        <v>1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669</v>
      </c>
      <c r="AT234" s="192" t="s">
        <v>193</v>
      </c>
      <c r="AU234" s="192" t="s">
        <v>80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669</v>
      </c>
      <c r="BM234" s="192" t="s">
        <v>3936</v>
      </c>
    </row>
    <row r="235" spans="1:65" s="2" customFormat="1" ht="11.25">
      <c r="A235" s="37"/>
      <c r="B235" s="38"/>
      <c r="C235" s="39"/>
      <c r="D235" s="194" t="s">
        <v>199</v>
      </c>
      <c r="E235" s="39"/>
      <c r="F235" s="195" t="s">
        <v>3935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80</v>
      </c>
    </row>
    <row r="236" spans="1:65" s="2" customFormat="1" ht="16.5" customHeight="1">
      <c r="A236" s="37"/>
      <c r="B236" s="38"/>
      <c r="C236" s="181" t="s">
        <v>686</v>
      </c>
      <c r="D236" s="181" t="s">
        <v>193</v>
      </c>
      <c r="E236" s="182" t="s">
        <v>3937</v>
      </c>
      <c r="F236" s="183" t="s">
        <v>3938</v>
      </c>
      <c r="G236" s="184" t="s">
        <v>1780</v>
      </c>
      <c r="H236" s="185">
        <v>1</v>
      </c>
      <c r="I236" s="186"/>
      <c r="J236" s="187">
        <f>ROUND(I236*H236,2)</f>
        <v>0</v>
      </c>
      <c r="K236" s="183" t="s">
        <v>19</v>
      </c>
      <c r="L236" s="42"/>
      <c r="M236" s="188" t="s">
        <v>19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669</v>
      </c>
      <c r="AT236" s="192" t="s">
        <v>193</v>
      </c>
      <c r="AU236" s="192" t="s">
        <v>80</v>
      </c>
      <c r="AY236" s="20" t="s">
        <v>191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669</v>
      </c>
      <c r="BM236" s="192" t="s">
        <v>3939</v>
      </c>
    </row>
    <row r="237" spans="1:65" s="2" customFormat="1" ht="11.25">
      <c r="A237" s="37"/>
      <c r="B237" s="38"/>
      <c r="C237" s="39"/>
      <c r="D237" s="194" t="s">
        <v>199</v>
      </c>
      <c r="E237" s="39"/>
      <c r="F237" s="195" t="s">
        <v>3938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199</v>
      </c>
      <c r="AU237" s="20" t="s">
        <v>80</v>
      </c>
    </row>
    <row r="238" spans="1:65" s="2" customFormat="1" ht="16.5" customHeight="1">
      <c r="A238" s="37"/>
      <c r="B238" s="38"/>
      <c r="C238" s="181" t="s">
        <v>693</v>
      </c>
      <c r="D238" s="181" t="s">
        <v>193</v>
      </c>
      <c r="E238" s="182" t="s">
        <v>3940</v>
      </c>
      <c r="F238" s="183" t="s">
        <v>3941</v>
      </c>
      <c r="G238" s="184" t="s">
        <v>1780</v>
      </c>
      <c r="H238" s="185">
        <v>1</v>
      </c>
      <c r="I238" s="186"/>
      <c r="J238" s="187">
        <f>ROUND(I238*H238,2)</f>
        <v>0</v>
      </c>
      <c r="K238" s="183" t="s">
        <v>19</v>
      </c>
      <c r="L238" s="42"/>
      <c r="M238" s="188" t="s">
        <v>19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669</v>
      </c>
      <c r="AT238" s="192" t="s">
        <v>193</v>
      </c>
      <c r="AU238" s="192" t="s">
        <v>80</v>
      </c>
      <c r="AY238" s="20" t="s">
        <v>191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669</v>
      </c>
      <c r="BM238" s="192" t="s">
        <v>3942</v>
      </c>
    </row>
    <row r="239" spans="1:65" s="2" customFormat="1" ht="11.25">
      <c r="A239" s="37"/>
      <c r="B239" s="38"/>
      <c r="C239" s="39"/>
      <c r="D239" s="194" t="s">
        <v>199</v>
      </c>
      <c r="E239" s="39"/>
      <c r="F239" s="195" t="s">
        <v>3941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199</v>
      </c>
      <c r="AU239" s="20" t="s">
        <v>80</v>
      </c>
    </row>
    <row r="240" spans="1:65" s="2" customFormat="1" ht="16.5" customHeight="1">
      <c r="A240" s="37"/>
      <c r="B240" s="38"/>
      <c r="C240" s="181" t="s">
        <v>711</v>
      </c>
      <c r="D240" s="181" t="s">
        <v>193</v>
      </c>
      <c r="E240" s="182" t="s">
        <v>3943</v>
      </c>
      <c r="F240" s="183" t="s">
        <v>3944</v>
      </c>
      <c r="G240" s="184" t="s">
        <v>1780</v>
      </c>
      <c r="H240" s="185">
        <v>1</v>
      </c>
      <c r="I240" s="186"/>
      <c r="J240" s="187">
        <f>ROUND(I240*H240,2)</f>
        <v>0</v>
      </c>
      <c r="K240" s="183" t="s">
        <v>19</v>
      </c>
      <c r="L240" s="42"/>
      <c r="M240" s="188" t="s">
        <v>19</v>
      </c>
      <c r="N240" s="189" t="s">
        <v>44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669</v>
      </c>
      <c r="AT240" s="192" t="s">
        <v>193</v>
      </c>
      <c r="AU240" s="192" t="s">
        <v>80</v>
      </c>
      <c r="AY240" s="20" t="s">
        <v>191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669</v>
      </c>
      <c r="BM240" s="192" t="s">
        <v>3945</v>
      </c>
    </row>
    <row r="241" spans="1:65" s="2" customFormat="1" ht="11.25">
      <c r="A241" s="37"/>
      <c r="B241" s="38"/>
      <c r="C241" s="39"/>
      <c r="D241" s="194" t="s">
        <v>199</v>
      </c>
      <c r="E241" s="39"/>
      <c r="F241" s="195" t="s">
        <v>3944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199</v>
      </c>
      <c r="AU241" s="20" t="s">
        <v>80</v>
      </c>
    </row>
    <row r="242" spans="1:65" s="2" customFormat="1" ht="16.5" customHeight="1">
      <c r="A242" s="37"/>
      <c r="B242" s="38"/>
      <c r="C242" s="181" t="s">
        <v>720</v>
      </c>
      <c r="D242" s="181" t="s">
        <v>193</v>
      </c>
      <c r="E242" s="182" t="s">
        <v>3946</v>
      </c>
      <c r="F242" s="183" t="s">
        <v>3947</v>
      </c>
      <c r="G242" s="184" t="s">
        <v>1780</v>
      </c>
      <c r="H242" s="185">
        <v>1</v>
      </c>
      <c r="I242" s="186"/>
      <c r="J242" s="187">
        <f>ROUND(I242*H242,2)</f>
        <v>0</v>
      </c>
      <c r="K242" s="183" t="s">
        <v>19</v>
      </c>
      <c r="L242" s="42"/>
      <c r="M242" s="188" t="s">
        <v>19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669</v>
      </c>
      <c r="AT242" s="192" t="s">
        <v>193</v>
      </c>
      <c r="AU242" s="192" t="s">
        <v>80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669</v>
      </c>
      <c r="BM242" s="192" t="s">
        <v>3948</v>
      </c>
    </row>
    <row r="243" spans="1:65" s="2" customFormat="1" ht="11.25">
      <c r="A243" s="37"/>
      <c r="B243" s="38"/>
      <c r="C243" s="39"/>
      <c r="D243" s="194" t="s">
        <v>199</v>
      </c>
      <c r="E243" s="39"/>
      <c r="F243" s="195" t="s">
        <v>3947</v>
      </c>
      <c r="G243" s="39"/>
      <c r="H243" s="39"/>
      <c r="I243" s="196"/>
      <c r="J243" s="39"/>
      <c r="K243" s="39"/>
      <c r="L243" s="42"/>
      <c r="M243" s="245"/>
      <c r="N243" s="246"/>
      <c r="O243" s="247"/>
      <c r="P243" s="247"/>
      <c r="Q243" s="247"/>
      <c r="R243" s="247"/>
      <c r="S243" s="247"/>
      <c r="T243" s="24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80</v>
      </c>
    </row>
    <row r="244" spans="1:65" s="2" customFormat="1" ht="6.95" customHeight="1">
      <c r="A244" s="37"/>
      <c r="B244" s="50"/>
      <c r="C244" s="51"/>
      <c r="D244" s="51"/>
      <c r="E244" s="51"/>
      <c r="F244" s="51"/>
      <c r="G244" s="51"/>
      <c r="H244" s="51"/>
      <c r="I244" s="51"/>
      <c r="J244" s="51"/>
      <c r="K244" s="51"/>
      <c r="L244" s="42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</sheetData>
  <sheetProtection algorithmName="SHA-512" hashValue="4VaA1qRcgzV5WfyWDXGITpX7iBQ+7e/31LACk9PXoCQLEM53C6JXp3u1/oRd5TNz4uCD47bR7ik2O2xfyDsLcA==" saltValue="U9qqN2bksGOX4gfwvek0xIJGRDS5gzDKiEidpk4/IB/YdORLFbEqgseSaBiHT0HkAWR4coXH9aWe2aFtiwnD6Q==" spinCount="100000" sheet="1" objects="1" scenarios="1" formatColumns="0" formatRows="0" autoFilter="0"/>
  <autoFilter ref="C96:K243" xr:uid="{00000000-0009-0000-0000-000005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106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3949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ROUND(J120,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ROUND((SUM(BE120:BE441)),  2)</f>
        <v>0</v>
      </c>
      <c r="G37" s="37"/>
      <c r="H37" s="37"/>
      <c r="I37" s="127">
        <v>0.21</v>
      </c>
      <c r="J37" s="126">
        <f>ROUND(((SUM(BE120:BE441))*I37),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ROUND((SUM(BF120:BF441)),  2)</f>
        <v>0</v>
      </c>
      <c r="G38" s="37"/>
      <c r="H38" s="37"/>
      <c r="I38" s="127">
        <v>0.12</v>
      </c>
      <c r="J38" s="126">
        <f>ROUND(((SUM(BF120:BF441))*I38),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ROUND((SUM(BG120:BG441)),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ROUND((SUM(BH120:BH441)),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ROUND((SUM(BI120:BI441)),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D.1.4-SL - Slaboproud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J120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3950</v>
      </c>
      <c r="E68" s="146"/>
      <c r="F68" s="146"/>
      <c r="G68" s="146"/>
      <c r="H68" s="146"/>
      <c r="I68" s="146"/>
      <c r="J68" s="147">
        <f>J121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3951</v>
      </c>
      <c r="E69" s="151"/>
      <c r="F69" s="151"/>
      <c r="G69" s="151"/>
      <c r="H69" s="151"/>
      <c r="I69" s="151"/>
      <c r="J69" s="152">
        <f>J128</f>
        <v>0</v>
      </c>
      <c r="K69" s="100"/>
      <c r="L69" s="153"/>
    </row>
    <row r="70" spans="1:47" s="10" customFormat="1" ht="19.899999999999999" customHeight="1">
      <c r="B70" s="149"/>
      <c r="C70" s="100"/>
      <c r="D70" s="150" t="s">
        <v>3952</v>
      </c>
      <c r="E70" s="151"/>
      <c r="F70" s="151"/>
      <c r="G70" s="151"/>
      <c r="H70" s="151"/>
      <c r="I70" s="151"/>
      <c r="J70" s="152">
        <f>J147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3953</v>
      </c>
      <c r="E71" s="151"/>
      <c r="F71" s="151"/>
      <c r="G71" s="151"/>
      <c r="H71" s="151"/>
      <c r="I71" s="151"/>
      <c r="J71" s="152">
        <f>J162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3954</v>
      </c>
      <c r="E72" s="151"/>
      <c r="F72" s="151"/>
      <c r="G72" s="151"/>
      <c r="H72" s="151"/>
      <c r="I72" s="151"/>
      <c r="J72" s="152">
        <f>J165</f>
        <v>0</v>
      </c>
      <c r="K72" s="100"/>
      <c r="L72" s="153"/>
    </row>
    <row r="73" spans="1:47" s="10" customFormat="1" ht="19.899999999999999" customHeight="1">
      <c r="B73" s="149"/>
      <c r="C73" s="100"/>
      <c r="D73" s="150" t="s">
        <v>3955</v>
      </c>
      <c r="E73" s="151"/>
      <c r="F73" s="151"/>
      <c r="G73" s="151"/>
      <c r="H73" s="151"/>
      <c r="I73" s="151"/>
      <c r="J73" s="152">
        <f>J168</f>
        <v>0</v>
      </c>
      <c r="K73" s="100"/>
      <c r="L73" s="153"/>
    </row>
    <row r="74" spans="1:47" s="10" customFormat="1" ht="19.899999999999999" customHeight="1">
      <c r="B74" s="149"/>
      <c r="C74" s="100"/>
      <c r="D74" s="150" t="s">
        <v>3956</v>
      </c>
      <c r="E74" s="151"/>
      <c r="F74" s="151"/>
      <c r="G74" s="151"/>
      <c r="H74" s="151"/>
      <c r="I74" s="151"/>
      <c r="J74" s="152">
        <f>J171</f>
        <v>0</v>
      </c>
      <c r="K74" s="100"/>
      <c r="L74" s="153"/>
    </row>
    <row r="75" spans="1:47" s="10" customFormat="1" ht="19.899999999999999" customHeight="1">
      <c r="B75" s="149"/>
      <c r="C75" s="100"/>
      <c r="D75" s="150" t="s">
        <v>3957</v>
      </c>
      <c r="E75" s="151"/>
      <c r="F75" s="151"/>
      <c r="G75" s="151"/>
      <c r="H75" s="151"/>
      <c r="I75" s="151"/>
      <c r="J75" s="152">
        <f>J174</f>
        <v>0</v>
      </c>
      <c r="K75" s="100"/>
      <c r="L75" s="153"/>
    </row>
    <row r="76" spans="1:47" s="10" customFormat="1" ht="19.899999999999999" customHeight="1">
      <c r="B76" s="149"/>
      <c r="C76" s="100"/>
      <c r="D76" s="150" t="s">
        <v>3958</v>
      </c>
      <c r="E76" s="151"/>
      <c r="F76" s="151"/>
      <c r="G76" s="151"/>
      <c r="H76" s="151"/>
      <c r="I76" s="151"/>
      <c r="J76" s="152">
        <f>J181</f>
        <v>0</v>
      </c>
      <c r="K76" s="100"/>
      <c r="L76" s="153"/>
    </row>
    <row r="77" spans="1:47" s="10" customFormat="1" ht="19.899999999999999" customHeight="1">
      <c r="B77" s="149"/>
      <c r="C77" s="100"/>
      <c r="D77" s="150" t="s">
        <v>3959</v>
      </c>
      <c r="E77" s="151"/>
      <c r="F77" s="151"/>
      <c r="G77" s="151"/>
      <c r="H77" s="151"/>
      <c r="I77" s="151"/>
      <c r="J77" s="152">
        <f>J196</f>
        <v>0</v>
      </c>
      <c r="K77" s="100"/>
      <c r="L77" s="153"/>
    </row>
    <row r="78" spans="1:47" s="10" customFormat="1" ht="19.899999999999999" customHeight="1">
      <c r="B78" s="149"/>
      <c r="C78" s="100"/>
      <c r="D78" s="150" t="s">
        <v>3960</v>
      </c>
      <c r="E78" s="151"/>
      <c r="F78" s="151"/>
      <c r="G78" s="151"/>
      <c r="H78" s="151"/>
      <c r="I78" s="151"/>
      <c r="J78" s="152">
        <f>J197</f>
        <v>0</v>
      </c>
      <c r="K78" s="100"/>
      <c r="L78" s="153"/>
    </row>
    <row r="79" spans="1:47" s="10" customFormat="1" ht="19.899999999999999" customHeight="1">
      <c r="B79" s="149"/>
      <c r="C79" s="100"/>
      <c r="D79" s="150" t="s">
        <v>3961</v>
      </c>
      <c r="E79" s="151"/>
      <c r="F79" s="151"/>
      <c r="G79" s="151"/>
      <c r="H79" s="151"/>
      <c r="I79" s="151"/>
      <c r="J79" s="152">
        <f>J200</f>
        <v>0</v>
      </c>
      <c r="K79" s="100"/>
      <c r="L79" s="153"/>
    </row>
    <row r="80" spans="1:47" s="10" customFormat="1" ht="19.899999999999999" customHeight="1">
      <c r="B80" s="149"/>
      <c r="C80" s="100"/>
      <c r="D80" s="150" t="s">
        <v>3962</v>
      </c>
      <c r="E80" s="151"/>
      <c r="F80" s="151"/>
      <c r="G80" s="151"/>
      <c r="H80" s="151"/>
      <c r="I80" s="151"/>
      <c r="J80" s="152">
        <f>J203</f>
        <v>0</v>
      </c>
      <c r="K80" s="100"/>
      <c r="L80" s="153"/>
    </row>
    <row r="81" spans="2:12" s="10" customFormat="1" ht="19.899999999999999" customHeight="1">
      <c r="B81" s="149"/>
      <c r="C81" s="100"/>
      <c r="D81" s="150" t="s">
        <v>3963</v>
      </c>
      <c r="E81" s="151"/>
      <c r="F81" s="151"/>
      <c r="G81" s="151"/>
      <c r="H81" s="151"/>
      <c r="I81" s="151"/>
      <c r="J81" s="152">
        <f>J206</f>
        <v>0</v>
      </c>
      <c r="K81" s="100"/>
      <c r="L81" s="153"/>
    </row>
    <row r="82" spans="2:12" s="10" customFormat="1" ht="19.899999999999999" customHeight="1">
      <c r="B82" s="149"/>
      <c r="C82" s="100"/>
      <c r="D82" s="150" t="s">
        <v>3964</v>
      </c>
      <c r="E82" s="151"/>
      <c r="F82" s="151"/>
      <c r="G82" s="151"/>
      <c r="H82" s="151"/>
      <c r="I82" s="151"/>
      <c r="J82" s="152">
        <f>J211</f>
        <v>0</v>
      </c>
      <c r="K82" s="100"/>
      <c r="L82" s="153"/>
    </row>
    <row r="83" spans="2:12" s="9" customFormat="1" ht="24.95" customHeight="1">
      <c r="B83" s="143"/>
      <c r="C83" s="144"/>
      <c r="D83" s="145" t="s">
        <v>3965</v>
      </c>
      <c r="E83" s="146"/>
      <c r="F83" s="146"/>
      <c r="G83" s="146"/>
      <c r="H83" s="146"/>
      <c r="I83" s="146"/>
      <c r="J83" s="147">
        <f>J258</f>
        <v>0</v>
      </c>
      <c r="K83" s="144"/>
      <c r="L83" s="148"/>
    </row>
    <row r="84" spans="2:12" s="10" customFormat="1" ht="19.899999999999999" customHeight="1">
      <c r="B84" s="149"/>
      <c r="C84" s="100"/>
      <c r="D84" s="150" t="s">
        <v>3966</v>
      </c>
      <c r="E84" s="151"/>
      <c r="F84" s="151"/>
      <c r="G84" s="151"/>
      <c r="H84" s="151"/>
      <c r="I84" s="151"/>
      <c r="J84" s="152">
        <f>J269</f>
        <v>0</v>
      </c>
      <c r="K84" s="100"/>
      <c r="L84" s="153"/>
    </row>
    <row r="85" spans="2:12" s="9" customFormat="1" ht="24.95" customHeight="1">
      <c r="B85" s="143"/>
      <c r="C85" s="144"/>
      <c r="D85" s="145" t="s">
        <v>3967</v>
      </c>
      <c r="E85" s="146"/>
      <c r="F85" s="146"/>
      <c r="G85" s="146"/>
      <c r="H85" s="146"/>
      <c r="I85" s="146"/>
      <c r="J85" s="147">
        <f>J288</f>
        <v>0</v>
      </c>
      <c r="K85" s="144"/>
      <c r="L85" s="148"/>
    </row>
    <row r="86" spans="2:12" s="10" customFormat="1" ht="19.899999999999999" customHeight="1">
      <c r="B86" s="149"/>
      <c r="C86" s="100"/>
      <c r="D86" s="150" t="s">
        <v>3968</v>
      </c>
      <c r="E86" s="151"/>
      <c r="F86" s="151"/>
      <c r="G86" s="151"/>
      <c r="H86" s="151"/>
      <c r="I86" s="151"/>
      <c r="J86" s="152">
        <f>J289</f>
        <v>0</v>
      </c>
      <c r="K86" s="100"/>
      <c r="L86" s="153"/>
    </row>
    <row r="87" spans="2:12" s="10" customFormat="1" ht="19.899999999999999" customHeight="1">
      <c r="B87" s="149"/>
      <c r="C87" s="100"/>
      <c r="D87" s="150" t="s">
        <v>3969</v>
      </c>
      <c r="E87" s="151"/>
      <c r="F87" s="151"/>
      <c r="G87" s="151"/>
      <c r="H87" s="151"/>
      <c r="I87" s="151"/>
      <c r="J87" s="152">
        <f>J292</f>
        <v>0</v>
      </c>
      <c r="K87" s="100"/>
      <c r="L87" s="153"/>
    </row>
    <row r="88" spans="2:12" s="10" customFormat="1" ht="14.85" customHeight="1">
      <c r="B88" s="149"/>
      <c r="C88" s="100"/>
      <c r="D88" s="150" t="s">
        <v>3970</v>
      </c>
      <c r="E88" s="151"/>
      <c r="F88" s="151"/>
      <c r="G88" s="151"/>
      <c r="H88" s="151"/>
      <c r="I88" s="151"/>
      <c r="J88" s="152">
        <f>J303</f>
        <v>0</v>
      </c>
      <c r="K88" s="100"/>
      <c r="L88" s="153"/>
    </row>
    <row r="89" spans="2:12" s="10" customFormat="1" ht="14.85" customHeight="1">
      <c r="B89" s="149"/>
      <c r="C89" s="100"/>
      <c r="D89" s="150" t="s">
        <v>3971</v>
      </c>
      <c r="E89" s="151"/>
      <c r="F89" s="151"/>
      <c r="G89" s="151"/>
      <c r="H89" s="151"/>
      <c r="I89" s="151"/>
      <c r="J89" s="152">
        <f>J318</f>
        <v>0</v>
      </c>
      <c r="K89" s="100"/>
      <c r="L89" s="153"/>
    </row>
    <row r="90" spans="2:12" s="9" customFormat="1" ht="24.95" customHeight="1">
      <c r="B90" s="143"/>
      <c r="C90" s="144"/>
      <c r="D90" s="145" t="s">
        <v>3972</v>
      </c>
      <c r="E90" s="146"/>
      <c r="F90" s="146"/>
      <c r="G90" s="146"/>
      <c r="H90" s="146"/>
      <c r="I90" s="146"/>
      <c r="J90" s="147">
        <f>J343</f>
        <v>0</v>
      </c>
      <c r="K90" s="144"/>
      <c r="L90" s="148"/>
    </row>
    <row r="91" spans="2:12" s="10" customFormat="1" ht="19.899999999999999" customHeight="1">
      <c r="B91" s="149"/>
      <c r="C91" s="100"/>
      <c r="D91" s="150" t="s">
        <v>3973</v>
      </c>
      <c r="E91" s="151"/>
      <c r="F91" s="151"/>
      <c r="G91" s="151"/>
      <c r="H91" s="151"/>
      <c r="I91" s="151"/>
      <c r="J91" s="152">
        <f>J360</f>
        <v>0</v>
      </c>
      <c r="K91" s="100"/>
      <c r="L91" s="153"/>
    </row>
    <row r="92" spans="2:12" s="9" customFormat="1" ht="24.95" customHeight="1">
      <c r="B92" s="143"/>
      <c r="C92" s="144"/>
      <c r="D92" s="145" t="s">
        <v>3974</v>
      </c>
      <c r="E92" s="146"/>
      <c r="F92" s="146"/>
      <c r="G92" s="146"/>
      <c r="H92" s="146"/>
      <c r="I92" s="146"/>
      <c r="J92" s="147">
        <f>J377</f>
        <v>0</v>
      </c>
      <c r="K92" s="144"/>
      <c r="L92" s="148"/>
    </row>
    <row r="93" spans="2:12" s="10" customFormat="1" ht="19.899999999999999" customHeight="1">
      <c r="B93" s="149"/>
      <c r="C93" s="100"/>
      <c r="D93" s="150" t="s">
        <v>3975</v>
      </c>
      <c r="E93" s="151"/>
      <c r="F93" s="151"/>
      <c r="G93" s="151"/>
      <c r="H93" s="151"/>
      <c r="I93" s="151"/>
      <c r="J93" s="152">
        <f>J404</f>
        <v>0</v>
      </c>
      <c r="K93" s="100"/>
      <c r="L93" s="153"/>
    </row>
    <row r="94" spans="2:12" s="9" customFormat="1" ht="24.95" customHeight="1">
      <c r="B94" s="143"/>
      <c r="C94" s="144"/>
      <c r="D94" s="145" t="s">
        <v>3976</v>
      </c>
      <c r="E94" s="146"/>
      <c r="F94" s="146"/>
      <c r="G94" s="146"/>
      <c r="H94" s="146"/>
      <c r="I94" s="146"/>
      <c r="J94" s="147">
        <f>J427</f>
        <v>0</v>
      </c>
      <c r="K94" s="144"/>
      <c r="L94" s="148"/>
    </row>
    <row r="95" spans="2:12" s="9" customFormat="1" ht="24.95" customHeight="1">
      <c r="B95" s="143"/>
      <c r="C95" s="144"/>
      <c r="D95" s="145" t="s">
        <v>3977</v>
      </c>
      <c r="E95" s="146"/>
      <c r="F95" s="146"/>
      <c r="G95" s="146"/>
      <c r="H95" s="146"/>
      <c r="I95" s="146"/>
      <c r="J95" s="147">
        <f>J432</f>
        <v>0</v>
      </c>
      <c r="K95" s="144"/>
      <c r="L95" s="148"/>
    </row>
    <row r="96" spans="2:12" s="9" customFormat="1" ht="24.95" customHeight="1">
      <c r="B96" s="143"/>
      <c r="C96" s="144"/>
      <c r="D96" s="145" t="s">
        <v>3978</v>
      </c>
      <c r="E96" s="146"/>
      <c r="F96" s="146"/>
      <c r="G96" s="146"/>
      <c r="H96" s="146"/>
      <c r="I96" s="146"/>
      <c r="J96" s="147">
        <f>J439</f>
        <v>0</v>
      </c>
      <c r="K96" s="144"/>
      <c r="L96" s="148"/>
    </row>
    <row r="97" spans="1:31" s="2" customFormat="1" ht="21.7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31" s="2" customFormat="1" ht="6.95" customHeight="1">
      <c r="A98" s="37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pans="1:31" s="2" customFormat="1" ht="6.95" customHeight="1">
      <c r="A102" s="37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24.95" customHeight="1">
      <c r="A103" s="37"/>
      <c r="B103" s="38"/>
      <c r="C103" s="26" t="s">
        <v>176</v>
      </c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2" customHeight="1">
      <c r="A105" s="37"/>
      <c r="B105" s="38"/>
      <c r="C105" s="32" t="s">
        <v>16</v>
      </c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6.5" customHeight="1">
      <c r="A106" s="37"/>
      <c r="B106" s="38"/>
      <c r="C106" s="39"/>
      <c r="D106" s="39"/>
      <c r="E106" s="399" t="str">
        <f>E7</f>
        <v>Rekonstrukce plaveckého bazénu ZŠ a MŠ Weberova</v>
      </c>
      <c r="F106" s="400"/>
      <c r="G106" s="400"/>
      <c r="H106" s="400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1" customFormat="1" ht="12" customHeight="1">
      <c r="B107" s="24"/>
      <c r="C107" s="32" t="s">
        <v>136</v>
      </c>
      <c r="D107" s="25"/>
      <c r="E107" s="25"/>
      <c r="F107" s="25"/>
      <c r="G107" s="25"/>
      <c r="H107" s="25"/>
      <c r="I107" s="25"/>
      <c r="J107" s="25"/>
      <c r="K107" s="25"/>
      <c r="L107" s="23"/>
    </row>
    <row r="108" spans="1:31" s="1" customFormat="1" ht="16.5" customHeight="1">
      <c r="B108" s="24"/>
      <c r="C108" s="25"/>
      <c r="D108" s="25"/>
      <c r="E108" s="399" t="s">
        <v>137</v>
      </c>
      <c r="F108" s="359"/>
      <c r="G108" s="359"/>
      <c r="H108" s="359"/>
      <c r="I108" s="25"/>
      <c r="J108" s="25"/>
      <c r="K108" s="25"/>
      <c r="L108" s="23"/>
    </row>
    <row r="109" spans="1:31" s="1" customFormat="1" ht="12" customHeight="1">
      <c r="B109" s="24"/>
      <c r="C109" s="32" t="s">
        <v>138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pans="1:31" s="2" customFormat="1" ht="16.5" customHeight="1">
      <c r="A110" s="37"/>
      <c r="B110" s="38"/>
      <c r="C110" s="39"/>
      <c r="D110" s="39"/>
      <c r="E110" s="403" t="s">
        <v>2945</v>
      </c>
      <c r="F110" s="401"/>
      <c r="G110" s="401"/>
      <c r="H110" s="401"/>
      <c r="I110" s="39"/>
      <c r="J110" s="39"/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2" customHeight="1">
      <c r="A111" s="37"/>
      <c r="B111" s="38"/>
      <c r="C111" s="32" t="s">
        <v>2946</v>
      </c>
      <c r="D111" s="39"/>
      <c r="E111" s="39"/>
      <c r="F111" s="39"/>
      <c r="G111" s="39"/>
      <c r="H111" s="39"/>
      <c r="I111" s="39"/>
      <c r="J111" s="39"/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16.5" customHeight="1">
      <c r="A112" s="37"/>
      <c r="B112" s="38"/>
      <c r="C112" s="39"/>
      <c r="D112" s="39"/>
      <c r="E112" s="352" t="str">
        <f>E13</f>
        <v>D.1.4-SL - Slaboproud</v>
      </c>
      <c r="F112" s="401"/>
      <c r="G112" s="401"/>
      <c r="H112" s="401"/>
      <c r="I112" s="39"/>
      <c r="J112" s="39"/>
      <c r="K112" s="39"/>
      <c r="L112" s="1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6.95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116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12" customHeight="1">
      <c r="A114" s="37"/>
      <c r="B114" s="38"/>
      <c r="C114" s="32" t="s">
        <v>21</v>
      </c>
      <c r="D114" s="39"/>
      <c r="E114" s="39"/>
      <c r="F114" s="30" t="str">
        <f>F16</f>
        <v>areál ZŠ a MŠ Weberova v Praze 5-Košířích</v>
      </c>
      <c r="G114" s="39"/>
      <c r="H114" s="39"/>
      <c r="I114" s="32" t="s">
        <v>23</v>
      </c>
      <c r="J114" s="62" t="str">
        <f>IF(J16="","",J16)</f>
        <v>Vyplň údaj</v>
      </c>
      <c r="K114" s="39"/>
      <c r="L114" s="116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6.95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116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40.15" customHeight="1">
      <c r="A116" s="37"/>
      <c r="B116" s="38"/>
      <c r="C116" s="32" t="s">
        <v>24</v>
      </c>
      <c r="D116" s="39"/>
      <c r="E116" s="39"/>
      <c r="F116" s="30" t="str">
        <f>E19</f>
        <v>Městská část Praha 5, nám. 14. října 4, Praha 5</v>
      </c>
      <c r="G116" s="39"/>
      <c r="H116" s="39"/>
      <c r="I116" s="32" t="s">
        <v>31</v>
      </c>
      <c r="J116" s="35" t="str">
        <f>E25</f>
        <v>Atelier 11 Hradec Králové s.r.o., Jižní 870/2</v>
      </c>
      <c r="K116" s="39"/>
      <c r="L116" s="116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15.2" customHeight="1">
      <c r="A117" s="37"/>
      <c r="B117" s="38"/>
      <c r="C117" s="32" t="s">
        <v>29</v>
      </c>
      <c r="D117" s="39"/>
      <c r="E117" s="39"/>
      <c r="F117" s="30" t="str">
        <f>IF(E22="","",E22)</f>
        <v>Vyplň údaj</v>
      </c>
      <c r="G117" s="39"/>
      <c r="H117" s="39"/>
      <c r="I117" s="32" t="s">
        <v>35</v>
      </c>
      <c r="J117" s="35" t="str">
        <f>E28</f>
        <v xml:space="preserve"> </v>
      </c>
      <c r="K117" s="39"/>
      <c r="L117" s="116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10.35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116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11" customFormat="1" ht="29.25" customHeight="1">
      <c r="A119" s="154"/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7" t="s">
        <v>180</v>
      </c>
      <c r="J119" s="157" t="s">
        <v>142</v>
      </c>
      <c r="K119" s="158" t="s">
        <v>181</v>
      </c>
      <c r="L119" s="159"/>
      <c r="M119" s="71" t="s">
        <v>19</v>
      </c>
      <c r="N119" s="72" t="s">
        <v>43</v>
      </c>
      <c r="O119" s="72" t="s">
        <v>182</v>
      </c>
      <c r="P119" s="72" t="s">
        <v>183</v>
      </c>
      <c r="Q119" s="72" t="s">
        <v>184</v>
      </c>
      <c r="R119" s="72" t="s">
        <v>185</v>
      </c>
      <c r="S119" s="72" t="s">
        <v>186</v>
      </c>
      <c r="T119" s="73" t="s">
        <v>187</v>
      </c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</row>
    <row r="120" spans="1:65" s="2" customFormat="1" ht="22.9" customHeight="1">
      <c r="A120" s="37"/>
      <c r="B120" s="38"/>
      <c r="C120" s="78" t="s">
        <v>188</v>
      </c>
      <c r="D120" s="39"/>
      <c r="E120" s="39"/>
      <c r="F120" s="39"/>
      <c r="G120" s="39"/>
      <c r="H120" s="39"/>
      <c r="I120" s="39"/>
      <c r="J120" s="160">
        <f>BK120</f>
        <v>0</v>
      </c>
      <c r="K120" s="39"/>
      <c r="L120" s="42"/>
      <c r="M120" s="74"/>
      <c r="N120" s="161"/>
      <c r="O120" s="75"/>
      <c r="P120" s="162">
        <f>P121+P258+P288+P343+P377+P427+P432+P439</f>
        <v>0</v>
      </c>
      <c r="Q120" s="75"/>
      <c r="R120" s="162">
        <f>R121+R258+R288+R343+R377+R427+R432+R439</f>
        <v>0</v>
      </c>
      <c r="S120" s="75"/>
      <c r="T120" s="163">
        <f>T121+T258+T288+T343+T377+T427+T432+T439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72</v>
      </c>
      <c r="AU120" s="20" t="s">
        <v>143</v>
      </c>
      <c r="BK120" s="164">
        <f>BK121+BK258+BK288+BK343+BK377+BK427+BK432+BK439</f>
        <v>0</v>
      </c>
    </row>
    <row r="121" spans="1:65" s="12" customFormat="1" ht="25.9" customHeight="1">
      <c r="B121" s="165"/>
      <c r="C121" s="166"/>
      <c r="D121" s="167" t="s">
        <v>72</v>
      </c>
      <c r="E121" s="168" t="s">
        <v>3979</v>
      </c>
      <c r="F121" s="168" t="s">
        <v>3980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P122+SUM(P123:P128)+P147+P162+P165+P168+P171+P174+P181+P196+P197+P200+P203+P206+P211</f>
        <v>0</v>
      </c>
      <c r="Q121" s="173"/>
      <c r="R121" s="174">
        <f>R122+SUM(R123:R128)+R147+R162+R165+R168+R171+R174+R181+R196+R197+R200+R203+R206+R211</f>
        <v>0</v>
      </c>
      <c r="S121" s="173"/>
      <c r="T121" s="175">
        <f>T122+SUM(T123:T128)+T147+T162+T165+T168+T171+T174+T181+T196+T197+T200+T203+T206+T211</f>
        <v>0</v>
      </c>
      <c r="AR121" s="176" t="s">
        <v>80</v>
      </c>
      <c r="AT121" s="177" t="s">
        <v>72</v>
      </c>
      <c r="AU121" s="177" t="s">
        <v>73</v>
      </c>
      <c r="AY121" s="176" t="s">
        <v>191</v>
      </c>
      <c r="BK121" s="178">
        <f>BK122+SUM(BK123:BK128)+BK147+BK162+BK165+BK168+BK171+BK174+BK181+BK196+BK197+BK200+BK203+BK206+BK211</f>
        <v>0</v>
      </c>
    </row>
    <row r="122" spans="1:65" s="2" customFormat="1" ht="16.5" customHeight="1">
      <c r="A122" s="37"/>
      <c r="B122" s="38"/>
      <c r="C122" s="181" t="s">
        <v>80</v>
      </c>
      <c r="D122" s="181" t="s">
        <v>193</v>
      </c>
      <c r="E122" s="182" t="s">
        <v>3981</v>
      </c>
      <c r="F122" s="183" t="s">
        <v>3982</v>
      </c>
      <c r="G122" s="184" t="s">
        <v>2990</v>
      </c>
      <c r="H122" s="185">
        <v>4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669</v>
      </c>
      <c r="AT122" s="192" t="s">
        <v>193</v>
      </c>
      <c r="AU122" s="192" t="s">
        <v>80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669</v>
      </c>
      <c r="BM122" s="192" t="s">
        <v>3983</v>
      </c>
    </row>
    <row r="123" spans="1:65" s="2" customFormat="1" ht="11.25">
      <c r="A123" s="37"/>
      <c r="B123" s="38"/>
      <c r="C123" s="39"/>
      <c r="D123" s="194" t="s">
        <v>199</v>
      </c>
      <c r="E123" s="39"/>
      <c r="F123" s="195" t="s">
        <v>3982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80</v>
      </c>
    </row>
    <row r="124" spans="1:65" s="2" customFormat="1" ht="16.5" customHeight="1">
      <c r="A124" s="37"/>
      <c r="B124" s="38"/>
      <c r="C124" s="181" t="s">
        <v>82</v>
      </c>
      <c r="D124" s="181" t="s">
        <v>193</v>
      </c>
      <c r="E124" s="182" t="s">
        <v>3984</v>
      </c>
      <c r="F124" s="183" t="s">
        <v>3985</v>
      </c>
      <c r="G124" s="184" t="s">
        <v>2990</v>
      </c>
      <c r="H124" s="185">
        <v>8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669</v>
      </c>
      <c r="AT124" s="192" t="s">
        <v>193</v>
      </c>
      <c r="AU124" s="192" t="s">
        <v>80</v>
      </c>
      <c r="AY124" s="20" t="s">
        <v>191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669</v>
      </c>
      <c r="BM124" s="192" t="s">
        <v>3986</v>
      </c>
    </row>
    <row r="125" spans="1:65" s="2" customFormat="1" ht="11.25">
      <c r="A125" s="37"/>
      <c r="B125" s="38"/>
      <c r="C125" s="39"/>
      <c r="D125" s="194" t="s">
        <v>199</v>
      </c>
      <c r="E125" s="39"/>
      <c r="F125" s="195" t="s">
        <v>3985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199</v>
      </c>
      <c r="AU125" s="20" t="s">
        <v>80</v>
      </c>
    </row>
    <row r="126" spans="1:65" s="2" customFormat="1" ht="16.5" customHeight="1">
      <c r="A126" s="37"/>
      <c r="B126" s="38"/>
      <c r="C126" s="181" t="s">
        <v>96</v>
      </c>
      <c r="D126" s="181" t="s">
        <v>193</v>
      </c>
      <c r="E126" s="182" t="s">
        <v>3987</v>
      </c>
      <c r="F126" s="183" t="s">
        <v>3988</v>
      </c>
      <c r="G126" s="184" t="s">
        <v>2990</v>
      </c>
      <c r="H126" s="185">
        <v>5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44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669</v>
      </c>
      <c r="AT126" s="192" t="s">
        <v>193</v>
      </c>
      <c r="AU126" s="192" t="s">
        <v>80</v>
      </c>
      <c r="AY126" s="20" t="s">
        <v>191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80</v>
      </c>
      <c r="BK126" s="193">
        <f>ROUND(I126*H126,2)</f>
        <v>0</v>
      </c>
      <c r="BL126" s="20" t="s">
        <v>669</v>
      </c>
      <c r="BM126" s="192" t="s">
        <v>3989</v>
      </c>
    </row>
    <row r="127" spans="1:65" s="2" customFormat="1" ht="11.25">
      <c r="A127" s="37"/>
      <c r="B127" s="38"/>
      <c r="C127" s="39"/>
      <c r="D127" s="194" t="s">
        <v>199</v>
      </c>
      <c r="E127" s="39"/>
      <c r="F127" s="195" t="s">
        <v>3988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199</v>
      </c>
      <c r="AU127" s="20" t="s">
        <v>80</v>
      </c>
    </row>
    <row r="128" spans="1:65" s="12" customFormat="1" ht="22.9" customHeight="1">
      <c r="B128" s="165"/>
      <c r="C128" s="166"/>
      <c r="D128" s="167" t="s">
        <v>72</v>
      </c>
      <c r="E128" s="179" t="s">
        <v>3990</v>
      </c>
      <c r="F128" s="179" t="s">
        <v>3991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SUM(P129:P146)</f>
        <v>0</v>
      </c>
      <c r="Q128" s="173"/>
      <c r="R128" s="174">
        <f>SUM(R129:R146)</f>
        <v>0</v>
      </c>
      <c r="S128" s="173"/>
      <c r="T128" s="175">
        <f>SUM(T129:T146)</f>
        <v>0</v>
      </c>
      <c r="AR128" s="176" t="s">
        <v>80</v>
      </c>
      <c r="AT128" s="177" t="s">
        <v>72</v>
      </c>
      <c r="AU128" s="177" t="s">
        <v>80</v>
      </c>
      <c r="AY128" s="176" t="s">
        <v>191</v>
      </c>
      <c r="BK128" s="178">
        <f>SUM(BK129:BK146)</f>
        <v>0</v>
      </c>
    </row>
    <row r="129" spans="1:65" s="2" customFormat="1" ht="16.5" customHeight="1">
      <c r="A129" s="37"/>
      <c r="B129" s="38"/>
      <c r="C129" s="181" t="s">
        <v>197</v>
      </c>
      <c r="D129" s="181" t="s">
        <v>193</v>
      </c>
      <c r="E129" s="182" t="s">
        <v>3992</v>
      </c>
      <c r="F129" s="183" t="s">
        <v>3993</v>
      </c>
      <c r="G129" s="184" t="s">
        <v>2990</v>
      </c>
      <c r="H129" s="185">
        <v>1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669</v>
      </c>
      <c r="AT129" s="192" t="s">
        <v>193</v>
      </c>
      <c r="AU129" s="192" t="s">
        <v>82</v>
      </c>
      <c r="AY129" s="20" t="s">
        <v>191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669</v>
      </c>
      <c r="BM129" s="192" t="s">
        <v>3994</v>
      </c>
    </row>
    <row r="130" spans="1:65" s="2" customFormat="1" ht="11.25">
      <c r="A130" s="37"/>
      <c r="B130" s="38"/>
      <c r="C130" s="39"/>
      <c r="D130" s="194" t="s">
        <v>199</v>
      </c>
      <c r="E130" s="39"/>
      <c r="F130" s="195" t="s">
        <v>3993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199</v>
      </c>
      <c r="AU130" s="20" t="s">
        <v>82</v>
      </c>
    </row>
    <row r="131" spans="1:65" s="2" customFormat="1" ht="16.5" customHeight="1">
      <c r="A131" s="37"/>
      <c r="B131" s="38"/>
      <c r="C131" s="181" t="s">
        <v>216</v>
      </c>
      <c r="D131" s="181" t="s">
        <v>193</v>
      </c>
      <c r="E131" s="182" t="s">
        <v>3995</v>
      </c>
      <c r="F131" s="183" t="s">
        <v>3996</v>
      </c>
      <c r="G131" s="184" t="s">
        <v>2990</v>
      </c>
      <c r="H131" s="185">
        <v>1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669</v>
      </c>
      <c r="AT131" s="192" t="s">
        <v>193</v>
      </c>
      <c r="AU131" s="192" t="s">
        <v>82</v>
      </c>
      <c r="AY131" s="20" t="s">
        <v>191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669</v>
      </c>
      <c r="BM131" s="192" t="s">
        <v>3997</v>
      </c>
    </row>
    <row r="132" spans="1:65" s="2" customFormat="1" ht="11.25">
      <c r="A132" s="37"/>
      <c r="B132" s="38"/>
      <c r="C132" s="39"/>
      <c r="D132" s="194" t="s">
        <v>199</v>
      </c>
      <c r="E132" s="39"/>
      <c r="F132" s="195" t="s">
        <v>3996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199</v>
      </c>
      <c r="AU132" s="20" t="s">
        <v>82</v>
      </c>
    </row>
    <row r="133" spans="1:65" s="2" customFormat="1" ht="16.5" customHeight="1">
      <c r="A133" s="37"/>
      <c r="B133" s="38"/>
      <c r="C133" s="181" t="s">
        <v>223</v>
      </c>
      <c r="D133" s="181" t="s">
        <v>193</v>
      </c>
      <c r="E133" s="182" t="s">
        <v>3998</v>
      </c>
      <c r="F133" s="183" t="s">
        <v>3999</v>
      </c>
      <c r="G133" s="184" t="s">
        <v>2990</v>
      </c>
      <c r="H133" s="185">
        <v>1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669</v>
      </c>
      <c r="AT133" s="192" t="s">
        <v>193</v>
      </c>
      <c r="AU133" s="192" t="s">
        <v>82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669</v>
      </c>
      <c r="BM133" s="192" t="s">
        <v>4000</v>
      </c>
    </row>
    <row r="134" spans="1:65" s="2" customFormat="1" ht="11.25">
      <c r="A134" s="37"/>
      <c r="B134" s="38"/>
      <c r="C134" s="39"/>
      <c r="D134" s="194" t="s">
        <v>199</v>
      </c>
      <c r="E134" s="39"/>
      <c r="F134" s="195" t="s">
        <v>3999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82</v>
      </c>
    </row>
    <row r="135" spans="1:65" s="2" customFormat="1" ht="16.5" customHeight="1">
      <c r="A135" s="37"/>
      <c r="B135" s="38"/>
      <c r="C135" s="181" t="s">
        <v>230</v>
      </c>
      <c r="D135" s="181" t="s">
        <v>193</v>
      </c>
      <c r="E135" s="182" t="s">
        <v>4001</v>
      </c>
      <c r="F135" s="183" t="s">
        <v>4002</v>
      </c>
      <c r="G135" s="184" t="s">
        <v>2990</v>
      </c>
      <c r="H135" s="185">
        <v>1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669</v>
      </c>
      <c r="AT135" s="192" t="s">
        <v>193</v>
      </c>
      <c r="AU135" s="192" t="s">
        <v>82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669</v>
      </c>
      <c r="BM135" s="192" t="s">
        <v>4003</v>
      </c>
    </row>
    <row r="136" spans="1:65" s="2" customFormat="1" ht="11.25">
      <c r="A136" s="37"/>
      <c r="B136" s="38"/>
      <c r="C136" s="39"/>
      <c r="D136" s="194" t="s">
        <v>199</v>
      </c>
      <c r="E136" s="39"/>
      <c r="F136" s="195" t="s">
        <v>4002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82</v>
      </c>
    </row>
    <row r="137" spans="1:65" s="2" customFormat="1" ht="16.5" customHeight="1">
      <c r="A137" s="37"/>
      <c r="B137" s="38"/>
      <c r="C137" s="181" t="s">
        <v>239</v>
      </c>
      <c r="D137" s="181" t="s">
        <v>193</v>
      </c>
      <c r="E137" s="182" t="s">
        <v>4004</v>
      </c>
      <c r="F137" s="183" t="s">
        <v>4005</v>
      </c>
      <c r="G137" s="184" t="s">
        <v>2990</v>
      </c>
      <c r="H137" s="185">
        <v>1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669</v>
      </c>
      <c r="AT137" s="192" t="s">
        <v>193</v>
      </c>
      <c r="AU137" s="192" t="s">
        <v>82</v>
      </c>
      <c r="AY137" s="20" t="s">
        <v>191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669</v>
      </c>
      <c r="BM137" s="192" t="s">
        <v>4006</v>
      </c>
    </row>
    <row r="138" spans="1:65" s="2" customFormat="1" ht="11.25">
      <c r="A138" s="37"/>
      <c r="B138" s="38"/>
      <c r="C138" s="39"/>
      <c r="D138" s="194" t="s">
        <v>199</v>
      </c>
      <c r="E138" s="39"/>
      <c r="F138" s="195" t="s">
        <v>4005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199</v>
      </c>
      <c r="AU138" s="20" t="s">
        <v>82</v>
      </c>
    </row>
    <row r="139" spans="1:65" s="2" customFormat="1" ht="16.5" customHeight="1">
      <c r="A139" s="37"/>
      <c r="B139" s="38"/>
      <c r="C139" s="181" t="s">
        <v>246</v>
      </c>
      <c r="D139" s="181" t="s">
        <v>193</v>
      </c>
      <c r="E139" s="182" t="s">
        <v>4007</v>
      </c>
      <c r="F139" s="183" t="s">
        <v>4008</v>
      </c>
      <c r="G139" s="184" t="s">
        <v>2990</v>
      </c>
      <c r="H139" s="185">
        <v>2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669</v>
      </c>
      <c r="AT139" s="192" t="s">
        <v>193</v>
      </c>
      <c r="AU139" s="192" t="s">
        <v>82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669</v>
      </c>
      <c r="BM139" s="192" t="s">
        <v>4009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4008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82</v>
      </c>
    </row>
    <row r="141" spans="1:65" s="2" customFormat="1" ht="16.5" customHeight="1">
      <c r="A141" s="37"/>
      <c r="B141" s="38"/>
      <c r="C141" s="181" t="s">
        <v>252</v>
      </c>
      <c r="D141" s="181" t="s">
        <v>193</v>
      </c>
      <c r="E141" s="182" t="s">
        <v>4010</v>
      </c>
      <c r="F141" s="183" t="s">
        <v>4011</v>
      </c>
      <c r="G141" s="184" t="s">
        <v>2990</v>
      </c>
      <c r="H141" s="185">
        <v>1</v>
      </c>
      <c r="I141" s="186"/>
      <c r="J141" s="187">
        <f>ROUND(I141*H141,2)</f>
        <v>0</v>
      </c>
      <c r="K141" s="183" t="s">
        <v>19</v>
      </c>
      <c r="L141" s="42"/>
      <c r="M141" s="188" t="s">
        <v>19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669</v>
      </c>
      <c r="AT141" s="192" t="s">
        <v>193</v>
      </c>
      <c r="AU141" s="192" t="s">
        <v>82</v>
      </c>
      <c r="AY141" s="20" t="s">
        <v>191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669</v>
      </c>
      <c r="BM141" s="192" t="s">
        <v>4012</v>
      </c>
    </row>
    <row r="142" spans="1:65" s="2" customFormat="1" ht="11.25">
      <c r="A142" s="37"/>
      <c r="B142" s="38"/>
      <c r="C142" s="39"/>
      <c r="D142" s="194" t="s">
        <v>199</v>
      </c>
      <c r="E142" s="39"/>
      <c r="F142" s="195" t="s">
        <v>4011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199</v>
      </c>
      <c r="AU142" s="20" t="s">
        <v>82</v>
      </c>
    </row>
    <row r="143" spans="1:65" s="2" customFormat="1" ht="16.5" customHeight="1">
      <c r="A143" s="37"/>
      <c r="B143" s="38"/>
      <c r="C143" s="181" t="s">
        <v>260</v>
      </c>
      <c r="D143" s="181" t="s">
        <v>193</v>
      </c>
      <c r="E143" s="182" t="s">
        <v>4013</v>
      </c>
      <c r="F143" s="183" t="s">
        <v>4014</v>
      </c>
      <c r="G143" s="184" t="s">
        <v>2990</v>
      </c>
      <c r="H143" s="185">
        <v>15</v>
      </c>
      <c r="I143" s="186"/>
      <c r="J143" s="187">
        <f>ROUND(I143*H143,2)</f>
        <v>0</v>
      </c>
      <c r="K143" s="183" t="s">
        <v>19</v>
      </c>
      <c r="L143" s="42"/>
      <c r="M143" s="188" t="s">
        <v>19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669</v>
      </c>
      <c r="AT143" s="192" t="s">
        <v>193</v>
      </c>
      <c r="AU143" s="192" t="s">
        <v>82</v>
      </c>
      <c r="AY143" s="20" t="s">
        <v>191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669</v>
      </c>
      <c r="BM143" s="192" t="s">
        <v>4015</v>
      </c>
    </row>
    <row r="144" spans="1:65" s="2" customFormat="1" ht="11.25">
      <c r="A144" s="37"/>
      <c r="B144" s="38"/>
      <c r="C144" s="39"/>
      <c r="D144" s="194" t="s">
        <v>199</v>
      </c>
      <c r="E144" s="39"/>
      <c r="F144" s="195" t="s">
        <v>4016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199</v>
      </c>
      <c r="AU144" s="20" t="s">
        <v>82</v>
      </c>
    </row>
    <row r="145" spans="1:65" s="2" customFormat="1" ht="16.5" customHeight="1">
      <c r="A145" s="37"/>
      <c r="B145" s="38"/>
      <c r="C145" s="181" t="s">
        <v>8</v>
      </c>
      <c r="D145" s="181" t="s">
        <v>193</v>
      </c>
      <c r="E145" s="182" t="s">
        <v>4017</v>
      </c>
      <c r="F145" s="183" t="s">
        <v>4018</v>
      </c>
      <c r="G145" s="184" t="s">
        <v>2990</v>
      </c>
      <c r="H145" s="185">
        <v>15</v>
      </c>
      <c r="I145" s="186"/>
      <c r="J145" s="187">
        <f>ROUND(I145*H145,2)</f>
        <v>0</v>
      </c>
      <c r="K145" s="183" t="s">
        <v>19</v>
      </c>
      <c r="L145" s="42"/>
      <c r="M145" s="188" t="s">
        <v>19</v>
      </c>
      <c r="N145" s="189" t="s">
        <v>44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669</v>
      </c>
      <c r="AT145" s="192" t="s">
        <v>193</v>
      </c>
      <c r="AU145" s="192" t="s">
        <v>82</v>
      </c>
      <c r="AY145" s="20" t="s">
        <v>191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80</v>
      </c>
      <c r="BK145" s="193">
        <f>ROUND(I145*H145,2)</f>
        <v>0</v>
      </c>
      <c r="BL145" s="20" t="s">
        <v>669</v>
      </c>
      <c r="BM145" s="192" t="s">
        <v>4019</v>
      </c>
    </row>
    <row r="146" spans="1:65" s="2" customFormat="1" ht="11.25">
      <c r="A146" s="37"/>
      <c r="B146" s="38"/>
      <c r="C146" s="39"/>
      <c r="D146" s="194" t="s">
        <v>199</v>
      </c>
      <c r="E146" s="39"/>
      <c r="F146" s="195" t="s">
        <v>4020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199</v>
      </c>
      <c r="AU146" s="20" t="s">
        <v>82</v>
      </c>
    </row>
    <row r="147" spans="1:65" s="12" customFormat="1" ht="22.9" customHeight="1">
      <c r="B147" s="165"/>
      <c r="C147" s="166"/>
      <c r="D147" s="167" t="s">
        <v>72</v>
      </c>
      <c r="E147" s="179" t="s">
        <v>4021</v>
      </c>
      <c r="F147" s="179" t="s">
        <v>4022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SUM(P148:P161)</f>
        <v>0</v>
      </c>
      <c r="Q147" s="173"/>
      <c r="R147" s="174">
        <f>SUM(R148:R161)</f>
        <v>0</v>
      </c>
      <c r="S147" s="173"/>
      <c r="T147" s="175">
        <f>SUM(T148:T161)</f>
        <v>0</v>
      </c>
      <c r="AR147" s="176" t="s">
        <v>80</v>
      </c>
      <c r="AT147" s="177" t="s">
        <v>72</v>
      </c>
      <c r="AU147" s="177" t="s">
        <v>80</v>
      </c>
      <c r="AY147" s="176" t="s">
        <v>191</v>
      </c>
      <c r="BK147" s="178">
        <f>SUM(BK148:BK161)</f>
        <v>0</v>
      </c>
    </row>
    <row r="148" spans="1:65" s="2" customFormat="1" ht="33" customHeight="1">
      <c r="A148" s="37"/>
      <c r="B148" s="38"/>
      <c r="C148" s="181" t="s">
        <v>272</v>
      </c>
      <c r="D148" s="181" t="s">
        <v>193</v>
      </c>
      <c r="E148" s="182" t="s">
        <v>4023</v>
      </c>
      <c r="F148" s="183" t="s">
        <v>4024</v>
      </c>
      <c r="G148" s="184" t="s">
        <v>2990</v>
      </c>
      <c r="H148" s="185">
        <v>1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669</v>
      </c>
      <c r="AT148" s="192" t="s">
        <v>193</v>
      </c>
      <c r="AU148" s="192" t="s">
        <v>82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669</v>
      </c>
      <c r="BM148" s="192" t="s">
        <v>4025</v>
      </c>
    </row>
    <row r="149" spans="1:65" s="2" customFormat="1" ht="19.5">
      <c r="A149" s="37"/>
      <c r="B149" s="38"/>
      <c r="C149" s="39"/>
      <c r="D149" s="194" t="s">
        <v>199</v>
      </c>
      <c r="E149" s="39"/>
      <c r="F149" s="195" t="s">
        <v>4026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82</v>
      </c>
    </row>
    <row r="150" spans="1:65" s="2" customFormat="1" ht="16.5" customHeight="1">
      <c r="A150" s="37"/>
      <c r="B150" s="38"/>
      <c r="C150" s="181" t="s">
        <v>279</v>
      </c>
      <c r="D150" s="181" t="s">
        <v>193</v>
      </c>
      <c r="E150" s="182" t="s">
        <v>4027</v>
      </c>
      <c r="F150" s="183" t="s">
        <v>4028</v>
      </c>
      <c r="G150" s="184" t="s">
        <v>2990</v>
      </c>
      <c r="H150" s="185">
        <v>6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669</v>
      </c>
      <c r="AT150" s="192" t="s">
        <v>193</v>
      </c>
      <c r="AU150" s="192" t="s">
        <v>82</v>
      </c>
      <c r="AY150" s="20" t="s">
        <v>191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669</v>
      </c>
      <c r="BM150" s="192" t="s">
        <v>4029</v>
      </c>
    </row>
    <row r="151" spans="1:65" s="2" customFormat="1" ht="11.25">
      <c r="A151" s="37"/>
      <c r="B151" s="38"/>
      <c r="C151" s="39"/>
      <c r="D151" s="194" t="s">
        <v>199</v>
      </c>
      <c r="E151" s="39"/>
      <c r="F151" s="195" t="s">
        <v>4028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199</v>
      </c>
      <c r="AU151" s="20" t="s">
        <v>82</v>
      </c>
    </row>
    <row r="152" spans="1:65" s="2" customFormat="1" ht="16.5" customHeight="1">
      <c r="A152" s="37"/>
      <c r="B152" s="38"/>
      <c r="C152" s="181" t="s">
        <v>287</v>
      </c>
      <c r="D152" s="181" t="s">
        <v>193</v>
      </c>
      <c r="E152" s="182" t="s">
        <v>4030</v>
      </c>
      <c r="F152" s="183" t="s">
        <v>4031</v>
      </c>
      <c r="G152" s="184" t="s">
        <v>2990</v>
      </c>
      <c r="H152" s="185">
        <v>20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669</v>
      </c>
      <c r="AT152" s="192" t="s">
        <v>193</v>
      </c>
      <c r="AU152" s="192" t="s">
        <v>82</v>
      </c>
      <c r="AY152" s="20" t="s">
        <v>191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669</v>
      </c>
      <c r="BM152" s="192" t="s">
        <v>4032</v>
      </c>
    </row>
    <row r="153" spans="1:65" s="2" customFormat="1" ht="11.25">
      <c r="A153" s="37"/>
      <c r="B153" s="38"/>
      <c r="C153" s="39"/>
      <c r="D153" s="194" t="s">
        <v>199</v>
      </c>
      <c r="E153" s="39"/>
      <c r="F153" s="195" t="s">
        <v>4031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199</v>
      </c>
      <c r="AU153" s="20" t="s">
        <v>82</v>
      </c>
    </row>
    <row r="154" spans="1:65" s="2" customFormat="1" ht="16.5" customHeight="1">
      <c r="A154" s="37"/>
      <c r="B154" s="38"/>
      <c r="C154" s="181" t="s">
        <v>292</v>
      </c>
      <c r="D154" s="181" t="s">
        <v>193</v>
      </c>
      <c r="E154" s="182" t="s">
        <v>4033</v>
      </c>
      <c r="F154" s="183" t="s">
        <v>4034</v>
      </c>
      <c r="G154" s="184" t="s">
        <v>2990</v>
      </c>
      <c r="H154" s="185">
        <v>12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669</v>
      </c>
      <c r="AT154" s="192" t="s">
        <v>193</v>
      </c>
      <c r="AU154" s="192" t="s">
        <v>82</v>
      </c>
      <c r="AY154" s="20" t="s">
        <v>191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669</v>
      </c>
      <c r="BM154" s="192" t="s">
        <v>4035</v>
      </c>
    </row>
    <row r="155" spans="1:65" s="2" customFormat="1" ht="11.25">
      <c r="A155" s="37"/>
      <c r="B155" s="38"/>
      <c r="C155" s="39"/>
      <c r="D155" s="194" t="s">
        <v>199</v>
      </c>
      <c r="E155" s="39"/>
      <c r="F155" s="195" t="s">
        <v>4034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199</v>
      </c>
      <c r="AU155" s="20" t="s">
        <v>82</v>
      </c>
    </row>
    <row r="156" spans="1:65" s="2" customFormat="1" ht="16.5" customHeight="1">
      <c r="A156" s="37"/>
      <c r="B156" s="38"/>
      <c r="C156" s="181" t="s">
        <v>298</v>
      </c>
      <c r="D156" s="181" t="s">
        <v>193</v>
      </c>
      <c r="E156" s="182" t="s">
        <v>4036</v>
      </c>
      <c r="F156" s="183" t="s">
        <v>4037</v>
      </c>
      <c r="G156" s="184" t="s">
        <v>2990</v>
      </c>
      <c r="H156" s="185">
        <v>12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669</v>
      </c>
      <c r="AT156" s="192" t="s">
        <v>193</v>
      </c>
      <c r="AU156" s="192" t="s">
        <v>82</v>
      </c>
      <c r="AY156" s="20" t="s">
        <v>191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669</v>
      </c>
      <c r="BM156" s="192" t="s">
        <v>4038</v>
      </c>
    </row>
    <row r="157" spans="1:65" s="2" customFormat="1" ht="11.25">
      <c r="A157" s="37"/>
      <c r="B157" s="38"/>
      <c r="C157" s="39"/>
      <c r="D157" s="194" t="s">
        <v>199</v>
      </c>
      <c r="E157" s="39"/>
      <c r="F157" s="195" t="s">
        <v>4037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199</v>
      </c>
      <c r="AU157" s="20" t="s">
        <v>82</v>
      </c>
    </row>
    <row r="158" spans="1:65" s="2" customFormat="1" ht="16.5" customHeight="1">
      <c r="A158" s="37"/>
      <c r="B158" s="38"/>
      <c r="C158" s="181" t="s">
        <v>306</v>
      </c>
      <c r="D158" s="181" t="s">
        <v>193</v>
      </c>
      <c r="E158" s="182" t="s">
        <v>4039</v>
      </c>
      <c r="F158" s="183" t="s">
        <v>4040</v>
      </c>
      <c r="G158" s="184" t="s">
        <v>2990</v>
      </c>
      <c r="H158" s="185">
        <v>12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669</v>
      </c>
      <c r="AT158" s="192" t="s">
        <v>193</v>
      </c>
      <c r="AU158" s="192" t="s">
        <v>82</v>
      </c>
      <c r="AY158" s="20" t="s">
        <v>191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669</v>
      </c>
      <c r="BM158" s="192" t="s">
        <v>4041</v>
      </c>
    </row>
    <row r="159" spans="1:65" s="2" customFormat="1" ht="11.25">
      <c r="A159" s="37"/>
      <c r="B159" s="38"/>
      <c r="C159" s="39"/>
      <c r="D159" s="194" t="s">
        <v>199</v>
      </c>
      <c r="E159" s="39"/>
      <c r="F159" s="195" t="s">
        <v>4040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199</v>
      </c>
      <c r="AU159" s="20" t="s">
        <v>82</v>
      </c>
    </row>
    <row r="160" spans="1:65" s="2" customFormat="1" ht="16.5" customHeight="1">
      <c r="A160" s="37"/>
      <c r="B160" s="38"/>
      <c r="C160" s="181" t="s">
        <v>313</v>
      </c>
      <c r="D160" s="181" t="s">
        <v>193</v>
      </c>
      <c r="E160" s="182" t="s">
        <v>4042</v>
      </c>
      <c r="F160" s="183" t="s">
        <v>4043</v>
      </c>
      <c r="G160" s="184" t="s">
        <v>2990</v>
      </c>
      <c r="H160" s="185">
        <v>12</v>
      </c>
      <c r="I160" s="186"/>
      <c r="J160" s="187">
        <f>ROUND(I160*H160,2)</f>
        <v>0</v>
      </c>
      <c r="K160" s="183" t="s">
        <v>19</v>
      </c>
      <c r="L160" s="42"/>
      <c r="M160" s="188" t="s">
        <v>19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669</v>
      </c>
      <c r="AT160" s="192" t="s">
        <v>193</v>
      </c>
      <c r="AU160" s="192" t="s">
        <v>82</v>
      </c>
      <c r="AY160" s="20" t="s">
        <v>191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669</v>
      </c>
      <c r="BM160" s="192" t="s">
        <v>4044</v>
      </c>
    </row>
    <row r="161" spans="1:65" s="2" customFormat="1" ht="11.25">
      <c r="A161" s="37"/>
      <c r="B161" s="38"/>
      <c r="C161" s="39"/>
      <c r="D161" s="194" t="s">
        <v>199</v>
      </c>
      <c r="E161" s="39"/>
      <c r="F161" s="195" t="s">
        <v>4043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199</v>
      </c>
      <c r="AU161" s="20" t="s">
        <v>82</v>
      </c>
    </row>
    <row r="162" spans="1:65" s="12" customFormat="1" ht="22.9" customHeight="1">
      <c r="B162" s="165"/>
      <c r="C162" s="166"/>
      <c r="D162" s="167" t="s">
        <v>72</v>
      </c>
      <c r="E162" s="179" t="s">
        <v>4045</v>
      </c>
      <c r="F162" s="179" t="s">
        <v>4046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SUM(P163:P164)</f>
        <v>0</v>
      </c>
      <c r="Q162" s="173"/>
      <c r="R162" s="174">
        <f>SUM(R163:R164)</f>
        <v>0</v>
      </c>
      <c r="S162" s="173"/>
      <c r="T162" s="175">
        <f>SUM(T163:T164)</f>
        <v>0</v>
      </c>
      <c r="AR162" s="176" t="s">
        <v>80</v>
      </c>
      <c r="AT162" s="177" t="s">
        <v>72</v>
      </c>
      <c r="AU162" s="177" t="s">
        <v>80</v>
      </c>
      <c r="AY162" s="176" t="s">
        <v>191</v>
      </c>
      <c r="BK162" s="178">
        <f>SUM(BK163:BK164)</f>
        <v>0</v>
      </c>
    </row>
    <row r="163" spans="1:65" s="2" customFormat="1" ht="37.9" customHeight="1">
      <c r="A163" s="37"/>
      <c r="B163" s="38"/>
      <c r="C163" s="181" t="s">
        <v>320</v>
      </c>
      <c r="D163" s="181" t="s">
        <v>193</v>
      </c>
      <c r="E163" s="182" t="s">
        <v>4047</v>
      </c>
      <c r="F163" s="183" t="s">
        <v>4048</v>
      </c>
      <c r="G163" s="184" t="s">
        <v>2990</v>
      </c>
      <c r="H163" s="185">
        <v>1</v>
      </c>
      <c r="I163" s="186"/>
      <c r="J163" s="187">
        <f>ROUND(I163*H163,2)</f>
        <v>0</v>
      </c>
      <c r="K163" s="183" t="s">
        <v>19</v>
      </c>
      <c r="L163" s="42"/>
      <c r="M163" s="188" t="s">
        <v>19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669</v>
      </c>
      <c r="AT163" s="192" t="s">
        <v>193</v>
      </c>
      <c r="AU163" s="192" t="s">
        <v>82</v>
      </c>
      <c r="AY163" s="20" t="s">
        <v>191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669</v>
      </c>
      <c r="BM163" s="192" t="s">
        <v>4049</v>
      </c>
    </row>
    <row r="164" spans="1:65" s="2" customFormat="1" ht="48.75">
      <c r="A164" s="37"/>
      <c r="B164" s="38"/>
      <c r="C164" s="39"/>
      <c r="D164" s="194" t="s">
        <v>199</v>
      </c>
      <c r="E164" s="39"/>
      <c r="F164" s="195" t="s">
        <v>4050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199</v>
      </c>
      <c r="AU164" s="20" t="s">
        <v>82</v>
      </c>
    </row>
    <row r="165" spans="1:65" s="12" customFormat="1" ht="22.9" customHeight="1">
      <c r="B165" s="165"/>
      <c r="C165" s="166"/>
      <c r="D165" s="167" t="s">
        <v>72</v>
      </c>
      <c r="E165" s="179" t="s">
        <v>4051</v>
      </c>
      <c r="F165" s="179" t="s">
        <v>4052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SUM(P166:P167)</f>
        <v>0</v>
      </c>
      <c r="Q165" s="173"/>
      <c r="R165" s="174">
        <f>SUM(R166:R167)</f>
        <v>0</v>
      </c>
      <c r="S165" s="173"/>
      <c r="T165" s="175">
        <f>SUM(T166:T167)</f>
        <v>0</v>
      </c>
      <c r="AR165" s="176" t="s">
        <v>80</v>
      </c>
      <c r="AT165" s="177" t="s">
        <v>72</v>
      </c>
      <c r="AU165" s="177" t="s">
        <v>80</v>
      </c>
      <c r="AY165" s="176" t="s">
        <v>191</v>
      </c>
      <c r="BK165" s="178">
        <f>SUM(BK166:BK167)</f>
        <v>0</v>
      </c>
    </row>
    <row r="166" spans="1:65" s="2" customFormat="1" ht="16.5" customHeight="1">
      <c r="A166" s="37"/>
      <c r="B166" s="38"/>
      <c r="C166" s="181" t="s">
        <v>7</v>
      </c>
      <c r="D166" s="181" t="s">
        <v>193</v>
      </c>
      <c r="E166" s="182" t="s">
        <v>4053</v>
      </c>
      <c r="F166" s="183" t="s">
        <v>4054</v>
      </c>
      <c r="G166" s="184" t="s">
        <v>2990</v>
      </c>
      <c r="H166" s="185">
        <v>1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669</v>
      </c>
      <c r="AT166" s="192" t="s">
        <v>193</v>
      </c>
      <c r="AU166" s="192" t="s">
        <v>82</v>
      </c>
      <c r="AY166" s="20" t="s">
        <v>191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669</v>
      </c>
      <c r="BM166" s="192" t="s">
        <v>4055</v>
      </c>
    </row>
    <row r="167" spans="1:65" s="2" customFormat="1" ht="11.25">
      <c r="A167" s="37"/>
      <c r="B167" s="38"/>
      <c r="C167" s="39"/>
      <c r="D167" s="194" t="s">
        <v>199</v>
      </c>
      <c r="E167" s="39"/>
      <c r="F167" s="195" t="s">
        <v>4056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199</v>
      </c>
      <c r="AU167" s="20" t="s">
        <v>82</v>
      </c>
    </row>
    <row r="168" spans="1:65" s="12" customFormat="1" ht="22.9" customHeight="1">
      <c r="B168" s="165"/>
      <c r="C168" s="166"/>
      <c r="D168" s="167" t="s">
        <v>72</v>
      </c>
      <c r="E168" s="179" t="s">
        <v>4057</v>
      </c>
      <c r="F168" s="179" t="s">
        <v>4058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80</v>
      </c>
      <c r="AY168" s="176" t="s">
        <v>191</v>
      </c>
      <c r="BK168" s="178">
        <f>SUM(BK169:BK170)</f>
        <v>0</v>
      </c>
    </row>
    <row r="169" spans="1:65" s="2" customFormat="1" ht="16.5" customHeight="1">
      <c r="A169" s="37"/>
      <c r="B169" s="38"/>
      <c r="C169" s="181" t="s">
        <v>334</v>
      </c>
      <c r="D169" s="181" t="s">
        <v>193</v>
      </c>
      <c r="E169" s="182" t="s">
        <v>4059</v>
      </c>
      <c r="F169" s="183" t="s">
        <v>4060</v>
      </c>
      <c r="G169" s="184" t="s">
        <v>2990</v>
      </c>
      <c r="H169" s="185">
        <v>1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669</v>
      </c>
      <c r="AT169" s="192" t="s">
        <v>193</v>
      </c>
      <c r="AU169" s="192" t="s">
        <v>82</v>
      </c>
      <c r="AY169" s="20" t="s">
        <v>191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669</v>
      </c>
      <c r="BM169" s="192" t="s">
        <v>4061</v>
      </c>
    </row>
    <row r="170" spans="1:65" s="2" customFormat="1" ht="11.25">
      <c r="A170" s="37"/>
      <c r="B170" s="38"/>
      <c r="C170" s="39"/>
      <c r="D170" s="194" t="s">
        <v>199</v>
      </c>
      <c r="E170" s="39"/>
      <c r="F170" s="195" t="s">
        <v>4060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199</v>
      </c>
      <c r="AU170" s="20" t="s">
        <v>82</v>
      </c>
    </row>
    <row r="171" spans="1:65" s="12" customFormat="1" ht="22.9" customHeight="1">
      <c r="B171" s="165"/>
      <c r="C171" s="166"/>
      <c r="D171" s="167" t="s">
        <v>72</v>
      </c>
      <c r="E171" s="179" t="s">
        <v>4062</v>
      </c>
      <c r="F171" s="179" t="s">
        <v>4063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SUM(P172:P173)</f>
        <v>0</v>
      </c>
      <c r="Q171" s="173"/>
      <c r="R171" s="174">
        <f>SUM(R172:R173)</f>
        <v>0</v>
      </c>
      <c r="S171" s="173"/>
      <c r="T171" s="175">
        <f>SUM(T172:T173)</f>
        <v>0</v>
      </c>
      <c r="AR171" s="176" t="s">
        <v>80</v>
      </c>
      <c r="AT171" s="177" t="s">
        <v>72</v>
      </c>
      <c r="AU171" s="177" t="s">
        <v>80</v>
      </c>
      <c r="AY171" s="176" t="s">
        <v>191</v>
      </c>
      <c r="BK171" s="178">
        <f>SUM(BK172:BK173)</f>
        <v>0</v>
      </c>
    </row>
    <row r="172" spans="1:65" s="2" customFormat="1" ht="37.9" customHeight="1">
      <c r="A172" s="37"/>
      <c r="B172" s="38"/>
      <c r="C172" s="181" t="s">
        <v>340</v>
      </c>
      <c r="D172" s="181" t="s">
        <v>193</v>
      </c>
      <c r="E172" s="182" t="s">
        <v>4064</v>
      </c>
      <c r="F172" s="183" t="s">
        <v>4065</v>
      </c>
      <c r="G172" s="184" t="s">
        <v>2990</v>
      </c>
      <c r="H172" s="185">
        <v>1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669</v>
      </c>
      <c r="AT172" s="192" t="s">
        <v>193</v>
      </c>
      <c r="AU172" s="192" t="s">
        <v>82</v>
      </c>
      <c r="AY172" s="20" t="s">
        <v>191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669</v>
      </c>
      <c r="BM172" s="192" t="s">
        <v>4066</v>
      </c>
    </row>
    <row r="173" spans="1:65" s="2" customFormat="1" ht="19.5">
      <c r="A173" s="37"/>
      <c r="B173" s="38"/>
      <c r="C173" s="39"/>
      <c r="D173" s="194" t="s">
        <v>199</v>
      </c>
      <c r="E173" s="39"/>
      <c r="F173" s="195" t="s">
        <v>4065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199</v>
      </c>
      <c r="AU173" s="20" t="s">
        <v>82</v>
      </c>
    </row>
    <row r="174" spans="1:65" s="12" customFormat="1" ht="22.9" customHeight="1">
      <c r="B174" s="165"/>
      <c r="C174" s="166"/>
      <c r="D174" s="167" t="s">
        <v>72</v>
      </c>
      <c r="E174" s="179" t="s">
        <v>4067</v>
      </c>
      <c r="F174" s="179" t="s">
        <v>4068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SUM(P175:P180)</f>
        <v>0</v>
      </c>
      <c r="Q174" s="173"/>
      <c r="R174" s="174">
        <f>SUM(R175:R180)</f>
        <v>0</v>
      </c>
      <c r="S174" s="173"/>
      <c r="T174" s="175">
        <f>SUM(T175:T180)</f>
        <v>0</v>
      </c>
      <c r="AR174" s="176" t="s">
        <v>80</v>
      </c>
      <c r="AT174" s="177" t="s">
        <v>72</v>
      </c>
      <c r="AU174" s="177" t="s">
        <v>80</v>
      </c>
      <c r="AY174" s="176" t="s">
        <v>191</v>
      </c>
      <c r="BK174" s="178">
        <f>SUM(BK175:BK180)</f>
        <v>0</v>
      </c>
    </row>
    <row r="175" spans="1:65" s="2" customFormat="1" ht="16.5" customHeight="1">
      <c r="A175" s="37"/>
      <c r="B175" s="38"/>
      <c r="C175" s="181" t="s">
        <v>348</v>
      </c>
      <c r="D175" s="181" t="s">
        <v>193</v>
      </c>
      <c r="E175" s="182" t="s">
        <v>4069</v>
      </c>
      <c r="F175" s="183" t="s">
        <v>4014</v>
      </c>
      <c r="G175" s="184" t="s">
        <v>2990</v>
      </c>
      <c r="H175" s="185">
        <v>5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669</v>
      </c>
      <c r="AT175" s="192" t="s">
        <v>193</v>
      </c>
      <c r="AU175" s="192" t="s">
        <v>82</v>
      </c>
      <c r="AY175" s="20" t="s">
        <v>191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669</v>
      </c>
      <c r="BM175" s="192" t="s">
        <v>4070</v>
      </c>
    </row>
    <row r="176" spans="1:65" s="2" customFormat="1" ht="11.25">
      <c r="A176" s="37"/>
      <c r="B176" s="38"/>
      <c r="C176" s="39"/>
      <c r="D176" s="194" t="s">
        <v>199</v>
      </c>
      <c r="E176" s="39"/>
      <c r="F176" s="195" t="s">
        <v>4016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199</v>
      </c>
      <c r="AU176" s="20" t="s">
        <v>82</v>
      </c>
    </row>
    <row r="177" spans="1:65" s="2" customFormat="1" ht="16.5" customHeight="1">
      <c r="A177" s="37"/>
      <c r="B177" s="38"/>
      <c r="C177" s="181" t="s">
        <v>356</v>
      </c>
      <c r="D177" s="181" t="s">
        <v>193</v>
      </c>
      <c r="E177" s="182" t="s">
        <v>4071</v>
      </c>
      <c r="F177" s="183" t="s">
        <v>4005</v>
      </c>
      <c r="G177" s="184" t="s">
        <v>2990</v>
      </c>
      <c r="H177" s="185">
        <v>1</v>
      </c>
      <c r="I177" s="186"/>
      <c r="J177" s="187">
        <f>ROUND(I177*H177,2)</f>
        <v>0</v>
      </c>
      <c r="K177" s="183" t="s">
        <v>19</v>
      </c>
      <c r="L177" s="42"/>
      <c r="M177" s="188" t="s">
        <v>19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669</v>
      </c>
      <c r="AT177" s="192" t="s">
        <v>193</v>
      </c>
      <c r="AU177" s="192" t="s">
        <v>82</v>
      </c>
      <c r="AY177" s="20" t="s">
        <v>191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669</v>
      </c>
      <c r="BM177" s="192" t="s">
        <v>4072</v>
      </c>
    </row>
    <row r="178" spans="1:65" s="2" customFormat="1" ht="11.25">
      <c r="A178" s="37"/>
      <c r="B178" s="38"/>
      <c r="C178" s="39"/>
      <c r="D178" s="194" t="s">
        <v>199</v>
      </c>
      <c r="E178" s="39"/>
      <c r="F178" s="195" t="s">
        <v>4005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199</v>
      </c>
      <c r="AU178" s="20" t="s">
        <v>82</v>
      </c>
    </row>
    <row r="179" spans="1:65" s="2" customFormat="1" ht="16.5" customHeight="1">
      <c r="A179" s="37"/>
      <c r="B179" s="38"/>
      <c r="C179" s="181" t="s">
        <v>363</v>
      </c>
      <c r="D179" s="181" t="s">
        <v>193</v>
      </c>
      <c r="E179" s="182" t="s">
        <v>4073</v>
      </c>
      <c r="F179" s="183" t="s">
        <v>4008</v>
      </c>
      <c r="G179" s="184" t="s">
        <v>2990</v>
      </c>
      <c r="H179" s="185">
        <v>2</v>
      </c>
      <c r="I179" s="186"/>
      <c r="J179" s="187">
        <f>ROUND(I179*H179,2)</f>
        <v>0</v>
      </c>
      <c r="K179" s="183" t="s">
        <v>19</v>
      </c>
      <c r="L179" s="42"/>
      <c r="M179" s="188" t="s">
        <v>19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669</v>
      </c>
      <c r="AT179" s="192" t="s">
        <v>193</v>
      </c>
      <c r="AU179" s="192" t="s">
        <v>82</v>
      </c>
      <c r="AY179" s="20" t="s">
        <v>191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669</v>
      </c>
      <c r="BM179" s="192" t="s">
        <v>4074</v>
      </c>
    </row>
    <row r="180" spans="1:65" s="2" customFormat="1" ht="11.25">
      <c r="A180" s="37"/>
      <c r="B180" s="38"/>
      <c r="C180" s="39"/>
      <c r="D180" s="194" t="s">
        <v>199</v>
      </c>
      <c r="E180" s="39"/>
      <c r="F180" s="195" t="s">
        <v>4008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199</v>
      </c>
      <c r="AU180" s="20" t="s">
        <v>82</v>
      </c>
    </row>
    <row r="181" spans="1:65" s="12" customFormat="1" ht="22.9" customHeight="1">
      <c r="B181" s="165"/>
      <c r="C181" s="166"/>
      <c r="D181" s="167" t="s">
        <v>72</v>
      </c>
      <c r="E181" s="179" t="s">
        <v>4075</v>
      </c>
      <c r="F181" s="179" t="s">
        <v>4076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SUM(P182:P195)</f>
        <v>0</v>
      </c>
      <c r="Q181" s="173"/>
      <c r="R181" s="174">
        <f>SUM(R182:R195)</f>
        <v>0</v>
      </c>
      <c r="S181" s="173"/>
      <c r="T181" s="175">
        <f>SUM(T182:T195)</f>
        <v>0</v>
      </c>
      <c r="AR181" s="176" t="s">
        <v>80</v>
      </c>
      <c r="AT181" s="177" t="s">
        <v>72</v>
      </c>
      <c r="AU181" s="177" t="s">
        <v>80</v>
      </c>
      <c r="AY181" s="176" t="s">
        <v>191</v>
      </c>
      <c r="BK181" s="178">
        <f>SUM(BK182:BK195)</f>
        <v>0</v>
      </c>
    </row>
    <row r="182" spans="1:65" s="2" customFormat="1" ht="33" customHeight="1">
      <c r="A182" s="37"/>
      <c r="B182" s="38"/>
      <c r="C182" s="181" t="s">
        <v>370</v>
      </c>
      <c r="D182" s="181" t="s">
        <v>193</v>
      </c>
      <c r="E182" s="182" t="s">
        <v>4077</v>
      </c>
      <c r="F182" s="183" t="s">
        <v>4024</v>
      </c>
      <c r="G182" s="184" t="s">
        <v>2990</v>
      </c>
      <c r="H182" s="185">
        <v>1</v>
      </c>
      <c r="I182" s="186"/>
      <c r="J182" s="187">
        <f>ROUND(I182*H182,2)</f>
        <v>0</v>
      </c>
      <c r="K182" s="183" t="s">
        <v>19</v>
      </c>
      <c r="L182" s="42"/>
      <c r="M182" s="188" t="s">
        <v>19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669</v>
      </c>
      <c r="AT182" s="192" t="s">
        <v>193</v>
      </c>
      <c r="AU182" s="192" t="s">
        <v>82</v>
      </c>
      <c r="AY182" s="20" t="s">
        <v>191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669</v>
      </c>
      <c r="BM182" s="192" t="s">
        <v>4078</v>
      </c>
    </row>
    <row r="183" spans="1:65" s="2" customFormat="1" ht="19.5">
      <c r="A183" s="37"/>
      <c r="B183" s="38"/>
      <c r="C183" s="39"/>
      <c r="D183" s="194" t="s">
        <v>199</v>
      </c>
      <c r="E183" s="39"/>
      <c r="F183" s="195" t="s">
        <v>4026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199</v>
      </c>
      <c r="AU183" s="20" t="s">
        <v>82</v>
      </c>
    </row>
    <row r="184" spans="1:65" s="2" customFormat="1" ht="16.5" customHeight="1">
      <c r="A184" s="37"/>
      <c r="B184" s="38"/>
      <c r="C184" s="181" t="s">
        <v>377</v>
      </c>
      <c r="D184" s="181" t="s">
        <v>193</v>
      </c>
      <c r="E184" s="182" t="s">
        <v>4079</v>
      </c>
      <c r="F184" s="183" t="s">
        <v>4028</v>
      </c>
      <c r="G184" s="184" t="s">
        <v>2990</v>
      </c>
      <c r="H184" s="185">
        <v>6</v>
      </c>
      <c r="I184" s="186"/>
      <c r="J184" s="187">
        <f>ROUND(I184*H184,2)</f>
        <v>0</v>
      </c>
      <c r="K184" s="183" t="s">
        <v>19</v>
      </c>
      <c r="L184" s="42"/>
      <c r="M184" s="188" t="s">
        <v>19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669</v>
      </c>
      <c r="AT184" s="192" t="s">
        <v>193</v>
      </c>
      <c r="AU184" s="192" t="s">
        <v>82</v>
      </c>
      <c r="AY184" s="20" t="s">
        <v>191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669</v>
      </c>
      <c r="BM184" s="192" t="s">
        <v>4080</v>
      </c>
    </row>
    <row r="185" spans="1:65" s="2" customFormat="1" ht="11.25">
      <c r="A185" s="37"/>
      <c r="B185" s="38"/>
      <c r="C185" s="39"/>
      <c r="D185" s="194" t="s">
        <v>199</v>
      </c>
      <c r="E185" s="39"/>
      <c r="F185" s="195" t="s">
        <v>4028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199</v>
      </c>
      <c r="AU185" s="20" t="s">
        <v>82</v>
      </c>
    </row>
    <row r="186" spans="1:65" s="2" customFormat="1" ht="16.5" customHeight="1">
      <c r="A186" s="37"/>
      <c r="B186" s="38"/>
      <c r="C186" s="181" t="s">
        <v>384</v>
      </c>
      <c r="D186" s="181" t="s">
        <v>193</v>
      </c>
      <c r="E186" s="182" t="s">
        <v>4081</v>
      </c>
      <c r="F186" s="183" t="s">
        <v>4031</v>
      </c>
      <c r="G186" s="184" t="s">
        <v>2990</v>
      </c>
      <c r="H186" s="185">
        <v>20</v>
      </c>
      <c r="I186" s="186"/>
      <c r="J186" s="187">
        <f>ROUND(I186*H186,2)</f>
        <v>0</v>
      </c>
      <c r="K186" s="183" t="s">
        <v>19</v>
      </c>
      <c r="L186" s="42"/>
      <c r="M186" s="188" t="s">
        <v>19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669</v>
      </c>
      <c r="AT186" s="192" t="s">
        <v>193</v>
      </c>
      <c r="AU186" s="192" t="s">
        <v>82</v>
      </c>
      <c r="AY186" s="20" t="s">
        <v>191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669</v>
      </c>
      <c r="BM186" s="192" t="s">
        <v>4082</v>
      </c>
    </row>
    <row r="187" spans="1:65" s="2" customFormat="1" ht="11.25">
      <c r="A187" s="37"/>
      <c r="B187" s="38"/>
      <c r="C187" s="39"/>
      <c r="D187" s="194" t="s">
        <v>199</v>
      </c>
      <c r="E187" s="39"/>
      <c r="F187" s="195" t="s">
        <v>4031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199</v>
      </c>
      <c r="AU187" s="20" t="s">
        <v>82</v>
      </c>
    </row>
    <row r="188" spans="1:65" s="2" customFormat="1" ht="16.5" customHeight="1">
      <c r="A188" s="37"/>
      <c r="B188" s="38"/>
      <c r="C188" s="181" t="s">
        <v>391</v>
      </c>
      <c r="D188" s="181" t="s">
        <v>193</v>
      </c>
      <c r="E188" s="182" t="s">
        <v>4083</v>
      </c>
      <c r="F188" s="183" t="s">
        <v>4034</v>
      </c>
      <c r="G188" s="184" t="s">
        <v>2990</v>
      </c>
      <c r="H188" s="185">
        <v>12</v>
      </c>
      <c r="I188" s="186"/>
      <c r="J188" s="187">
        <f>ROUND(I188*H188,2)</f>
        <v>0</v>
      </c>
      <c r="K188" s="183" t="s">
        <v>19</v>
      </c>
      <c r="L188" s="42"/>
      <c r="M188" s="188" t="s">
        <v>19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669</v>
      </c>
      <c r="AT188" s="192" t="s">
        <v>193</v>
      </c>
      <c r="AU188" s="192" t="s">
        <v>82</v>
      </c>
      <c r="AY188" s="20" t="s">
        <v>191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669</v>
      </c>
      <c r="BM188" s="192" t="s">
        <v>4084</v>
      </c>
    </row>
    <row r="189" spans="1:65" s="2" customFormat="1" ht="11.25">
      <c r="A189" s="37"/>
      <c r="B189" s="38"/>
      <c r="C189" s="39"/>
      <c r="D189" s="194" t="s">
        <v>199</v>
      </c>
      <c r="E189" s="39"/>
      <c r="F189" s="195" t="s">
        <v>4034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199</v>
      </c>
      <c r="AU189" s="20" t="s">
        <v>82</v>
      </c>
    </row>
    <row r="190" spans="1:65" s="2" customFormat="1" ht="16.5" customHeight="1">
      <c r="A190" s="37"/>
      <c r="B190" s="38"/>
      <c r="C190" s="181" t="s">
        <v>397</v>
      </c>
      <c r="D190" s="181" t="s">
        <v>193</v>
      </c>
      <c r="E190" s="182" t="s">
        <v>4085</v>
      </c>
      <c r="F190" s="183" t="s">
        <v>4037</v>
      </c>
      <c r="G190" s="184" t="s">
        <v>2990</v>
      </c>
      <c r="H190" s="185">
        <v>12</v>
      </c>
      <c r="I190" s="186"/>
      <c r="J190" s="187">
        <f>ROUND(I190*H190,2)</f>
        <v>0</v>
      </c>
      <c r="K190" s="183" t="s">
        <v>19</v>
      </c>
      <c r="L190" s="42"/>
      <c r="M190" s="188" t="s">
        <v>19</v>
      </c>
      <c r="N190" s="189" t="s">
        <v>44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669</v>
      </c>
      <c r="AT190" s="192" t="s">
        <v>193</v>
      </c>
      <c r="AU190" s="192" t="s">
        <v>82</v>
      </c>
      <c r="AY190" s="20" t="s">
        <v>191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80</v>
      </c>
      <c r="BK190" s="193">
        <f>ROUND(I190*H190,2)</f>
        <v>0</v>
      </c>
      <c r="BL190" s="20" t="s">
        <v>669</v>
      </c>
      <c r="BM190" s="192" t="s">
        <v>4086</v>
      </c>
    </row>
    <row r="191" spans="1:65" s="2" customFormat="1" ht="11.25">
      <c r="A191" s="37"/>
      <c r="B191" s="38"/>
      <c r="C191" s="39"/>
      <c r="D191" s="194" t="s">
        <v>199</v>
      </c>
      <c r="E191" s="39"/>
      <c r="F191" s="195" t="s">
        <v>4037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199</v>
      </c>
      <c r="AU191" s="20" t="s">
        <v>82</v>
      </c>
    </row>
    <row r="192" spans="1:65" s="2" customFormat="1" ht="16.5" customHeight="1">
      <c r="A192" s="37"/>
      <c r="B192" s="38"/>
      <c r="C192" s="181" t="s">
        <v>405</v>
      </c>
      <c r="D192" s="181" t="s">
        <v>193</v>
      </c>
      <c r="E192" s="182" t="s">
        <v>4087</v>
      </c>
      <c r="F192" s="183" t="s">
        <v>4040</v>
      </c>
      <c r="G192" s="184" t="s">
        <v>2990</v>
      </c>
      <c r="H192" s="185">
        <v>12</v>
      </c>
      <c r="I192" s="186"/>
      <c r="J192" s="187">
        <f>ROUND(I192*H192,2)</f>
        <v>0</v>
      </c>
      <c r="K192" s="183" t="s">
        <v>19</v>
      </c>
      <c r="L192" s="42"/>
      <c r="M192" s="188" t="s">
        <v>19</v>
      </c>
      <c r="N192" s="189" t="s">
        <v>44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669</v>
      </c>
      <c r="AT192" s="192" t="s">
        <v>193</v>
      </c>
      <c r="AU192" s="192" t="s">
        <v>82</v>
      </c>
      <c r="AY192" s="20" t="s">
        <v>191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669</v>
      </c>
      <c r="BM192" s="192" t="s">
        <v>4088</v>
      </c>
    </row>
    <row r="193" spans="1:65" s="2" customFormat="1" ht="11.25">
      <c r="A193" s="37"/>
      <c r="B193" s="38"/>
      <c r="C193" s="39"/>
      <c r="D193" s="194" t="s">
        <v>199</v>
      </c>
      <c r="E193" s="39"/>
      <c r="F193" s="195" t="s">
        <v>4040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199</v>
      </c>
      <c r="AU193" s="20" t="s">
        <v>82</v>
      </c>
    </row>
    <row r="194" spans="1:65" s="2" customFormat="1" ht="16.5" customHeight="1">
      <c r="A194" s="37"/>
      <c r="B194" s="38"/>
      <c r="C194" s="181" t="s">
        <v>413</v>
      </c>
      <c r="D194" s="181" t="s">
        <v>193</v>
      </c>
      <c r="E194" s="182" t="s">
        <v>4089</v>
      </c>
      <c r="F194" s="183" t="s">
        <v>4043</v>
      </c>
      <c r="G194" s="184" t="s">
        <v>2990</v>
      </c>
      <c r="H194" s="185">
        <v>12</v>
      </c>
      <c r="I194" s="186"/>
      <c r="J194" s="187">
        <f>ROUND(I194*H194,2)</f>
        <v>0</v>
      </c>
      <c r="K194" s="183" t="s">
        <v>19</v>
      </c>
      <c r="L194" s="42"/>
      <c r="M194" s="188" t="s">
        <v>19</v>
      </c>
      <c r="N194" s="189" t="s">
        <v>44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669</v>
      </c>
      <c r="AT194" s="192" t="s">
        <v>193</v>
      </c>
      <c r="AU194" s="192" t="s">
        <v>82</v>
      </c>
      <c r="AY194" s="20" t="s">
        <v>191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80</v>
      </c>
      <c r="BK194" s="193">
        <f>ROUND(I194*H194,2)</f>
        <v>0</v>
      </c>
      <c r="BL194" s="20" t="s">
        <v>669</v>
      </c>
      <c r="BM194" s="192" t="s">
        <v>4090</v>
      </c>
    </row>
    <row r="195" spans="1:65" s="2" customFormat="1" ht="11.25">
      <c r="A195" s="37"/>
      <c r="B195" s="38"/>
      <c r="C195" s="39"/>
      <c r="D195" s="194" t="s">
        <v>199</v>
      </c>
      <c r="E195" s="39"/>
      <c r="F195" s="195" t="s">
        <v>4043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199</v>
      </c>
      <c r="AU195" s="20" t="s">
        <v>82</v>
      </c>
    </row>
    <row r="196" spans="1:65" s="12" customFormat="1" ht="22.9" customHeight="1">
      <c r="B196" s="165"/>
      <c r="C196" s="166"/>
      <c r="D196" s="167" t="s">
        <v>72</v>
      </c>
      <c r="E196" s="179" t="s">
        <v>4091</v>
      </c>
      <c r="F196" s="179" t="s">
        <v>4092</v>
      </c>
      <c r="G196" s="166"/>
      <c r="H196" s="166"/>
      <c r="I196" s="169"/>
      <c r="J196" s="180">
        <f>BK196</f>
        <v>0</v>
      </c>
      <c r="K196" s="166"/>
      <c r="L196" s="171"/>
      <c r="M196" s="172"/>
      <c r="N196" s="173"/>
      <c r="O196" s="173"/>
      <c r="P196" s="174">
        <v>0</v>
      </c>
      <c r="Q196" s="173"/>
      <c r="R196" s="174">
        <v>0</v>
      </c>
      <c r="S196" s="173"/>
      <c r="T196" s="175">
        <v>0</v>
      </c>
      <c r="AR196" s="176" t="s">
        <v>80</v>
      </c>
      <c r="AT196" s="177" t="s">
        <v>72</v>
      </c>
      <c r="AU196" s="177" t="s">
        <v>80</v>
      </c>
      <c r="AY196" s="176" t="s">
        <v>191</v>
      </c>
      <c r="BK196" s="178">
        <v>0</v>
      </c>
    </row>
    <row r="197" spans="1:65" s="12" customFormat="1" ht="22.9" customHeight="1">
      <c r="B197" s="165"/>
      <c r="C197" s="166"/>
      <c r="D197" s="167" t="s">
        <v>72</v>
      </c>
      <c r="E197" s="179" t="s">
        <v>4093</v>
      </c>
      <c r="F197" s="179" t="s">
        <v>4094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SUM(P198:P199)</f>
        <v>0</v>
      </c>
      <c r="Q197" s="173"/>
      <c r="R197" s="174">
        <f>SUM(R198:R199)</f>
        <v>0</v>
      </c>
      <c r="S197" s="173"/>
      <c r="T197" s="175">
        <f>SUM(T198:T199)</f>
        <v>0</v>
      </c>
      <c r="AR197" s="176" t="s">
        <v>80</v>
      </c>
      <c r="AT197" s="177" t="s">
        <v>72</v>
      </c>
      <c r="AU197" s="177" t="s">
        <v>80</v>
      </c>
      <c r="AY197" s="176" t="s">
        <v>191</v>
      </c>
      <c r="BK197" s="178">
        <f>SUM(BK198:BK199)</f>
        <v>0</v>
      </c>
    </row>
    <row r="198" spans="1:65" s="2" customFormat="1" ht="16.5" customHeight="1">
      <c r="A198" s="37"/>
      <c r="B198" s="38"/>
      <c r="C198" s="181" t="s">
        <v>420</v>
      </c>
      <c r="D198" s="181" t="s">
        <v>193</v>
      </c>
      <c r="E198" s="182" t="s">
        <v>4095</v>
      </c>
      <c r="F198" s="183" t="s">
        <v>4060</v>
      </c>
      <c r="G198" s="184" t="s">
        <v>2990</v>
      </c>
      <c r="H198" s="185">
        <v>3</v>
      </c>
      <c r="I198" s="186"/>
      <c r="J198" s="187">
        <f>ROUND(I198*H198,2)</f>
        <v>0</v>
      </c>
      <c r="K198" s="183" t="s">
        <v>19</v>
      </c>
      <c r="L198" s="42"/>
      <c r="M198" s="188" t="s">
        <v>19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669</v>
      </c>
      <c r="AT198" s="192" t="s">
        <v>193</v>
      </c>
      <c r="AU198" s="192" t="s">
        <v>82</v>
      </c>
      <c r="AY198" s="20" t="s">
        <v>191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669</v>
      </c>
      <c r="BM198" s="192" t="s">
        <v>4096</v>
      </c>
    </row>
    <row r="199" spans="1:65" s="2" customFormat="1" ht="11.25">
      <c r="A199" s="37"/>
      <c r="B199" s="38"/>
      <c r="C199" s="39"/>
      <c r="D199" s="194" t="s">
        <v>199</v>
      </c>
      <c r="E199" s="39"/>
      <c r="F199" s="195" t="s">
        <v>4060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199</v>
      </c>
      <c r="AU199" s="20" t="s">
        <v>82</v>
      </c>
    </row>
    <row r="200" spans="1:65" s="12" customFormat="1" ht="22.9" customHeight="1">
      <c r="B200" s="165"/>
      <c r="C200" s="166"/>
      <c r="D200" s="167" t="s">
        <v>72</v>
      </c>
      <c r="E200" s="179" t="s">
        <v>4097</v>
      </c>
      <c r="F200" s="179" t="s">
        <v>4098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SUM(P201:P202)</f>
        <v>0</v>
      </c>
      <c r="Q200" s="173"/>
      <c r="R200" s="174">
        <f>SUM(R201:R202)</f>
        <v>0</v>
      </c>
      <c r="S200" s="173"/>
      <c r="T200" s="175">
        <f>SUM(T201:T202)</f>
        <v>0</v>
      </c>
      <c r="AR200" s="176" t="s">
        <v>80</v>
      </c>
      <c r="AT200" s="177" t="s">
        <v>72</v>
      </c>
      <c r="AU200" s="177" t="s">
        <v>80</v>
      </c>
      <c r="AY200" s="176" t="s">
        <v>191</v>
      </c>
      <c r="BK200" s="178">
        <f>SUM(BK201:BK202)</f>
        <v>0</v>
      </c>
    </row>
    <row r="201" spans="1:65" s="2" customFormat="1" ht="16.5" customHeight="1">
      <c r="A201" s="37"/>
      <c r="B201" s="38"/>
      <c r="C201" s="181" t="s">
        <v>427</v>
      </c>
      <c r="D201" s="181" t="s">
        <v>193</v>
      </c>
      <c r="E201" s="182" t="s">
        <v>4099</v>
      </c>
      <c r="F201" s="183" t="s">
        <v>4100</v>
      </c>
      <c r="G201" s="184" t="s">
        <v>2990</v>
      </c>
      <c r="H201" s="185">
        <v>1</v>
      </c>
      <c r="I201" s="186"/>
      <c r="J201" s="187">
        <f>ROUND(I201*H201,2)</f>
        <v>0</v>
      </c>
      <c r="K201" s="183" t="s">
        <v>19</v>
      </c>
      <c r="L201" s="42"/>
      <c r="M201" s="188" t="s">
        <v>19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669</v>
      </c>
      <c r="AT201" s="192" t="s">
        <v>193</v>
      </c>
      <c r="AU201" s="192" t="s">
        <v>82</v>
      </c>
      <c r="AY201" s="20" t="s">
        <v>191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669</v>
      </c>
      <c r="BM201" s="192" t="s">
        <v>4101</v>
      </c>
    </row>
    <row r="202" spans="1:65" s="2" customFormat="1" ht="11.25">
      <c r="A202" s="37"/>
      <c r="B202" s="38"/>
      <c r="C202" s="39"/>
      <c r="D202" s="194" t="s">
        <v>199</v>
      </c>
      <c r="E202" s="39"/>
      <c r="F202" s="195" t="s">
        <v>4100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199</v>
      </c>
      <c r="AU202" s="20" t="s">
        <v>82</v>
      </c>
    </row>
    <row r="203" spans="1:65" s="12" customFormat="1" ht="22.9" customHeight="1">
      <c r="B203" s="165"/>
      <c r="C203" s="166"/>
      <c r="D203" s="167" t="s">
        <v>72</v>
      </c>
      <c r="E203" s="179" t="s">
        <v>4102</v>
      </c>
      <c r="F203" s="179" t="s">
        <v>4103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SUM(P204:P205)</f>
        <v>0</v>
      </c>
      <c r="Q203" s="173"/>
      <c r="R203" s="174">
        <f>SUM(R204:R205)</f>
        <v>0</v>
      </c>
      <c r="S203" s="173"/>
      <c r="T203" s="175">
        <f>SUM(T204:T205)</f>
        <v>0</v>
      </c>
      <c r="AR203" s="176" t="s">
        <v>80</v>
      </c>
      <c r="AT203" s="177" t="s">
        <v>72</v>
      </c>
      <c r="AU203" s="177" t="s">
        <v>80</v>
      </c>
      <c r="AY203" s="176" t="s">
        <v>191</v>
      </c>
      <c r="BK203" s="178">
        <f>SUM(BK204:BK205)</f>
        <v>0</v>
      </c>
    </row>
    <row r="204" spans="1:65" s="2" customFormat="1" ht="16.5" customHeight="1">
      <c r="A204" s="37"/>
      <c r="B204" s="38"/>
      <c r="C204" s="181" t="s">
        <v>434</v>
      </c>
      <c r="D204" s="181" t="s">
        <v>193</v>
      </c>
      <c r="E204" s="182" t="s">
        <v>4104</v>
      </c>
      <c r="F204" s="183" t="s">
        <v>4105</v>
      </c>
      <c r="G204" s="184" t="s">
        <v>3343</v>
      </c>
      <c r="H204" s="185">
        <v>16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669</v>
      </c>
      <c r="AT204" s="192" t="s">
        <v>193</v>
      </c>
      <c r="AU204" s="192" t="s">
        <v>82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669</v>
      </c>
      <c r="BM204" s="192" t="s">
        <v>4106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4105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82</v>
      </c>
    </row>
    <row r="206" spans="1:65" s="12" customFormat="1" ht="22.9" customHeight="1">
      <c r="B206" s="165"/>
      <c r="C206" s="166"/>
      <c r="D206" s="167" t="s">
        <v>72</v>
      </c>
      <c r="E206" s="179" t="s">
        <v>4107</v>
      </c>
      <c r="F206" s="179" t="s">
        <v>4108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SUM(P207:P210)</f>
        <v>0</v>
      </c>
      <c r="Q206" s="173"/>
      <c r="R206" s="174">
        <f>SUM(R207:R210)</f>
        <v>0</v>
      </c>
      <c r="S206" s="173"/>
      <c r="T206" s="175">
        <f>SUM(T207:T210)</f>
        <v>0</v>
      </c>
      <c r="AR206" s="176" t="s">
        <v>80</v>
      </c>
      <c r="AT206" s="177" t="s">
        <v>72</v>
      </c>
      <c r="AU206" s="177" t="s">
        <v>80</v>
      </c>
      <c r="AY206" s="176" t="s">
        <v>191</v>
      </c>
      <c r="BK206" s="178">
        <f>SUM(BK207:BK210)</f>
        <v>0</v>
      </c>
    </row>
    <row r="207" spans="1:65" s="2" customFormat="1" ht="16.5" customHeight="1">
      <c r="A207" s="37"/>
      <c r="B207" s="38"/>
      <c r="C207" s="181" t="s">
        <v>441</v>
      </c>
      <c r="D207" s="181" t="s">
        <v>193</v>
      </c>
      <c r="E207" s="182" t="s">
        <v>4109</v>
      </c>
      <c r="F207" s="183" t="s">
        <v>4110</v>
      </c>
      <c r="G207" s="184" t="s">
        <v>2990</v>
      </c>
      <c r="H207" s="185">
        <v>3</v>
      </c>
      <c r="I207" s="186"/>
      <c r="J207" s="187">
        <f>ROUND(I207*H207,2)</f>
        <v>0</v>
      </c>
      <c r="K207" s="183" t="s">
        <v>19</v>
      </c>
      <c r="L207" s="42"/>
      <c r="M207" s="188" t="s">
        <v>19</v>
      </c>
      <c r="N207" s="189" t="s">
        <v>44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669</v>
      </c>
      <c r="AT207" s="192" t="s">
        <v>193</v>
      </c>
      <c r="AU207" s="192" t="s">
        <v>82</v>
      </c>
      <c r="AY207" s="20" t="s">
        <v>191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80</v>
      </c>
      <c r="BK207" s="193">
        <f>ROUND(I207*H207,2)</f>
        <v>0</v>
      </c>
      <c r="BL207" s="20" t="s">
        <v>669</v>
      </c>
      <c r="BM207" s="192" t="s">
        <v>4111</v>
      </c>
    </row>
    <row r="208" spans="1:65" s="2" customFormat="1" ht="11.25">
      <c r="A208" s="37"/>
      <c r="B208" s="38"/>
      <c r="C208" s="39"/>
      <c r="D208" s="194" t="s">
        <v>199</v>
      </c>
      <c r="E208" s="39"/>
      <c r="F208" s="195" t="s">
        <v>4110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199</v>
      </c>
      <c r="AU208" s="20" t="s">
        <v>82</v>
      </c>
    </row>
    <row r="209" spans="1:65" s="2" customFormat="1" ht="37.9" customHeight="1">
      <c r="A209" s="37"/>
      <c r="B209" s="38"/>
      <c r="C209" s="181" t="s">
        <v>448</v>
      </c>
      <c r="D209" s="181" t="s">
        <v>193</v>
      </c>
      <c r="E209" s="182" t="s">
        <v>4112</v>
      </c>
      <c r="F209" s="183" t="s">
        <v>4113</v>
      </c>
      <c r="G209" s="184" t="s">
        <v>2990</v>
      </c>
      <c r="H209" s="185">
        <v>1</v>
      </c>
      <c r="I209" s="186"/>
      <c r="J209" s="187">
        <f>ROUND(I209*H209,2)</f>
        <v>0</v>
      </c>
      <c r="K209" s="183" t="s">
        <v>19</v>
      </c>
      <c r="L209" s="42"/>
      <c r="M209" s="188" t="s">
        <v>19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669</v>
      </c>
      <c r="AT209" s="192" t="s">
        <v>193</v>
      </c>
      <c r="AU209" s="192" t="s">
        <v>82</v>
      </c>
      <c r="AY209" s="20" t="s">
        <v>191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669</v>
      </c>
      <c r="BM209" s="192" t="s">
        <v>4114</v>
      </c>
    </row>
    <row r="210" spans="1:65" s="2" customFormat="1" ht="39">
      <c r="A210" s="37"/>
      <c r="B210" s="38"/>
      <c r="C210" s="39"/>
      <c r="D210" s="194" t="s">
        <v>199</v>
      </c>
      <c r="E210" s="39"/>
      <c r="F210" s="195" t="s">
        <v>4115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199</v>
      </c>
      <c r="AU210" s="20" t="s">
        <v>82</v>
      </c>
    </row>
    <row r="211" spans="1:65" s="12" customFormat="1" ht="22.9" customHeight="1">
      <c r="B211" s="165"/>
      <c r="C211" s="166"/>
      <c r="D211" s="167" t="s">
        <v>72</v>
      </c>
      <c r="E211" s="179" t="s">
        <v>4116</v>
      </c>
      <c r="F211" s="179" t="s">
        <v>4117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SUM(P212:P257)</f>
        <v>0</v>
      </c>
      <c r="Q211" s="173"/>
      <c r="R211" s="174">
        <f>SUM(R212:R257)</f>
        <v>0</v>
      </c>
      <c r="S211" s="173"/>
      <c r="T211" s="175">
        <f>SUM(T212:T257)</f>
        <v>0</v>
      </c>
      <c r="AR211" s="176" t="s">
        <v>80</v>
      </c>
      <c r="AT211" s="177" t="s">
        <v>72</v>
      </c>
      <c r="AU211" s="177" t="s">
        <v>80</v>
      </c>
      <c r="AY211" s="176" t="s">
        <v>191</v>
      </c>
      <c r="BK211" s="178">
        <f>SUM(BK212:BK257)</f>
        <v>0</v>
      </c>
    </row>
    <row r="212" spans="1:65" s="2" customFormat="1" ht="16.5" customHeight="1">
      <c r="A212" s="37"/>
      <c r="B212" s="38"/>
      <c r="C212" s="181" t="s">
        <v>455</v>
      </c>
      <c r="D212" s="181" t="s">
        <v>193</v>
      </c>
      <c r="E212" s="182" t="s">
        <v>4118</v>
      </c>
      <c r="F212" s="183" t="s">
        <v>4119</v>
      </c>
      <c r="G212" s="184" t="s">
        <v>301</v>
      </c>
      <c r="H212" s="185">
        <v>1500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669</v>
      </c>
      <c r="AT212" s="192" t="s">
        <v>193</v>
      </c>
      <c r="AU212" s="192" t="s">
        <v>82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669</v>
      </c>
      <c r="BM212" s="192" t="s">
        <v>4120</v>
      </c>
    </row>
    <row r="213" spans="1:65" s="2" customFormat="1" ht="11.25">
      <c r="A213" s="37"/>
      <c r="B213" s="38"/>
      <c r="C213" s="39"/>
      <c r="D213" s="194" t="s">
        <v>199</v>
      </c>
      <c r="E213" s="39"/>
      <c r="F213" s="195" t="s">
        <v>4121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82</v>
      </c>
    </row>
    <row r="214" spans="1:65" s="2" customFormat="1" ht="16.5" customHeight="1">
      <c r="A214" s="37"/>
      <c r="B214" s="38"/>
      <c r="C214" s="181" t="s">
        <v>463</v>
      </c>
      <c r="D214" s="181" t="s">
        <v>193</v>
      </c>
      <c r="E214" s="182" t="s">
        <v>4122</v>
      </c>
      <c r="F214" s="183" t="s">
        <v>4123</v>
      </c>
      <c r="G214" s="184" t="s">
        <v>301</v>
      </c>
      <c r="H214" s="185">
        <v>350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44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669</v>
      </c>
      <c r="AT214" s="192" t="s">
        <v>193</v>
      </c>
      <c r="AU214" s="192" t="s">
        <v>82</v>
      </c>
      <c r="AY214" s="20" t="s">
        <v>191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669</v>
      </c>
      <c r="BM214" s="192" t="s">
        <v>4124</v>
      </c>
    </row>
    <row r="215" spans="1:65" s="2" customFormat="1" ht="11.25">
      <c r="A215" s="37"/>
      <c r="B215" s="38"/>
      <c r="C215" s="39"/>
      <c r="D215" s="194" t="s">
        <v>199</v>
      </c>
      <c r="E215" s="39"/>
      <c r="F215" s="195" t="s">
        <v>4123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199</v>
      </c>
      <c r="AU215" s="20" t="s">
        <v>82</v>
      </c>
    </row>
    <row r="216" spans="1:65" s="2" customFormat="1" ht="16.5" customHeight="1">
      <c r="A216" s="37"/>
      <c r="B216" s="38"/>
      <c r="C216" s="181" t="s">
        <v>470</v>
      </c>
      <c r="D216" s="181" t="s">
        <v>193</v>
      </c>
      <c r="E216" s="182" t="s">
        <v>4125</v>
      </c>
      <c r="F216" s="183" t="s">
        <v>4126</v>
      </c>
      <c r="G216" s="184" t="s">
        <v>301</v>
      </c>
      <c r="H216" s="185">
        <v>350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669</v>
      </c>
      <c r="AT216" s="192" t="s">
        <v>193</v>
      </c>
      <c r="AU216" s="192" t="s">
        <v>82</v>
      </c>
      <c r="AY216" s="20" t="s">
        <v>191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669</v>
      </c>
      <c r="BM216" s="192" t="s">
        <v>4127</v>
      </c>
    </row>
    <row r="217" spans="1:65" s="2" customFormat="1" ht="11.25">
      <c r="A217" s="37"/>
      <c r="B217" s="38"/>
      <c r="C217" s="39"/>
      <c r="D217" s="194" t="s">
        <v>199</v>
      </c>
      <c r="E217" s="39"/>
      <c r="F217" s="195" t="s">
        <v>4126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199</v>
      </c>
      <c r="AU217" s="20" t="s">
        <v>82</v>
      </c>
    </row>
    <row r="218" spans="1:65" s="2" customFormat="1" ht="16.5" customHeight="1">
      <c r="A218" s="37"/>
      <c r="B218" s="38"/>
      <c r="C218" s="181" t="s">
        <v>481</v>
      </c>
      <c r="D218" s="181" t="s">
        <v>193</v>
      </c>
      <c r="E218" s="182" t="s">
        <v>4128</v>
      </c>
      <c r="F218" s="183" t="s">
        <v>4129</v>
      </c>
      <c r="G218" s="184" t="s">
        <v>301</v>
      </c>
      <c r="H218" s="185">
        <v>100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669</v>
      </c>
      <c r="AT218" s="192" t="s">
        <v>193</v>
      </c>
      <c r="AU218" s="192" t="s">
        <v>82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669</v>
      </c>
      <c r="BM218" s="192" t="s">
        <v>4130</v>
      </c>
    </row>
    <row r="219" spans="1:65" s="2" customFormat="1" ht="11.25">
      <c r="A219" s="37"/>
      <c r="B219" s="38"/>
      <c r="C219" s="39"/>
      <c r="D219" s="194" t="s">
        <v>199</v>
      </c>
      <c r="E219" s="39"/>
      <c r="F219" s="195" t="s">
        <v>4129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82</v>
      </c>
    </row>
    <row r="220" spans="1:65" s="2" customFormat="1" ht="16.5" customHeight="1">
      <c r="A220" s="37"/>
      <c r="B220" s="38"/>
      <c r="C220" s="181" t="s">
        <v>493</v>
      </c>
      <c r="D220" s="181" t="s">
        <v>193</v>
      </c>
      <c r="E220" s="182" t="s">
        <v>4131</v>
      </c>
      <c r="F220" s="183" t="s">
        <v>4132</v>
      </c>
      <c r="G220" s="184" t="s">
        <v>301</v>
      </c>
      <c r="H220" s="185">
        <v>200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669</v>
      </c>
      <c r="AT220" s="192" t="s">
        <v>193</v>
      </c>
      <c r="AU220" s="192" t="s">
        <v>82</v>
      </c>
      <c r="AY220" s="20" t="s">
        <v>191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669</v>
      </c>
      <c r="BM220" s="192" t="s">
        <v>4133</v>
      </c>
    </row>
    <row r="221" spans="1:65" s="2" customFormat="1" ht="11.25">
      <c r="A221" s="37"/>
      <c r="B221" s="38"/>
      <c r="C221" s="39"/>
      <c r="D221" s="194" t="s">
        <v>199</v>
      </c>
      <c r="E221" s="39"/>
      <c r="F221" s="195" t="s">
        <v>4132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199</v>
      </c>
      <c r="AU221" s="20" t="s">
        <v>82</v>
      </c>
    </row>
    <row r="222" spans="1:65" s="2" customFormat="1" ht="16.5" customHeight="1">
      <c r="A222" s="37"/>
      <c r="B222" s="38"/>
      <c r="C222" s="181" t="s">
        <v>500</v>
      </c>
      <c r="D222" s="181" t="s">
        <v>193</v>
      </c>
      <c r="E222" s="182" t="s">
        <v>4134</v>
      </c>
      <c r="F222" s="183" t="s">
        <v>4135</v>
      </c>
      <c r="G222" s="184" t="s">
        <v>301</v>
      </c>
      <c r="H222" s="185">
        <v>200</v>
      </c>
      <c r="I222" s="186"/>
      <c r="J222" s="187">
        <f>ROUND(I222*H222,2)</f>
        <v>0</v>
      </c>
      <c r="K222" s="183" t="s">
        <v>19</v>
      </c>
      <c r="L222" s="42"/>
      <c r="M222" s="188" t="s">
        <v>19</v>
      </c>
      <c r="N222" s="189" t="s">
        <v>44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669</v>
      </c>
      <c r="AT222" s="192" t="s">
        <v>193</v>
      </c>
      <c r="AU222" s="192" t="s">
        <v>82</v>
      </c>
      <c r="AY222" s="20" t="s">
        <v>191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669</v>
      </c>
      <c r="BM222" s="192" t="s">
        <v>4136</v>
      </c>
    </row>
    <row r="223" spans="1:65" s="2" customFormat="1" ht="11.25">
      <c r="A223" s="37"/>
      <c r="B223" s="38"/>
      <c r="C223" s="39"/>
      <c r="D223" s="194" t="s">
        <v>199</v>
      </c>
      <c r="E223" s="39"/>
      <c r="F223" s="195" t="s">
        <v>4135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199</v>
      </c>
      <c r="AU223" s="20" t="s">
        <v>82</v>
      </c>
    </row>
    <row r="224" spans="1:65" s="2" customFormat="1" ht="16.5" customHeight="1">
      <c r="A224" s="37"/>
      <c r="B224" s="38"/>
      <c r="C224" s="181" t="s">
        <v>507</v>
      </c>
      <c r="D224" s="181" t="s">
        <v>193</v>
      </c>
      <c r="E224" s="182" t="s">
        <v>4137</v>
      </c>
      <c r="F224" s="183" t="s">
        <v>4138</v>
      </c>
      <c r="G224" s="184" t="s">
        <v>2990</v>
      </c>
      <c r="H224" s="185">
        <v>50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44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669</v>
      </c>
      <c r="AT224" s="192" t="s">
        <v>193</v>
      </c>
      <c r="AU224" s="192" t="s">
        <v>82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669</v>
      </c>
      <c r="BM224" s="192" t="s">
        <v>4139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4138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82</v>
      </c>
    </row>
    <row r="226" spans="1:65" s="2" customFormat="1" ht="16.5" customHeight="1">
      <c r="A226" s="37"/>
      <c r="B226" s="38"/>
      <c r="C226" s="181" t="s">
        <v>514</v>
      </c>
      <c r="D226" s="181" t="s">
        <v>193</v>
      </c>
      <c r="E226" s="182" t="s">
        <v>4140</v>
      </c>
      <c r="F226" s="183" t="s">
        <v>4141</v>
      </c>
      <c r="G226" s="184" t="s">
        <v>2990</v>
      </c>
      <c r="H226" s="185">
        <v>20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669</v>
      </c>
      <c r="AT226" s="192" t="s">
        <v>193</v>
      </c>
      <c r="AU226" s="192" t="s">
        <v>82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669</v>
      </c>
      <c r="BM226" s="192" t="s">
        <v>4142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4141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82</v>
      </c>
    </row>
    <row r="228" spans="1:65" s="2" customFormat="1" ht="16.5" customHeight="1">
      <c r="A228" s="37"/>
      <c r="B228" s="38"/>
      <c r="C228" s="181" t="s">
        <v>521</v>
      </c>
      <c r="D228" s="181" t="s">
        <v>193</v>
      </c>
      <c r="E228" s="182" t="s">
        <v>4143</v>
      </c>
      <c r="F228" s="183" t="s">
        <v>4144</v>
      </c>
      <c r="G228" s="184" t="s">
        <v>2990</v>
      </c>
      <c r="H228" s="185">
        <v>20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669</v>
      </c>
      <c r="AT228" s="192" t="s">
        <v>193</v>
      </c>
      <c r="AU228" s="192" t="s">
        <v>82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669</v>
      </c>
      <c r="BM228" s="192" t="s">
        <v>4145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4144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82</v>
      </c>
    </row>
    <row r="230" spans="1:65" s="2" customFormat="1" ht="21.75" customHeight="1">
      <c r="A230" s="37"/>
      <c r="B230" s="38"/>
      <c r="C230" s="181" t="s">
        <v>528</v>
      </c>
      <c r="D230" s="181" t="s">
        <v>193</v>
      </c>
      <c r="E230" s="182" t="s">
        <v>4146</v>
      </c>
      <c r="F230" s="183" t="s">
        <v>4147</v>
      </c>
      <c r="G230" s="184" t="s">
        <v>2990</v>
      </c>
      <c r="H230" s="185">
        <v>2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669</v>
      </c>
      <c r="AT230" s="192" t="s">
        <v>193</v>
      </c>
      <c r="AU230" s="192" t="s">
        <v>82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669</v>
      </c>
      <c r="BM230" s="192" t="s">
        <v>4148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4149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82</v>
      </c>
    </row>
    <row r="232" spans="1:65" s="2" customFormat="1" ht="21.75" customHeight="1">
      <c r="A232" s="37"/>
      <c r="B232" s="38"/>
      <c r="C232" s="181" t="s">
        <v>533</v>
      </c>
      <c r="D232" s="181" t="s">
        <v>193</v>
      </c>
      <c r="E232" s="182" t="s">
        <v>4150</v>
      </c>
      <c r="F232" s="183" t="s">
        <v>4151</v>
      </c>
      <c r="G232" s="184" t="s">
        <v>2990</v>
      </c>
      <c r="H232" s="185">
        <v>2</v>
      </c>
      <c r="I232" s="186"/>
      <c r="J232" s="187">
        <f>ROUND(I232*H232,2)</f>
        <v>0</v>
      </c>
      <c r="K232" s="183" t="s">
        <v>19</v>
      </c>
      <c r="L232" s="42"/>
      <c r="M232" s="188" t="s">
        <v>19</v>
      </c>
      <c r="N232" s="189" t="s">
        <v>44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669</v>
      </c>
      <c r="AT232" s="192" t="s">
        <v>193</v>
      </c>
      <c r="AU232" s="192" t="s">
        <v>82</v>
      </c>
      <c r="AY232" s="20" t="s">
        <v>191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80</v>
      </c>
      <c r="BK232" s="193">
        <f>ROUND(I232*H232,2)</f>
        <v>0</v>
      </c>
      <c r="BL232" s="20" t="s">
        <v>669</v>
      </c>
      <c r="BM232" s="192" t="s">
        <v>4152</v>
      </c>
    </row>
    <row r="233" spans="1:65" s="2" customFormat="1" ht="11.25">
      <c r="A233" s="37"/>
      <c r="B233" s="38"/>
      <c r="C233" s="39"/>
      <c r="D233" s="194" t="s">
        <v>199</v>
      </c>
      <c r="E233" s="39"/>
      <c r="F233" s="195" t="s">
        <v>4153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199</v>
      </c>
      <c r="AU233" s="20" t="s">
        <v>82</v>
      </c>
    </row>
    <row r="234" spans="1:65" s="2" customFormat="1" ht="16.5" customHeight="1">
      <c r="A234" s="37"/>
      <c r="B234" s="38"/>
      <c r="C234" s="181" t="s">
        <v>540</v>
      </c>
      <c r="D234" s="181" t="s">
        <v>193</v>
      </c>
      <c r="E234" s="182" t="s">
        <v>4154</v>
      </c>
      <c r="F234" s="183" t="s">
        <v>4155</v>
      </c>
      <c r="G234" s="184" t="s">
        <v>2990</v>
      </c>
      <c r="H234" s="185">
        <v>10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669</v>
      </c>
      <c r="AT234" s="192" t="s">
        <v>193</v>
      </c>
      <c r="AU234" s="192" t="s">
        <v>82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669</v>
      </c>
      <c r="BM234" s="192" t="s">
        <v>4156</v>
      </c>
    </row>
    <row r="235" spans="1:65" s="2" customFormat="1" ht="11.25">
      <c r="A235" s="37"/>
      <c r="B235" s="38"/>
      <c r="C235" s="39"/>
      <c r="D235" s="194" t="s">
        <v>199</v>
      </c>
      <c r="E235" s="39"/>
      <c r="F235" s="195" t="s">
        <v>4155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82</v>
      </c>
    </row>
    <row r="236" spans="1:65" s="2" customFormat="1" ht="16.5" customHeight="1">
      <c r="A236" s="37"/>
      <c r="B236" s="38"/>
      <c r="C236" s="181" t="s">
        <v>547</v>
      </c>
      <c r="D236" s="181" t="s">
        <v>193</v>
      </c>
      <c r="E236" s="182" t="s">
        <v>4157</v>
      </c>
      <c r="F236" s="183" t="s">
        <v>4158</v>
      </c>
      <c r="G236" s="184" t="s">
        <v>2990</v>
      </c>
      <c r="H236" s="185">
        <v>40</v>
      </c>
      <c r="I236" s="186"/>
      <c r="J236" s="187">
        <f>ROUND(I236*H236,2)</f>
        <v>0</v>
      </c>
      <c r="K236" s="183" t="s">
        <v>19</v>
      </c>
      <c r="L236" s="42"/>
      <c r="M236" s="188" t="s">
        <v>19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669</v>
      </c>
      <c r="AT236" s="192" t="s">
        <v>193</v>
      </c>
      <c r="AU236" s="192" t="s">
        <v>82</v>
      </c>
      <c r="AY236" s="20" t="s">
        <v>191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669</v>
      </c>
      <c r="BM236" s="192" t="s">
        <v>4159</v>
      </c>
    </row>
    <row r="237" spans="1:65" s="2" customFormat="1" ht="11.25">
      <c r="A237" s="37"/>
      <c r="B237" s="38"/>
      <c r="C237" s="39"/>
      <c r="D237" s="194" t="s">
        <v>199</v>
      </c>
      <c r="E237" s="39"/>
      <c r="F237" s="195" t="s">
        <v>4158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199</v>
      </c>
      <c r="AU237" s="20" t="s">
        <v>82</v>
      </c>
    </row>
    <row r="238" spans="1:65" s="2" customFormat="1" ht="16.5" customHeight="1">
      <c r="A238" s="37"/>
      <c r="B238" s="38"/>
      <c r="C238" s="181" t="s">
        <v>552</v>
      </c>
      <c r="D238" s="181" t="s">
        <v>193</v>
      </c>
      <c r="E238" s="182" t="s">
        <v>4160</v>
      </c>
      <c r="F238" s="183" t="s">
        <v>4161</v>
      </c>
      <c r="G238" s="184" t="s">
        <v>2990</v>
      </c>
      <c r="H238" s="185">
        <v>60</v>
      </c>
      <c r="I238" s="186"/>
      <c r="J238" s="187">
        <f>ROUND(I238*H238,2)</f>
        <v>0</v>
      </c>
      <c r="K238" s="183" t="s">
        <v>19</v>
      </c>
      <c r="L238" s="42"/>
      <c r="M238" s="188" t="s">
        <v>19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669</v>
      </c>
      <c r="AT238" s="192" t="s">
        <v>193</v>
      </c>
      <c r="AU238" s="192" t="s">
        <v>82</v>
      </c>
      <c r="AY238" s="20" t="s">
        <v>191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669</v>
      </c>
      <c r="BM238" s="192" t="s">
        <v>4162</v>
      </c>
    </row>
    <row r="239" spans="1:65" s="2" customFormat="1" ht="11.25">
      <c r="A239" s="37"/>
      <c r="B239" s="38"/>
      <c r="C239" s="39"/>
      <c r="D239" s="194" t="s">
        <v>199</v>
      </c>
      <c r="E239" s="39"/>
      <c r="F239" s="195" t="s">
        <v>4161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199</v>
      </c>
      <c r="AU239" s="20" t="s">
        <v>82</v>
      </c>
    </row>
    <row r="240" spans="1:65" s="2" customFormat="1" ht="16.5" customHeight="1">
      <c r="A240" s="37"/>
      <c r="B240" s="38"/>
      <c r="C240" s="181" t="s">
        <v>601</v>
      </c>
      <c r="D240" s="181" t="s">
        <v>193</v>
      </c>
      <c r="E240" s="182" t="s">
        <v>4163</v>
      </c>
      <c r="F240" s="183" t="s">
        <v>4164</v>
      </c>
      <c r="G240" s="184" t="s">
        <v>2990</v>
      </c>
      <c r="H240" s="185">
        <v>40</v>
      </c>
      <c r="I240" s="186"/>
      <c r="J240" s="187">
        <f>ROUND(I240*H240,2)</f>
        <v>0</v>
      </c>
      <c r="K240" s="183" t="s">
        <v>19</v>
      </c>
      <c r="L240" s="42"/>
      <c r="M240" s="188" t="s">
        <v>19</v>
      </c>
      <c r="N240" s="189" t="s">
        <v>44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669</v>
      </c>
      <c r="AT240" s="192" t="s">
        <v>193</v>
      </c>
      <c r="AU240" s="192" t="s">
        <v>82</v>
      </c>
      <c r="AY240" s="20" t="s">
        <v>191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669</v>
      </c>
      <c r="BM240" s="192" t="s">
        <v>4165</v>
      </c>
    </row>
    <row r="241" spans="1:65" s="2" customFormat="1" ht="11.25">
      <c r="A241" s="37"/>
      <c r="B241" s="38"/>
      <c r="C241" s="39"/>
      <c r="D241" s="194" t="s">
        <v>199</v>
      </c>
      <c r="E241" s="39"/>
      <c r="F241" s="195" t="s">
        <v>4164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199</v>
      </c>
      <c r="AU241" s="20" t="s">
        <v>82</v>
      </c>
    </row>
    <row r="242" spans="1:65" s="2" customFormat="1" ht="16.5" customHeight="1">
      <c r="A242" s="37"/>
      <c r="B242" s="38"/>
      <c r="C242" s="181" t="s">
        <v>610</v>
      </c>
      <c r="D242" s="181" t="s">
        <v>193</v>
      </c>
      <c r="E242" s="182" t="s">
        <v>4166</v>
      </c>
      <c r="F242" s="183" t="s">
        <v>4167</v>
      </c>
      <c r="G242" s="184" t="s">
        <v>301</v>
      </c>
      <c r="H242" s="185">
        <v>25</v>
      </c>
      <c r="I242" s="186"/>
      <c r="J242" s="187">
        <f>ROUND(I242*H242,2)</f>
        <v>0</v>
      </c>
      <c r="K242" s="183" t="s">
        <v>19</v>
      </c>
      <c r="L242" s="42"/>
      <c r="M242" s="188" t="s">
        <v>19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669</v>
      </c>
      <c r="AT242" s="192" t="s">
        <v>193</v>
      </c>
      <c r="AU242" s="192" t="s">
        <v>82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669</v>
      </c>
      <c r="BM242" s="192" t="s">
        <v>4168</v>
      </c>
    </row>
    <row r="243" spans="1:65" s="2" customFormat="1" ht="11.25">
      <c r="A243" s="37"/>
      <c r="B243" s="38"/>
      <c r="C243" s="39"/>
      <c r="D243" s="194" t="s">
        <v>199</v>
      </c>
      <c r="E243" s="39"/>
      <c r="F243" s="195" t="s">
        <v>4167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82</v>
      </c>
    </row>
    <row r="244" spans="1:65" s="2" customFormat="1" ht="16.5" customHeight="1">
      <c r="A244" s="37"/>
      <c r="B244" s="38"/>
      <c r="C244" s="181" t="s">
        <v>617</v>
      </c>
      <c r="D244" s="181" t="s">
        <v>193</v>
      </c>
      <c r="E244" s="182" t="s">
        <v>4169</v>
      </c>
      <c r="F244" s="183" t="s">
        <v>4170</v>
      </c>
      <c r="G244" s="184" t="s">
        <v>301</v>
      </c>
      <c r="H244" s="185">
        <v>35</v>
      </c>
      <c r="I244" s="186"/>
      <c r="J244" s="187">
        <f>ROUND(I244*H244,2)</f>
        <v>0</v>
      </c>
      <c r="K244" s="183" t="s">
        <v>19</v>
      </c>
      <c r="L244" s="42"/>
      <c r="M244" s="188" t="s">
        <v>19</v>
      </c>
      <c r="N244" s="189" t="s">
        <v>44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669</v>
      </c>
      <c r="AT244" s="192" t="s">
        <v>193</v>
      </c>
      <c r="AU244" s="192" t="s">
        <v>82</v>
      </c>
      <c r="AY244" s="20" t="s">
        <v>191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669</v>
      </c>
      <c r="BM244" s="192" t="s">
        <v>4171</v>
      </c>
    </row>
    <row r="245" spans="1:65" s="2" customFormat="1" ht="11.25">
      <c r="A245" s="37"/>
      <c r="B245" s="38"/>
      <c r="C245" s="39"/>
      <c r="D245" s="194" t="s">
        <v>199</v>
      </c>
      <c r="E245" s="39"/>
      <c r="F245" s="195" t="s">
        <v>4170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199</v>
      </c>
      <c r="AU245" s="20" t="s">
        <v>82</v>
      </c>
    </row>
    <row r="246" spans="1:65" s="2" customFormat="1" ht="16.5" customHeight="1">
      <c r="A246" s="37"/>
      <c r="B246" s="38"/>
      <c r="C246" s="181" t="s">
        <v>622</v>
      </c>
      <c r="D246" s="181" t="s">
        <v>193</v>
      </c>
      <c r="E246" s="182" t="s">
        <v>4172</v>
      </c>
      <c r="F246" s="183" t="s">
        <v>4173</v>
      </c>
      <c r="G246" s="184" t="s">
        <v>2990</v>
      </c>
      <c r="H246" s="185">
        <v>22</v>
      </c>
      <c r="I246" s="186"/>
      <c r="J246" s="187">
        <f>ROUND(I246*H246,2)</f>
        <v>0</v>
      </c>
      <c r="K246" s="183" t="s">
        <v>19</v>
      </c>
      <c r="L246" s="42"/>
      <c r="M246" s="188" t="s">
        <v>19</v>
      </c>
      <c r="N246" s="189" t="s">
        <v>44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669</v>
      </c>
      <c r="AT246" s="192" t="s">
        <v>193</v>
      </c>
      <c r="AU246" s="192" t="s">
        <v>82</v>
      </c>
      <c r="AY246" s="20" t="s">
        <v>191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669</v>
      </c>
      <c r="BM246" s="192" t="s">
        <v>4174</v>
      </c>
    </row>
    <row r="247" spans="1:65" s="2" customFormat="1" ht="11.25">
      <c r="A247" s="37"/>
      <c r="B247" s="38"/>
      <c r="C247" s="39"/>
      <c r="D247" s="194" t="s">
        <v>199</v>
      </c>
      <c r="E247" s="39"/>
      <c r="F247" s="195" t="s">
        <v>4173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199</v>
      </c>
      <c r="AU247" s="20" t="s">
        <v>82</v>
      </c>
    </row>
    <row r="248" spans="1:65" s="2" customFormat="1" ht="16.5" customHeight="1">
      <c r="A248" s="37"/>
      <c r="B248" s="38"/>
      <c r="C248" s="181" t="s">
        <v>629</v>
      </c>
      <c r="D248" s="181" t="s">
        <v>193</v>
      </c>
      <c r="E248" s="182" t="s">
        <v>4175</v>
      </c>
      <c r="F248" s="183" t="s">
        <v>4176</v>
      </c>
      <c r="G248" s="184" t="s">
        <v>3343</v>
      </c>
      <c r="H248" s="185">
        <v>25</v>
      </c>
      <c r="I248" s="186"/>
      <c r="J248" s="187">
        <f>ROUND(I248*H248,2)</f>
        <v>0</v>
      </c>
      <c r="K248" s="183" t="s">
        <v>19</v>
      </c>
      <c r="L248" s="42"/>
      <c r="M248" s="188" t="s">
        <v>19</v>
      </c>
      <c r="N248" s="189" t="s">
        <v>44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669</v>
      </c>
      <c r="AT248" s="192" t="s">
        <v>193</v>
      </c>
      <c r="AU248" s="192" t="s">
        <v>82</v>
      </c>
      <c r="AY248" s="20" t="s">
        <v>191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80</v>
      </c>
      <c r="BK248" s="193">
        <f>ROUND(I248*H248,2)</f>
        <v>0</v>
      </c>
      <c r="BL248" s="20" t="s">
        <v>669</v>
      </c>
      <c r="BM248" s="192" t="s">
        <v>4177</v>
      </c>
    </row>
    <row r="249" spans="1:65" s="2" customFormat="1" ht="11.25">
      <c r="A249" s="37"/>
      <c r="B249" s="38"/>
      <c r="C249" s="39"/>
      <c r="D249" s="194" t="s">
        <v>199</v>
      </c>
      <c r="E249" s="39"/>
      <c r="F249" s="195" t="s">
        <v>4176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199</v>
      </c>
      <c r="AU249" s="20" t="s">
        <v>82</v>
      </c>
    </row>
    <row r="250" spans="1:65" s="2" customFormat="1" ht="16.5" customHeight="1">
      <c r="A250" s="37"/>
      <c r="B250" s="38"/>
      <c r="C250" s="181" t="s">
        <v>634</v>
      </c>
      <c r="D250" s="181" t="s">
        <v>193</v>
      </c>
      <c r="E250" s="182" t="s">
        <v>4178</v>
      </c>
      <c r="F250" s="183" t="s">
        <v>4179</v>
      </c>
      <c r="G250" s="184" t="s">
        <v>2990</v>
      </c>
      <c r="H250" s="185">
        <v>1</v>
      </c>
      <c r="I250" s="186"/>
      <c r="J250" s="187">
        <f>ROUND(I250*H250,2)</f>
        <v>0</v>
      </c>
      <c r="K250" s="183" t="s">
        <v>19</v>
      </c>
      <c r="L250" s="42"/>
      <c r="M250" s="188" t="s">
        <v>19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669</v>
      </c>
      <c r="AT250" s="192" t="s">
        <v>193</v>
      </c>
      <c r="AU250" s="192" t="s">
        <v>82</v>
      </c>
      <c r="AY250" s="20" t="s">
        <v>191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669</v>
      </c>
      <c r="BM250" s="192" t="s">
        <v>4180</v>
      </c>
    </row>
    <row r="251" spans="1:65" s="2" customFormat="1" ht="11.25">
      <c r="A251" s="37"/>
      <c r="B251" s="38"/>
      <c r="C251" s="39"/>
      <c r="D251" s="194" t="s">
        <v>199</v>
      </c>
      <c r="E251" s="39"/>
      <c r="F251" s="195" t="s">
        <v>4179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199</v>
      </c>
      <c r="AU251" s="20" t="s">
        <v>82</v>
      </c>
    </row>
    <row r="252" spans="1:65" s="2" customFormat="1" ht="16.5" customHeight="1">
      <c r="A252" s="37"/>
      <c r="B252" s="38"/>
      <c r="C252" s="181" t="s">
        <v>641</v>
      </c>
      <c r="D252" s="181" t="s">
        <v>193</v>
      </c>
      <c r="E252" s="182" t="s">
        <v>4181</v>
      </c>
      <c r="F252" s="183" t="s">
        <v>4182</v>
      </c>
      <c r="G252" s="184" t="s">
        <v>3343</v>
      </c>
      <c r="H252" s="185">
        <v>4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669</v>
      </c>
      <c r="AT252" s="192" t="s">
        <v>193</v>
      </c>
      <c r="AU252" s="192" t="s">
        <v>82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669</v>
      </c>
      <c r="BM252" s="192" t="s">
        <v>4183</v>
      </c>
    </row>
    <row r="253" spans="1:65" s="2" customFormat="1" ht="11.25">
      <c r="A253" s="37"/>
      <c r="B253" s="38"/>
      <c r="C253" s="39"/>
      <c r="D253" s="194" t="s">
        <v>199</v>
      </c>
      <c r="E253" s="39"/>
      <c r="F253" s="195" t="s">
        <v>4182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82</v>
      </c>
    </row>
    <row r="254" spans="1:65" s="2" customFormat="1" ht="16.5" customHeight="1">
      <c r="A254" s="37"/>
      <c r="B254" s="38"/>
      <c r="C254" s="181" t="s">
        <v>646</v>
      </c>
      <c r="D254" s="181" t="s">
        <v>193</v>
      </c>
      <c r="E254" s="182" t="s">
        <v>4184</v>
      </c>
      <c r="F254" s="183" t="s">
        <v>4185</v>
      </c>
      <c r="G254" s="184" t="s">
        <v>2990</v>
      </c>
      <c r="H254" s="185">
        <v>1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669</v>
      </c>
      <c r="AT254" s="192" t="s">
        <v>193</v>
      </c>
      <c r="AU254" s="192" t="s">
        <v>82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669</v>
      </c>
      <c r="BM254" s="192" t="s">
        <v>4186</v>
      </c>
    </row>
    <row r="255" spans="1:65" s="2" customFormat="1" ht="11.25">
      <c r="A255" s="37"/>
      <c r="B255" s="38"/>
      <c r="C255" s="39"/>
      <c r="D255" s="194" t="s">
        <v>199</v>
      </c>
      <c r="E255" s="39"/>
      <c r="F255" s="195" t="s">
        <v>4185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82</v>
      </c>
    </row>
    <row r="256" spans="1:65" s="2" customFormat="1" ht="16.5" customHeight="1">
      <c r="A256" s="37"/>
      <c r="B256" s="38"/>
      <c r="C256" s="181" t="s">
        <v>653</v>
      </c>
      <c r="D256" s="181" t="s">
        <v>193</v>
      </c>
      <c r="E256" s="182" t="s">
        <v>4187</v>
      </c>
      <c r="F256" s="183" t="s">
        <v>4188</v>
      </c>
      <c r="G256" s="184" t="s">
        <v>2990</v>
      </c>
      <c r="H256" s="185">
        <v>1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44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669</v>
      </c>
      <c r="AT256" s="192" t="s">
        <v>193</v>
      </c>
      <c r="AU256" s="192" t="s">
        <v>82</v>
      </c>
      <c r="AY256" s="20" t="s">
        <v>191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80</v>
      </c>
      <c r="BK256" s="193">
        <f>ROUND(I256*H256,2)</f>
        <v>0</v>
      </c>
      <c r="BL256" s="20" t="s">
        <v>669</v>
      </c>
      <c r="BM256" s="192" t="s">
        <v>4189</v>
      </c>
    </row>
    <row r="257" spans="1:65" s="2" customFormat="1" ht="11.25">
      <c r="A257" s="37"/>
      <c r="B257" s="38"/>
      <c r="C257" s="39"/>
      <c r="D257" s="194" t="s">
        <v>199</v>
      </c>
      <c r="E257" s="39"/>
      <c r="F257" s="195" t="s">
        <v>4188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199</v>
      </c>
      <c r="AU257" s="20" t="s">
        <v>82</v>
      </c>
    </row>
    <row r="258" spans="1:65" s="12" customFormat="1" ht="25.9" customHeight="1">
      <c r="B258" s="165"/>
      <c r="C258" s="166"/>
      <c r="D258" s="167" t="s">
        <v>72</v>
      </c>
      <c r="E258" s="168" t="s">
        <v>4190</v>
      </c>
      <c r="F258" s="168" t="s">
        <v>4191</v>
      </c>
      <c r="G258" s="166"/>
      <c r="H258" s="166"/>
      <c r="I258" s="169"/>
      <c r="J258" s="170">
        <f>BK258</f>
        <v>0</v>
      </c>
      <c r="K258" s="166"/>
      <c r="L258" s="171"/>
      <c r="M258" s="172"/>
      <c r="N258" s="173"/>
      <c r="O258" s="173"/>
      <c r="P258" s="174">
        <f>P259+SUM(P260:P269)</f>
        <v>0</v>
      </c>
      <c r="Q258" s="173"/>
      <c r="R258" s="174">
        <f>R259+SUM(R260:R269)</f>
        <v>0</v>
      </c>
      <c r="S258" s="173"/>
      <c r="T258" s="175">
        <f>T259+SUM(T260:T269)</f>
        <v>0</v>
      </c>
      <c r="AR258" s="176" t="s">
        <v>80</v>
      </c>
      <c r="AT258" s="177" t="s">
        <v>72</v>
      </c>
      <c r="AU258" s="177" t="s">
        <v>73</v>
      </c>
      <c r="AY258" s="176" t="s">
        <v>191</v>
      </c>
      <c r="BK258" s="178">
        <f>BK259+SUM(BK260:BK269)</f>
        <v>0</v>
      </c>
    </row>
    <row r="259" spans="1:65" s="2" customFormat="1" ht="37.9" customHeight="1">
      <c r="A259" s="37"/>
      <c r="B259" s="38"/>
      <c r="C259" s="181" t="s">
        <v>656</v>
      </c>
      <c r="D259" s="181" t="s">
        <v>193</v>
      </c>
      <c r="E259" s="182" t="s">
        <v>4192</v>
      </c>
      <c r="F259" s="183" t="s">
        <v>4193</v>
      </c>
      <c r="G259" s="184" t="s">
        <v>2990</v>
      </c>
      <c r="H259" s="185">
        <v>1</v>
      </c>
      <c r="I259" s="186"/>
      <c r="J259" s="187">
        <f>ROUND(I259*H259,2)</f>
        <v>0</v>
      </c>
      <c r="K259" s="183" t="s">
        <v>19</v>
      </c>
      <c r="L259" s="42"/>
      <c r="M259" s="188" t="s">
        <v>19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669</v>
      </c>
      <c r="AT259" s="192" t="s">
        <v>193</v>
      </c>
      <c r="AU259" s="192" t="s">
        <v>80</v>
      </c>
      <c r="AY259" s="20" t="s">
        <v>191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669</v>
      </c>
      <c r="BM259" s="192" t="s">
        <v>4194</v>
      </c>
    </row>
    <row r="260" spans="1:65" s="2" customFormat="1" ht="29.25">
      <c r="A260" s="37"/>
      <c r="B260" s="38"/>
      <c r="C260" s="39"/>
      <c r="D260" s="194" t="s">
        <v>199</v>
      </c>
      <c r="E260" s="39"/>
      <c r="F260" s="195" t="s">
        <v>4195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199</v>
      </c>
      <c r="AU260" s="20" t="s">
        <v>80</v>
      </c>
    </row>
    <row r="261" spans="1:65" s="2" customFormat="1" ht="16.5" customHeight="1">
      <c r="A261" s="37"/>
      <c r="B261" s="38"/>
      <c r="C261" s="181" t="s">
        <v>663</v>
      </c>
      <c r="D261" s="181" t="s">
        <v>193</v>
      </c>
      <c r="E261" s="182" t="s">
        <v>4196</v>
      </c>
      <c r="F261" s="183" t="s">
        <v>4197</v>
      </c>
      <c r="G261" s="184" t="s">
        <v>2990</v>
      </c>
      <c r="H261" s="185">
        <v>1</v>
      </c>
      <c r="I261" s="186"/>
      <c r="J261" s="187">
        <f>ROUND(I261*H261,2)</f>
        <v>0</v>
      </c>
      <c r="K261" s="183" t="s">
        <v>19</v>
      </c>
      <c r="L261" s="42"/>
      <c r="M261" s="188" t="s">
        <v>19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669</v>
      </c>
      <c r="AT261" s="192" t="s">
        <v>193</v>
      </c>
      <c r="AU261" s="192" t="s">
        <v>80</v>
      </c>
      <c r="AY261" s="20" t="s">
        <v>191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669</v>
      </c>
      <c r="BM261" s="192" t="s">
        <v>4198</v>
      </c>
    </row>
    <row r="262" spans="1:65" s="2" customFormat="1" ht="11.25">
      <c r="A262" s="37"/>
      <c r="B262" s="38"/>
      <c r="C262" s="39"/>
      <c r="D262" s="194" t="s">
        <v>199</v>
      </c>
      <c r="E262" s="39"/>
      <c r="F262" s="195" t="s">
        <v>4197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199</v>
      </c>
      <c r="AU262" s="20" t="s">
        <v>80</v>
      </c>
    </row>
    <row r="263" spans="1:65" s="2" customFormat="1" ht="16.5" customHeight="1">
      <c r="A263" s="37"/>
      <c r="B263" s="38"/>
      <c r="C263" s="181" t="s">
        <v>669</v>
      </c>
      <c r="D263" s="181" t="s">
        <v>193</v>
      </c>
      <c r="E263" s="182" t="s">
        <v>4199</v>
      </c>
      <c r="F263" s="183" t="s">
        <v>4200</v>
      </c>
      <c r="G263" s="184" t="s">
        <v>2990</v>
      </c>
      <c r="H263" s="185">
        <v>6</v>
      </c>
      <c r="I263" s="186"/>
      <c r="J263" s="187">
        <f>ROUND(I263*H263,2)</f>
        <v>0</v>
      </c>
      <c r="K263" s="183" t="s">
        <v>19</v>
      </c>
      <c r="L263" s="42"/>
      <c r="M263" s="188" t="s">
        <v>19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669</v>
      </c>
      <c r="AT263" s="192" t="s">
        <v>193</v>
      </c>
      <c r="AU263" s="192" t="s">
        <v>80</v>
      </c>
      <c r="AY263" s="20" t="s">
        <v>191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669</v>
      </c>
      <c r="BM263" s="192" t="s">
        <v>4201</v>
      </c>
    </row>
    <row r="264" spans="1:65" s="2" customFormat="1" ht="11.25">
      <c r="A264" s="37"/>
      <c r="B264" s="38"/>
      <c r="C264" s="39"/>
      <c r="D264" s="194" t="s">
        <v>199</v>
      </c>
      <c r="E264" s="39"/>
      <c r="F264" s="195" t="s">
        <v>4200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199</v>
      </c>
      <c r="AU264" s="20" t="s">
        <v>80</v>
      </c>
    </row>
    <row r="265" spans="1:65" s="2" customFormat="1" ht="16.5" customHeight="1">
      <c r="A265" s="37"/>
      <c r="B265" s="38"/>
      <c r="C265" s="181" t="s">
        <v>673</v>
      </c>
      <c r="D265" s="181" t="s">
        <v>193</v>
      </c>
      <c r="E265" s="182" t="s">
        <v>4202</v>
      </c>
      <c r="F265" s="183" t="s">
        <v>4203</v>
      </c>
      <c r="G265" s="184" t="s">
        <v>2990</v>
      </c>
      <c r="H265" s="185">
        <v>2</v>
      </c>
      <c r="I265" s="186"/>
      <c r="J265" s="187">
        <f>ROUND(I265*H265,2)</f>
        <v>0</v>
      </c>
      <c r="K265" s="183" t="s">
        <v>19</v>
      </c>
      <c r="L265" s="42"/>
      <c r="M265" s="188" t="s">
        <v>19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669</v>
      </c>
      <c r="AT265" s="192" t="s">
        <v>193</v>
      </c>
      <c r="AU265" s="192" t="s">
        <v>80</v>
      </c>
      <c r="AY265" s="20" t="s">
        <v>191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669</v>
      </c>
      <c r="BM265" s="192" t="s">
        <v>4204</v>
      </c>
    </row>
    <row r="266" spans="1:65" s="2" customFormat="1" ht="11.25">
      <c r="A266" s="37"/>
      <c r="B266" s="38"/>
      <c r="C266" s="39"/>
      <c r="D266" s="194" t="s">
        <v>199</v>
      </c>
      <c r="E266" s="39"/>
      <c r="F266" s="195" t="s">
        <v>4203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199</v>
      </c>
      <c r="AU266" s="20" t="s">
        <v>80</v>
      </c>
    </row>
    <row r="267" spans="1:65" s="2" customFormat="1" ht="16.5" customHeight="1">
      <c r="A267" s="37"/>
      <c r="B267" s="38"/>
      <c r="C267" s="181" t="s">
        <v>680</v>
      </c>
      <c r="D267" s="181" t="s">
        <v>193</v>
      </c>
      <c r="E267" s="182" t="s">
        <v>4205</v>
      </c>
      <c r="F267" s="183" t="s">
        <v>4206</v>
      </c>
      <c r="G267" s="184" t="s">
        <v>2990</v>
      </c>
      <c r="H267" s="185">
        <v>3</v>
      </c>
      <c r="I267" s="186"/>
      <c r="J267" s="187">
        <f>ROUND(I267*H267,2)</f>
        <v>0</v>
      </c>
      <c r="K267" s="183" t="s">
        <v>19</v>
      </c>
      <c r="L267" s="42"/>
      <c r="M267" s="188" t="s">
        <v>19</v>
      </c>
      <c r="N267" s="189" t="s">
        <v>44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669</v>
      </c>
      <c r="AT267" s="192" t="s">
        <v>193</v>
      </c>
      <c r="AU267" s="192" t="s">
        <v>80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669</v>
      </c>
      <c r="BM267" s="192" t="s">
        <v>4207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4206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80</v>
      </c>
    </row>
    <row r="269" spans="1:65" s="12" customFormat="1" ht="22.9" customHeight="1">
      <c r="B269" s="165"/>
      <c r="C269" s="166"/>
      <c r="D269" s="167" t="s">
        <v>72</v>
      </c>
      <c r="E269" s="179" t="s">
        <v>4208</v>
      </c>
      <c r="F269" s="179" t="s">
        <v>4209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SUM(P270:P287)</f>
        <v>0</v>
      </c>
      <c r="Q269" s="173"/>
      <c r="R269" s="174">
        <f>SUM(R270:R287)</f>
        <v>0</v>
      </c>
      <c r="S269" s="173"/>
      <c r="T269" s="175">
        <f>SUM(T270:T287)</f>
        <v>0</v>
      </c>
      <c r="AR269" s="176" t="s">
        <v>80</v>
      </c>
      <c r="AT269" s="177" t="s">
        <v>72</v>
      </c>
      <c r="AU269" s="177" t="s">
        <v>80</v>
      </c>
      <c r="AY269" s="176" t="s">
        <v>191</v>
      </c>
      <c r="BK269" s="178">
        <f>SUM(BK270:BK287)</f>
        <v>0</v>
      </c>
    </row>
    <row r="270" spans="1:65" s="2" customFormat="1" ht="16.5" customHeight="1">
      <c r="A270" s="37"/>
      <c r="B270" s="38"/>
      <c r="C270" s="181" t="s">
        <v>686</v>
      </c>
      <c r="D270" s="181" t="s">
        <v>193</v>
      </c>
      <c r="E270" s="182" t="s">
        <v>4210</v>
      </c>
      <c r="F270" s="183" t="s">
        <v>4211</v>
      </c>
      <c r="G270" s="184" t="s">
        <v>301</v>
      </c>
      <c r="H270" s="185">
        <v>250</v>
      </c>
      <c r="I270" s="186"/>
      <c r="J270" s="187">
        <f>ROUND(I270*H270,2)</f>
        <v>0</v>
      </c>
      <c r="K270" s="183" t="s">
        <v>19</v>
      </c>
      <c r="L270" s="42"/>
      <c r="M270" s="188" t="s">
        <v>19</v>
      </c>
      <c r="N270" s="189" t="s">
        <v>44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669</v>
      </c>
      <c r="AT270" s="192" t="s">
        <v>193</v>
      </c>
      <c r="AU270" s="192" t="s">
        <v>82</v>
      </c>
      <c r="AY270" s="20" t="s">
        <v>191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80</v>
      </c>
      <c r="BK270" s="193">
        <f>ROUND(I270*H270,2)</f>
        <v>0</v>
      </c>
      <c r="BL270" s="20" t="s">
        <v>669</v>
      </c>
      <c r="BM270" s="192" t="s">
        <v>4212</v>
      </c>
    </row>
    <row r="271" spans="1:65" s="2" customFormat="1" ht="11.25">
      <c r="A271" s="37"/>
      <c r="B271" s="38"/>
      <c r="C271" s="39"/>
      <c r="D271" s="194" t="s">
        <v>199</v>
      </c>
      <c r="E271" s="39"/>
      <c r="F271" s="195" t="s">
        <v>4211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199</v>
      </c>
      <c r="AU271" s="20" t="s">
        <v>82</v>
      </c>
    </row>
    <row r="272" spans="1:65" s="2" customFormat="1" ht="16.5" customHeight="1">
      <c r="A272" s="37"/>
      <c r="B272" s="38"/>
      <c r="C272" s="181" t="s">
        <v>693</v>
      </c>
      <c r="D272" s="181" t="s">
        <v>193</v>
      </c>
      <c r="E272" s="182" t="s">
        <v>4213</v>
      </c>
      <c r="F272" s="183" t="s">
        <v>4132</v>
      </c>
      <c r="G272" s="184" t="s">
        <v>301</v>
      </c>
      <c r="H272" s="185">
        <v>200</v>
      </c>
      <c r="I272" s="186"/>
      <c r="J272" s="187">
        <f>ROUND(I272*H272,2)</f>
        <v>0</v>
      </c>
      <c r="K272" s="183" t="s">
        <v>19</v>
      </c>
      <c r="L272" s="42"/>
      <c r="M272" s="188" t="s">
        <v>19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669</v>
      </c>
      <c r="AT272" s="192" t="s">
        <v>193</v>
      </c>
      <c r="AU272" s="192" t="s">
        <v>82</v>
      </c>
      <c r="AY272" s="20" t="s">
        <v>191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669</v>
      </c>
      <c r="BM272" s="192" t="s">
        <v>4214</v>
      </c>
    </row>
    <row r="273" spans="1:65" s="2" customFormat="1" ht="11.25">
      <c r="A273" s="37"/>
      <c r="B273" s="38"/>
      <c r="C273" s="39"/>
      <c r="D273" s="194" t="s">
        <v>199</v>
      </c>
      <c r="E273" s="39"/>
      <c r="F273" s="195" t="s">
        <v>4132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199</v>
      </c>
      <c r="AU273" s="20" t="s">
        <v>82</v>
      </c>
    </row>
    <row r="274" spans="1:65" s="2" customFormat="1" ht="21.75" customHeight="1">
      <c r="A274" s="37"/>
      <c r="B274" s="38"/>
      <c r="C274" s="181" t="s">
        <v>711</v>
      </c>
      <c r="D274" s="181" t="s">
        <v>193</v>
      </c>
      <c r="E274" s="182" t="s">
        <v>4215</v>
      </c>
      <c r="F274" s="183" t="s">
        <v>4151</v>
      </c>
      <c r="G274" s="184" t="s">
        <v>2990</v>
      </c>
      <c r="H274" s="185">
        <v>2</v>
      </c>
      <c r="I274" s="186"/>
      <c r="J274" s="187">
        <f>ROUND(I274*H274,2)</f>
        <v>0</v>
      </c>
      <c r="K274" s="183" t="s">
        <v>19</v>
      </c>
      <c r="L274" s="42"/>
      <c r="M274" s="188" t="s">
        <v>19</v>
      </c>
      <c r="N274" s="189" t="s">
        <v>44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669</v>
      </c>
      <c r="AT274" s="192" t="s">
        <v>193</v>
      </c>
      <c r="AU274" s="192" t="s">
        <v>82</v>
      </c>
      <c r="AY274" s="20" t="s">
        <v>191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669</v>
      </c>
      <c r="BM274" s="192" t="s">
        <v>4216</v>
      </c>
    </row>
    <row r="275" spans="1:65" s="2" customFormat="1" ht="11.25">
      <c r="A275" s="37"/>
      <c r="B275" s="38"/>
      <c r="C275" s="39"/>
      <c r="D275" s="194" t="s">
        <v>199</v>
      </c>
      <c r="E275" s="39"/>
      <c r="F275" s="195" t="s">
        <v>4153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199</v>
      </c>
      <c r="AU275" s="20" t="s">
        <v>82</v>
      </c>
    </row>
    <row r="276" spans="1:65" s="2" customFormat="1" ht="16.5" customHeight="1">
      <c r="A276" s="37"/>
      <c r="B276" s="38"/>
      <c r="C276" s="181" t="s">
        <v>720</v>
      </c>
      <c r="D276" s="181" t="s">
        <v>193</v>
      </c>
      <c r="E276" s="182" t="s">
        <v>4217</v>
      </c>
      <c r="F276" s="183" t="s">
        <v>4218</v>
      </c>
      <c r="G276" s="184" t="s">
        <v>2990</v>
      </c>
      <c r="H276" s="185">
        <v>25</v>
      </c>
      <c r="I276" s="186"/>
      <c r="J276" s="187">
        <f>ROUND(I276*H276,2)</f>
        <v>0</v>
      </c>
      <c r="K276" s="183" t="s">
        <v>19</v>
      </c>
      <c r="L276" s="42"/>
      <c r="M276" s="188" t="s">
        <v>19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669</v>
      </c>
      <c r="AT276" s="192" t="s">
        <v>193</v>
      </c>
      <c r="AU276" s="192" t="s">
        <v>82</v>
      </c>
      <c r="AY276" s="20" t="s">
        <v>191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669</v>
      </c>
      <c r="BM276" s="192" t="s">
        <v>4219</v>
      </c>
    </row>
    <row r="277" spans="1:65" s="2" customFormat="1" ht="11.25">
      <c r="A277" s="37"/>
      <c r="B277" s="38"/>
      <c r="C277" s="39"/>
      <c r="D277" s="194" t="s">
        <v>199</v>
      </c>
      <c r="E277" s="39"/>
      <c r="F277" s="195" t="s">
        <v>4218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199</v>
      </c>
      <c r="AU277" s="20" t="s">
        <v>82</v>
      </c>
    </row>
    <row r="278" spans="1:65" s="2" customFormat="1" ht="16.5" customHeight="1">
      <c r="A278" s="37"/>
      <c r="B278" s="38"/>
      <c r="C278" s="181" t="s">
        <v>727</v>
      </c>
      <c r="D278" s="181" t="s">
        <v>193</v>
      </c>
      <c r="E278" s="182" t="s">
        <v>4220</v>
      </c>
      <c r="F278" s="183" t="s">
        <v>4221</v>
      </c>
      <c r="G278" s="184" t="s">
        <v>2990</v>
      </c>
      <c r="H278" s="185">
        <v>50</v>
      </c>
      <c r="I278" s="186"/>
      <c r="J278" s="187">
        <f>ROUND(I278*H278,2)</f>
        <v>0</v>
      </c>
      <c r="K278" s="183" t="s">
        <v>19</v>
      </c>
      <c r="L278" s="42"/>
      <c r="M278" s="188" t="s">
        <v>19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669</v>
      </c>
      <c r="AT278" s="192" t="s">
        <v>193</v>
      </c>
      <c r="AU278" s="192" t="s">
        <v>82</v>
      </c>
      <c r="AY278" s="20" t="s">
        <v>191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669</v>
      </c>
      <c r="BM278" s="192" t="s">
        <v>4222</v>
      </c>
    </row>
    <row r="279" spans="1:65" s="2" customFormat="1" ht="11.25">
      <c r="A279" s="37"/>
      <c r="B279" s="38"/>
      <c r="C279" s="39"/>
      <c r="D279" s="194" t="s">
        <v>199</v>
      </c>
      <c r="E279" s="39"/>
      <c r="F279" s="195" t="s">
        <v>4221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199</v>
      </c>
      <c r="AU279" s="20" t="s">
        <v>82</v>
      </c>
    </row>
    <row r="280" spans="1:65" s="2" customFormat="1" ht="16.5" customHeight="1">
      <c r="A280" s="37"/>
      <c r="B280" s="38"/>
      <c r="C280" s="181" t="s">
        <v>739</v>
      </c>
      <c r="D280" s="181" t="s">
        <v>193</v>
      </c>
      <c r="E280" s="182" t="s">
        <v>4223</v>
      </c>
      <c r="F280" s="183" t="s">
        <v>4173</v>
      </c>
      <c r="G280" s="184" t="s">
        <v>2990</v>
      </c>
      <c r="H280" s="185">
        <v>10</v>
      </c>
      <c r="I280" s="186"/>
      <c r="J280" s="187">
        <f>ROUND(I280*H280,2)</f>
        <v>0</v>
      </c>
      <c r="K280" s="183" t="s">
        <v>19</v>
      </c>
      <c r="L280" s="42"/>
      <c r="M280" s="188" t="s">
        <v>19</v>
      </c>
      <c r="N280" s="189" t="s">
        <v>44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669</v>
      </c>
      <c r="AT280" s="192" t="s">
        <v>193</v>
      </c>
      <c r="AU280" s="192" t="s">
        <v>82</v>
      </c>
      <c r="AY280" s="20" t="s">
        <v>191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80</v>
      </c>
      <c r="BK280" s="193">
        <f>ROUND(I280*H280,2)</f>
        <v>0</v>
      </c>
      <c r="BL280" s="20" t="s">
        <v>669</v>
      </c>
      <c r="BM280" s="192" t="s">
        <v>4224</v>
      </c>
    </row>
    <row r="281" spans="1:65" s="2" customFormat="1" ht="11.25">
      <c r="A281" s="37"/>
      <c r="B281" s="38"/>
      <c r="C281" s="39"/>
      <c r="D281" s="194" t="s">
        <v>199</v>
      </c>
      <c r="E281" s="39"/>
      <c r="F281" s="195" t="s">
        <v>4173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199</v>
      </c>
      <c r="AU281" s="20" t="s">
        <v>82</v>
      </c>
    </row>
    <row r="282" spans="1:65" s="2" customFormat="1" ht="16.5" customHeight="1">
      <c r="A282" s="37"/>
      <c r="B282" s="38"/>
      <c r="C282" s="181" t="s">
        <v>745</v>
      </c>
      <c r="D282" s="181" t="s">
        <v>193</v>
      </c>
      <c r="E282" s="182" t="s">
        <v>4225</v>
      </c>
      <c r="F282" s="183" t="s">
        <v>4226</v>
      </c>
      <c r="G282" s="184" t="s">
        <v>301</v>
      </c>
      <c r="H282" s="185">
        <v>30</v>
      </c>
      <c r="I282" s="186"/>
      <c r="J282" s="187">
        <f>ROUND(I282*H282,2)</f>
        <v>0</v>
      </c>
      <c r="K282" s="183" t="s">
        <v>19</v>
      </c>
      <c r="L282" s="42"/>
      <c r="M282" s="188" t="s">
        <v>19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669</v>
      </c>
      <c r="AT282" s="192" t="s">
        <v>193</v>
      </c>
      <c r="AU282" s="192" t="s">
        <v>82</v>
      </c>
      <c r="AY282" s="20" t="s">
        <v>191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669</v>
      </c>
      <c r="BM282" s="192" t="s">
        <v>4227</v>
      </c>
    </row>
    <row r="283" spans="1:65" s="2" customFormat="1" ht="11.25">
      <c r="A283" s="37"/>
      <c r="B283" s="38"/>
      <c r="C283" s="39"/>
      <c r="D283" s="194" t="s">
        <v>199</v>
      </c>
      <c r="E283" s="39"/>
      <c r="F283" s="195" t="s">
        <v>4226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199</v>
      </c>
      <c r="AU283" s="20" t="s">
        <v>82</v>
      </c>
    </row>
    <row r="284" spans="1:65" s="2" customFormat="1" ht="16.5" customHeight="1">
      <c r="A284" s="37"/>
      <c r="B284" s="38"/>
      <c r="C284" s="181" t="s">
        <v>751</v>
      </c>
      <c r="D284" s="181" t="s">
        <v>193</v>
      </c>
      <c r="E284" s="182" t="s">
        <v>4228</v>
      </c>
      <c r="F284" s="183" t="s">
        <v>4229</v>
      </c>
      <c r="G284" s="184" t="s">
        <v>2990</v>
      </c>
      <c r="H284" s="185">
        <v>1</v>
      </c>
      <c r="I284" s="186"/>
      <c r="J284" s="187">
        <f>ROUND(I284*H284,2)</f>
        <v>0</v>
      </c>
      <c r="K284" s="183" t="s">
        <v>19</v>
      </c>
      <c r="L284" s="42"/>
      <c r="M284" s="188" t="s">
        <v>19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669</v>
      </c>
      <c r="AT284" s="192" t="s">
        <v>193</v>
      </c>
      <c r="AU284" s="192" t="s">
        <v>82</v>
      </c>
      <c r="AY284" s="20" t="s">
        <v>191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669</v>
      </c>
      <c r="BM284" s="192" t="s">
        <v>4230</v>
      </c>
    </row>
    <row r="285" spans="1:65" s="2" customFormat="1" ht="11.25">
      <c r="A285" s="37"/>
      <c r="B285" s="38"/>
      <c r="C285" s="39"/>
      <c r="D285" s="194" t="s">
        <v>199</v>
      </c>
      <c r="E285" s="39"/>
      <c r="F285" s="195" t="s">
        <v>4229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199</v>
      </c>
      <c r="AU285" s="20" t="s">
        <v>82</v>
      </c>
    </row>
    <row r="286" spans="1:65" s="2" customFormat="1" ht="16.5" customHeight="1">
      <c r="A286" s="37"/>
      <c r="B286" s="38"/>
      <c r="C286" s="181" t="s">
        <v>757</v>
      </c>
      <c r="D286" s="181" t="s">
        <v>193</v>
      </c>
      <c r="E286" s="182" t="s">
        <v>4231</v>
      </c>
      <c r="F286" s="183" t="s">
        <v>4232</v>
      </c>
      <c r="G286" s="184" t="s">
        <v>2990</v>
      </c>
      <c r="H286" s="185">
        <v>1</v>
      </c>
      <c r="I286" s="186"/>
      <c r="J286" s="187">
        <f>ROUND(I286*H286,2)</f>
        <v>0</v>
      </c>
      <c r="K286" s="183" t="s">
        <v>19</v>
      </c>
      <c r="L286" s="42"/>
      <c r="M286" s="188" t="s">
        <v>19</v>
      </c>
      <c r="N286" s="189" t="s">
        <v>44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669</v>
      </c>
      <c r="AT286" s="192" t="s">
        <v>193</v>
      </c>
      <c r="AU286" s="192" t="s">
        <v>82</v>
      </c>
      <c r="AY286" s="20" t="s">
        <v>191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669</v>
      </c>
      <c r="BM286" s="192" t="s">
        <v>4233</v>
      </c>
    </row>
    <row r="287" spans="1:65" s="2" customFormat="1" ht="11.25">
      <c r="A287" s="37"/>
      <c r="B287" s="38"/>
      <c r="C287" s="39"/>
      <c r="D287" s="194" t="s">
        <v>199</v>
      </c>
      <c r="E287" s="39"/>
      <c r="F287" s="195" t="s">
        <v>4234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199</v>
      </c>
      <c r="AU287" s="20" t="s">
        <v>82</v>
      </c>
    </row>
    <row r="288" spans="1:65" s="12" customFormat="1" ht="25.9" customHeight="1">
      <c r="B288" s="165"/>
      <c r="C288" s="166"/>
      <c r="D288" s="167" t="s">
        <v>72</v>
      </c>
      <c r="E288" s="168" t="s">
        <v>4235</v>
      </c>
      <c r="F288" s="168" t="s">
        <v>4236</v>
      </c>
      <c r="G288" s="166"/>
      <c r="H288" s="166"/>
      <c r="I288" s="169"/>
      <c r="J288" s="170">
        <f>BK288</f>
        <v>0</v>
      </c>
      <c r="K288" s="166"/>
      <c r="L288" s="171"/>
      <c r="M288" s="172"/>
      <c r="N288" s="173"/>
      <c r="O288" s="173"/>
      <c r="P288" s="174">
        <f>P289+P292</f>
        <v>0</v>
      </c>
      <c r="Q288" s="173"/>
      <c r="R288" s="174">
        <f>R289+R292</f>
        <v>0</v>
      </c>
      <c r="S288" s="173"/>
      <c r="T288" s="175">
        <f>T289+T292</f>
        <v>0</v>
      </c>
      <c r="AR288" s="176" t="s">
        <v>80</v>
      </c>
      <c r="AT288" s="177" t="s">
        <v>72</v>
      </c>
      <c r="AU288" s="177" t="s">
        <v>73</v>
      </c>
      <c r="AY288" s="176" t="s">
        <v>191</v>
      </c>
      <c r="BK288" s="178">
        <f>BK289+BK292</f>
        <v>0</v>
      </c>
    </row>
    <row r="289" spans="1:65" s="12" customFormat="1" ht="22.9" customHeight="1">
      <c r="B289" s="165"/>
      <c r="C289" s="166"/>
      <c r="D289" s="167" t="s">
        <v>72</v>
      </c>
      <c r="E289" s="179" t="s">
        <v>4237</v>
      </c>
      <c r="F289" s="179" t="s">
        <v>4238</v>
      </c>
      <c r="G289" s="166"/>
      <c r="H289" s="166"/>
      <c r="I289" s="169"/>
      <c r="J289" s="180">
        <f>BK289</f>
        <v>0</v>
      </c>
      <c r="K289" s="166"/>
      <c r="L289" s="171"/>
      <c r="M289" s="172"/>
      <c r="N289" s="173"/>
      <c r="O289" s="173"/>
      <c r="P289" s="174">
        <f>SUM(P290:P291)</f>
        <v>0</v>
      </c>
      <c r="Q289" s="173"/>
      <c r="R289" s="174">
        <f>SUM(R290:R291)</f>
        <v>0</v>
      </c>
      <c r="S289" s="173"/>
      <c r="T289" s="175">
        <f>SUM(T290:T291)</f>
        <v>0</v>
      </c>
      <c r="AR289" s="176" t="s">
        <v>80</v>
      </c>
      <c r="AT289" s="177" t="s">
        <v>72</v>
      </c>
      <c r="AU289" s="177" t="s">
        <v>80</v>
      </c>
      <c r="AY289" s="176" t="s">
        <v>191</v>
      </c>
      <c r="BK289" s="178">
        <f>SUM(BK290:BK291)</f>
        <v>0</v>
      </c>
    </row>
    <row r="290" spans="1:65" s="2" customFormat="1" ht="16.5" customHeight="1">
      <c r="A290" s="37"/>
      <c r="B290" s="38"/>
      <c r="C290" s="181" t="s">
        <v>764</v>
      </c>
      <c r="D290" s="181" t="s">
        <v>193</v>
      </c>
      <c r="E290" s="182" t="s">
        <v>4239</v>
      </c>
      <c r="F290" s="183" t="s">
        <v>4240</v>
      </c>
      <c r="G290" s="184" t="s">
        <v>2990</v>
      </c>
      <c r="H290" s="185">
        <v>4</v>
      </c>
      <c r="I290" s="186"/>
      <c r="J290" s="187">
        <f>ROUND(I290*H290,2)</f>
        <v>0</v>
      </c>
      <c r="K290" s="183" t="s">
        <v>19</v>
      </c>
      <c r="L290" s="42"/>
      <c r="M290" s="188" t="s">
        <v>19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669</v>
      </c>
      <c r="AT290" s="192" t="s">
        <v>193</v>
      </c>
      <c r="AU290" s="192" t="s">
        <v>82</v>
      </c>
      <c r="AY290" s="20" t="s">
        <v>191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669</v>
      </c>
      <c r="BM290" s="192" t="s">
        <v>4241</v>
      </c>
    </row>
    <row r="291" spans="1:65" s="2" customFormat="1" ht="11.25">
      <c r="A291" s="37"/>
      <c r="B291" s="38"/>
      <c r="C291" s="39"/>
      <c r="D291" s="194" t="s">
        <v>199</v>
      </c>
      <c r="E291" s="39"/>
      <c r="F291" s="195" t="s">
        <v>4240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199</v>
      </c>
      <c r="AU291" s="20" t="s">
        <v>82</v>
      </c>
    </row>
    <row r="292" spans="1:65" s="12" customFormat="1" ht="22.9" customHeight="1">
      <c r="B292" s="165"/>
      <c r="C292" s="166"/>
      <c r="D292" s="167" t="s">
        <v>72</v>
      </c>
      <c r="E292" s="179" t="s">
        <v>4242</v>
      </c>
      <c r="F292" s="179" t="s">
        <v>4117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P293+SUM(P294:P303)+P318</f>
        <v>0</v>
      </c>
      <c r="Q292" s="173"/>
      <c r="R292" s="174">
        <f>R293+SUM(R294:R303)+R318</f>
        <v>0</v>
      </c>
      <c r="S292" s="173"/>
      <c r="T292" s="175">
        <f>T293+SUM(T294:T303)+T318</f>
        <v>0</v>
      </c>
      <c r="AR292" s="176" t="s">
        <v>80</v>
      </c>
      <c r="AT292" s="177" t="s">
        <v>72</v>
      </c>
      <c r="AU292" s="177" t="s">
        <v>80</v>
      </c>
      <c r="AY292" s="176" t="s">
        <v>191</v>
      </c>
      <c r="BK292" s="178">
        <f>BK293+SUM(BK294:BK303)+BK318</f>
        <v>0</v>
      </c>
    </row>
    <row r="293" spans="1:65" s="2" customFormat="1" ht="16.5" customHeight="1">
      <c r="A293" s="37"/>
      <c r="B293" s="38"/>
      <c r="C293" s="181" t="s">
        <v>789</v>
      </c>
      <c r="D293" s="181" t="s">
        <v>193</v>
      </c>
      <c r="E293" s="182" t="s">
        <v>4243</v>
      </c>
      <c r="F293" s="183" t="s">
        <v>4244</v>
      </c>
      <c r="G293" s="184" t="s">
        <v>301</v>
      </c>
      <c r="H293" s="185">
        <v>120</v>
      </c>
      <c r="I293" s="186"/>
      <c r="J293" s="187">
        <f>ROUND(I293*H293,2)</f>
        <v>0</v>
      </c>
      <c r="K293" s="183" t="s">
        <v>19</v>
      </c>
      <c r="L293" s="42"/>
      <c r="M293" s="188" t="s">
        <v>19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669</v>
      </c>
      <c r="AT293" s="192" t="s">
        <v>193</v>
      </c>
      <c r="AU293" s="192" t="s">
        <v>82</v>
      </c>
      <c r="AY293" s="20" t="s">
        <v>191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669</v>
      </c>
      <c r="BM293" s="192" t="s">
        <v>4245</v>
      </c>
    </row>
    <row r="294" spans="1:65" s="2" customFormat="1" ht="11.25">
      <c r="A294" s="37"/>
      <c r="B294" s="38"/>
      <c r="C294" s="39"/>
      <c r="D294" s="194" t="s">
        <v>199</v>
      </c>
      <c r="E294" s="39"/>
      <c r="F294" s="195" t="s">
        <v>4244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199</v>
      </c>
      <c r="AU294" s="20" t="s">
        <v>82</v>
      </c>
    </row>
    <row r="295" spans="1:65" s="2" customFormat="1" ht="16.5" customHeight="1">
      <c r="A295" s="37"/>
      <c r="B295" s="38"/>
      <c r="C295" s="181" t="s">
        <v>796</v>
      </c>
      <c r="D295" s="181" t="s">
        <v>193</v>
      </c>
      <c r="E295" s="182" t="s">
        <v>4246</v>
      </c>
      <c r="F295" s="183" t="s">
        <v>4135</v>
      </c>
      <c r="G295" s="184" t="s">
        <v>301</v>
      </c>
      <c r="H295" s="185">
        <v>85</v>
      </c>
      <c r="I295" s="186"/>
      <c r="J295" s="187">
        <f>ROUND(I295*H295,2)</f>
        <v>0</v>
      </c>
      <c r="K295" s="183" t="s">
        <v>19</v>
      </c>
      <c r="L295" s="42"/>
      <c r="M295" s="188" t="s">
        <v>19</v>
      </c>
      <c r="N295" s="189" t="s">
        <v>44</v>
      </c>
      <c r="O295" s="67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669</v>
      </c>
      <c r="AT295" s="192" t="s">
        <v>193</v>
      </c>
      <c r="AU295" s="192" t="s">
        <v>82</v>
      </c>
      <c r="AY295" s="20" t="s">
        <v>191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80</v>
      </c>
      <c r="BK295" s="193">
        <f>ROUND(I295*H295,2)</f>
        <v>0</v>
      </c>
      <c r="BL295" s="20" t="s">
        <v>669</v>
      </c>
      <c r="BM295" s="192" t="s">
        <v>4247</v>
      </c>
    </row>
    <row r="296" spans="1:65" s="2" customFormat="1" ht="11.25">
      <c r="A296" s="37"/>
      <c r="B296" s="38"/>
      <c r="C296" s="39"/>
      <c r="D296" s="194" t="s">
        <v>199</v>
      </c>
      <c r="E296" s="39"/>
      <c r="F296" s="195" t="s">
        <v>4135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199</v>
      </c>
      <c r="AU296" s="20" t="s">
        <v>82</v>
      </c>
    </row>
    <row r="297" spans="1:65" s="2" customFormat="1" ht="16.5" customHeight="1">
      <c r="A297" s="37"/>
      <c r="B297" s="38"/>
      <c r="C297" s="181" t="s">
        <v>803</v>
      </c>
      <c r="D297" s="181" t="s">
        <v>193</v>
      </c>
      <c r="E297" s="182" t="s">
        <v>4248</v>
      </c>
      <c r="F297" s="183" t="s">
        <v>4173</v>
      </c>
      <c r="G297" s="184" t="s">
        <v>2990</v>
      </c>
      <c r="H297" s="185">
        <v>8</v>
      </c>
      <c r="I297" s="186"/>
      <c r="J297" s="187">
        <f>ROUND(I297*H297,2)</f>
        <v>0</v>
      </c>
      <c r="K297" s="183" t="s">
        <v>19</v>
      </c>
      <c r="L297" s="42"/>
      <c r="M297" s="188" t="s">
        <v>19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669</v>
      </c>
      <c r="AT297" s="192" t="s">
        <v>193</v>
      </c>
      <c r="AU297" s="192" t="s">
        <v>82</v>
      </c>
      <c r="AY297" s="20" t="s">
        <v>191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669</v>
      </c>
      <c r="BM297" s="192" t="s">
        <v>4249</v>
      </c>
    </row>
    <row r="298" spans="1:65" s="2" customFormat="1" ht="11.25">
      <c r="A298" s="37"/>
      <c r="B298" s="38"/>
      <c r="C298" s="39"/>
      <c r="D298" s="194" t="s">
        <v>199</v>
      </c>
      <c r="E298" s="39"/>
      <c r="F298" s="195" t="s">
        <v>4173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199</v>
      </c>
      <c r="AU298" s="20" t="s">
        <v>82</v>
      </c>
    </row>
    <row r="299" spans="1:65" s="2" customFormat="1" ht="16.5" customHeight="1">
      <c r="A299" s="37"/>
      <c r="B299" s="38"/>
      <c r="C299" s="181" t="s">
        <v>810</v>
      </c>
      <c r="D299" s="181" t="s">
        <v>193</v>
      </c>
      <c r="E299" s="182" t="s">
        <v>4250</v>
      </c>
      <c r="F299" s="183" t="s">
        <v>4226</v>
      </c>
      <c r="G299" s="184" t="s">
        <v>301</v>
      </c>
      <c r="H299" s="185">
        <v>15</v>
      </c>
      <c r="I299" s="186"/>
      <c r="J299" s="187">
        <f>ROUND(I299*H299,2)</f>
        <v>0</v>
      </c>
      <c r="K299" s="183" t="s">
        <v>19</v>
      </c>
      <c r="L299" s="42"/>
      <c r="M299" s="188" t="s">
        <v>19</v>
      </c>
      <c r="N299" s="189" t="s">
        <v>44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669</v>
      </c>
      <c r="AT299" s="192" t="s">
        <v>193</v>
      </c>
      <c r="AU299" s="192" t="s">
        <v>82</v>
      </c>
      <c r="AY299" s="20" t="s">
        <v>191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80</v>
      </c>
      <c r="BK299" s="193">
        <f>ROUND(I299*H299,2)</f>
        <v>0</v>
      </c>
      <c r="BL299" s="20" t="s">
        <v>669</v>
      </c>
      <c r="BM299" s="192" t="s">
        <v>4251</v>
      </c>
    </row>
    <row r="300" spans="1:65" s="2" customFormat="1" ht="11.25">
      <c r="A300" s="37"/>
      <c r="B300" s="38"/>
      <c r="C300" s="39"/>
      <c r="D300" s="194" t="s">
        <v>199</v>
      </c>
      <c r="E300" s="39"/>
      <c r="F300" s="195" t="s">
        <v>4226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199</v>
      </c>
      <c r="AU300" s="20" t="s">
        <v>82</v>
      </c>
    </row>
    <row r="301" spans="1:65" s="2" customFormat="1" ht="16.5" customHeight="1">
      <c r="A301" s="37"/>
      <c r="B301" s="38"/>
      <c r="C301" s="181" t="s">
        <v>827</v>
      </c>
      <c r="D301" s="181" t="s">
        <v>193</v>
      </c>
      <c r="E301" s="182" t="s">
        <v>4252</v>
      </c>
      <c r="F301" s="183" t="s">
        <v>4138</v>
      </c>
      <c r="G301" s="184" t="s">
        <v>2990</v>
      </c>
      <c r="H301" s="185">
        <v>20</v>
      </c>
      <c r="I301" s="186"/>
      <c r="J301" s="187">
        <f>ROUND(I301*H301,2)</f>
        <v>0</v>
      </c>
      <c r="K301" s="183" t="s">
        <v>19</v>
      </c>
      <c r="L301" s="42"/>
      <c r="M301" s="188" t="s">
        <v>19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669</v>
      </c>
      <c r="AT301" s="192" t="s">
        <v>193</v>
      </c>
      <c r="AU301" s="192" t="s">
        <v>82</v>
      </c>
      <c r="AY301" s="20" t="s">
        <v>191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669</v>
      </c>
      <c r="BM301" s="192" t="s">
        <v>4253</v>
      </c>
    </row>
    <row r="302" spans="1:65" s="2" customFormat="1" ht="11.25">
      <c r="A302" s="37"/>
      <c r="B302" s="38"/>
      <c r="C302" s="39"/>
      <c r="D302" s="194" t="s">
        <v>199</v>
      </c>
      <c r="E302" s="39"/>
      <c r="F302" s="195" t="s">
        <v>4138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199</v>
      </c>
      <c r="AU302" s="20" t="s">
        <v>82</v>
      </c>
    </row>
    <row r="303" spans="1:65" s="12" customFormat="1" ht="20.85" customHeight="1">
      <c r="B303" s="165"/>
      <c r="C303" s="166"/>
      <c r="D303" s="167" t="s">
        <v>72</v>
      </c>
      <c r="E303" s="179" t="s">
        <v>4254</v>
      </c>
      <c r="F303" s="179" t="s">
        <v>4255</v>
      </c>
      <c r="G303" s="166"/>
      <c r="H303" s="166"/>
      <c r="I303" s="169"/>
      <c r="J303" s="180">
        <f>BK303</f>
        <v>0</v>
      </c>
      <c r="K303" s="166"/>
      <c r="L303" s="171"/>
      <c r="M303" s="172"/>
      <c r="N303" s="173"/>
      <c r="O303" s="173"/>
      <c r="P303" s="174">
        <f>SUM(P304:P317)</f>
        <v>0</v>
      </c>
      <c r="Q303" s="173"/>
      <c r="R303" s="174">
        <f>SUM(R304:R317)</f>
        <v>0</v>
      </c>
      <c r="S303" s="173"/>
      <c r="T303" s="175">
        <f>SUM(T304:T317)</f>
        <v>0</v>
      </c>
      <c r="AR303" s="176" t="s">
        <v>80</v>
      </c>
      <c r="AT303" s="177" t="s">
        <v>72</v>
      </c>
      <c r="AU303" s="177" t="s">
        <v>82</v>
      </c>
      <c r="AY303" s="176" t="s">
        <v>191</v>
      </c>
      <c r="BK303" s="178">
        <f>SUM(BK304:BK317)</f>
        <v>0</v>
      </c>
    </row>
    <row r="304" spans="1:65" s="2" customFormat="1" ht="37.9" customHeight="1">
      <c r="A304" s="37"/>
      <c r="B304" s="38"/>
      <c r="C304" s="181" t="s">
        <v>835</v>
      </c>
      <c r="D304" s="181" t="s">
        <v>193</v>
      </c>
      <c r="E304" s="182" t="s">
        <v>4256</v>
      </c>
      <c r="F304" s="183" t="s">
        <v>4257</v>
      </c>
      <c r="G304" s="184" t="s">
        <v>2990</v>
      </c>
      <c r="H304" s="185">
        <v>1</v>
      </c>
      <c r="I304" s="186"/>
      <c r="J304" s="187">
        <f>ROUND(I304*H304,2)</f>
        <v>0</v>
      </c>
      <c r="K304" s="183" t="s">
        <v>19</v>
      </c>
      <c r="L304" s="42"/>
      <c r="M304" s="188" t="s">
        <v>19</v>
      </c>
      <c r="N304" s="189" t="s">
        <v>44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669</v>
      </c>
      <c r="AT304" s="192" t="s">
        <v>193</v>
      </c>
      <c r="AU304" s="192" t="s">
        <v>96</v>
      </c>
      <c r="AY304" s="20" t="s">
        <v>191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669</v>
      </c>
      <c r="BM304" s="192" t="s">
        <v>4258</v>
      </c>
    </row>
    <row r="305" spans="1:65" s="2" customFormat="1" ht="58.5">
      <c r="A305" s="37"/>
      <c r="B305" s="38"/>
      <c r="C305" s="39"/>
      <c r="D305" s="194" t="s">
        <v>199</v>
      </c>
      <c r="E305" s="39"/>
      <c r="F305" s="195" t="s">
        <v>4259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199</v>
      </c>
      <c r="AU305" s="20" t="s">
        <v>96</v>
      </c>
    </row>
    <row r="306" spans="1:65" s="2" customFormat="1" ht="37.9" customHeight="1">
      <c r="A306" s="37"/>
      <c r="B306" s="38"/>
      <c r="C306" s="181" t="s">
        <v>841</v>
      </c>
      <c r="D306" s="181" t="s">
        <v>193</v>
      </c>
      <c r="E306" s="182" t="s">
        <v>4260</v>
      </c>
      <c r="F306" s="183" t="s">
        <v>4261</v>
      </c>
      <c r="G306" s="184" t="s">
        <v>2990</v>
      </c>
      <c r="H306" s="185">
        <v>1</v>
      </c>
      <c r="I306" s="186"/>
      <c r="J306" s="187">
        <f>ROUND(I306*H306,2)</f>
        <v>0</v>
      </c>
      <c r="K306" s="183" t="s">
        <v>19</v>
      </c>
      <c r="L306" s="42"/>
      <c r="M306" s="188" t="s">
        <v>19</v>
      </c>
      <c r="N306" s="189" t="s">
        <v>44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669</v>
      </c>
      <c r="AT306" s="192" t="s">
        <v>193</v>
      </c>
      <c r="AU306" s="192" t="s">
        <v>96</v>
      </c>
      <c r="AY306" s="20" t="s">
        <v>191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80</v>
      </c>
      <c r="BK306" s="193">
        <f>ROUND(I306*H306,2)</f>
        <v>0</v>
      </c>
      <c r="BL306" s="20" t="s">
        <v>669</v>
      </c>
      <c r="BM306" s="192" t="s">
        <v>4262</v>
      </c>
    </row>
    <row r="307" spans="1:65" s="2" customFormat="1" ht="39">
      <c r="A307" s="37"/>
      <c r="B307" s="38"/>
      <c r="C307" s="39"/>
      <c r="D307" s="194" t="s">
        <v>199</v>
      </c>
      <c r="E307" s="39"/>
      <c r="F307" s="195" t="s">
        <v>4263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199</v>
      </c>
      <c r="AU307" s="20" t="s">
        <v>96</v>
      </c>
    </row>
    <row r="308" spans="1:65" s="2" customFormat="1" ht="37.9" customHeight="1">
      <c r="A308" s="37"/>
      <c r="B308" s="38"/>
      <c r="C308" s="181" t="s">
        <v>848</v>
      </c>
      <c r="D308" s="181" t="s">
        <v>193</v>
      </c>
      <c r="E308" s="182" t="s">
        <v>4264</v>
      </c>
      <c r="F308" s="183" t="s">
        <v>4265</v>
      </c>
      <c r="G308" s="184" t="s">
        <v>2990</v>
      </c>
      <c r="H308" s="185">
        <v>8</v>
      </c>
      <c r="I308" s="186"/>
      <c r="J308" s="187">
        <f>ROUND(I308*H308,2)</f>
        <v>0</v>
      </c>
      <c r="K308" s="183" t="s">
        <v>19</v>
      </c>
      <c r="L308" s="42"/>
      <c r="M308" s="188" t="s">
        <v>19</v>
      </c>
      <c r="N308" s="189" t="s">
        <v>44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669</v>
      </c>
      <c r="AT308" s="192" t="s">
        <v>193</v>
      </c>
      <c r="AU308" s="192" t="s">
        <v>96</v>
      </c>
      <c r="AY308" s="20" t="s">
        <v>191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669</v>
      </c>
      <c r="BM308" s="192" t="s">
        <v>4266</v>
      </c>
    </row>
    <row r="309" spans="1:65" s="2" customFormat="1" ht="29.25">
      <c r="A309" s="37"/>
      <c r="B309" s="38"/>
      <c r="C309" s="39"/>
      <c r="D309" s="194" t="s">
        <v>199</v>
      </c>
      <c r="E309" s="39"/>
      <c r="F309" s="195" t="s">
        <v>4267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199</v>
      </c>
      <c r="AU309" s="20" t="s">
        <v>96</v>
      </c>
    </row>
    <row r="310" spans="1:65" s="2" customFormat="1" ht="16.5" customHeight="1">
      <c r="A310" s="37"/>
      <c r="B310" s="38"/>
      <c r="C310" s="181" t="s">
        <v>852</v>
      </c>
      <c r="D310" s="181" t="s">
        <v>193</v>
      </c>
      <c r="E310" s="182" t="s">
        <v>4268</v>
      </c>
      <c r="F310" s="183" t="s">
        <v>4269</v>
      </c>
      <c r="G310" s="184" t="s">
        <v>2990</v>
      </c>
      <c r="H310" s="185">
        <v>1</v>
      </c>
      <c r="I310" s="186"/>
      <c r="J310" s="187">
        <f>ROUND(I310*H310,2)</f>
        <v>0</v>
      </c>
      <c r="K310" s="183" t="s">
        <v>19</v>
      </c>
      <c r="L310" s="42"/>
      <c r="M310" s="188" t="s">
        <v>19</v>
      </c>
      <c r="N310" s="189" t="s">
        <v>44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669</v>
      </c>
      <c r="AT310" s="192" t="s">
        <v>193</v>
      </c>
      <c r="AU310" s="192" t="s">
        <v>96</v>
      </c>
      <c r="AY310" s="20" t="s">
        <v>191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669</v>
      </c>
      <c r="BM310" s="192" t="s">
        <v>4270</v>
      </c>
    </row>
    <row r="311" spans="1:65" s="2" customFormat="1" ht="11.25">
      <c r="A311" s="37"/>
      <c r="B311" s="38"/>
      <c r="C311" s="39"/>
      <c r="D311" s="194" t="s">
        <v>199</v>
      </c>
      <c r="E311" s="39"/>
      <c r="F311" s="195" t="s">
        <v>4269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199</v>
      </c>
      <c r="AU311" s="20" t="s">
        <v>96</v>
      </c>
    </row>
    <row r="312" spans="1:65" s="2" customFormat="1" ht="16.5" customHeight="1">
      <c r="A312" s="37"/>
      <c r="B312" s="38"/>
      <c r="C312" s="181" t="s">
        <v>857</v>
      </c>
      <c r="D312" s="181" t="s">
        <v>193</v>
      </c>
      <c r="E312" s="182" t="s">
        <v>4271</v>
      </c>
      <c r="F312" s="183" t="s">
        <v>4272</v>
      </c>
      <c r="G312" s="184" t="s">
        <v>2990</v>
      </c>
      <c r="H312" s="185">
        <v>1</v>
      </c>
      <c r="I312" s="186"/>
      <c r="J312" s="187">
        <f>ROUND(I312*H312,2)</f>
        <v>0</v>
      </c>
      <c r="K312" s="183" t="s">
        <v>19</v>
      </c>
      <c r="L312" s="42"/>
      <c r="M312" s="188" t="s">
        <v>19</v>
      </c>
      <c r="N312" s="189" t="s">
        <v>44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669</v>
      </c>
      <c r="AT312" s="192" t="s">
        <v>193</v>
      </c>
      <c r="AU312" s="192" t="s">
        <v>96</v>
      </c>
      <c r="AY312" s="20" t="s">
        <v>191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80</v>
      </c>
      <c r="BK312" s="193">
        <f>ROUND(I312*H312,2)</f>
        <v>0</v>
      </c>
      <c r="BL312" s="20" t="s">
        <v>669</v>
      </c>
      <c r="BM312" s="192" t="s">
        <v>4273</v>
      </c>
    </row>
    <row r="313" spans="1:65" s="2" customFormat="1" ht="11.25">
      <c r="A313" s="37"/>
      <c r="B313" s="38"/>
      <c r="C313" s="39"/>
      <c r="D313" s="194" t="s">
        <v>199</v>
      </c>
      <c r="E313" s="39"/>
      <c r="F313" s="195" t="s">
        <v>4272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199</v>
      </c>
      <c r="AU313" s="20" t="s">
        <v>96</v>
      </c>
    </row>
    <row r="314" spans="1:65" s="2" customFormat="1" ht="16.5" customHeight="1">
      <c r="A314" s="37"/>
      <c r="B314" s="38"/>
      <c r="C314" s="181" t="s">
        <v>864</v>
      </c>
      <c r="D314" s="181" t="s">
        <v>193</v>
      </c>
      <c r="E314" s="182" t="s">
        <v>4274</v>
      </c>
      <c r="F314" s="183" t="s">
        <v>4275</v>
      </c>
      <c r="G314" s="184" t="s">
        <v>2990</v>
      </c>
      <c r="H314" s="185">
        <v>1</v>
      </c>
      <c r="I314" s="186"/>
      <c r="J314" s="187">
        <f>ROUND(I314*H314,2)</f>
        <v>0</v>
      </c>
      <c r="K314" s="183" t="s">
        <v>19</v>
      </c>
      <c r="L314" s="42"/>
      <c r="M314" s="188" t="s">
        <v>19</v>
      </c>
      <c r="N314" s="189" t="s">
        <v>44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669</v>
      </c>
      <c r="AT314" s="192" t="s">
        <v>193</v>
      </c>
      <c r="AU314" s="192" t="s">
        <v>96</v>
      </c>
      <c r="AY314" s="20" t="s">
        <v>191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80</v>
      </c>
      <c r="BK314" s="193">
        <f>ROUND(I314*H314,2)</f>
        <v>0</v>
      </c>
      <c r="BL314" s="20" t="s">
        <v>669</v>
      </c>
      <c r="BM314" s="192" t="s">
        <v>4276</v>
      </c>
    </row>
    <row r="315" spans="1:65" s="2" customFormat="1" ht="11.25">
      <c r="A315" s="37"/>
      <c r="B315" s="38"/>
      <c r="C315" s="39"/>
      <c r="D315" s="194" t="s">
        <v>199</v>
      </c>
      <c r="E315" s="39"/>
      <c r="F315" s="195" t="s">
        <v>4275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199</v>
      </c>
      <c r="AU315" s="20" t="s">
        <v>96</v>
      </c>
    </row>
    <row r="316" spans="1:65" s="2" customFormat="1" ht="16.5" customHeight="1">
      <c r="A316" s="37"/>
      <c r="B316" s="38"/>
      <c r="C316" s="181" t="s">
        <v>870</v>
      </c>
      <c r="D316" s="181" t="s">
        <v>193</v>
      </c>
      <c r="E316" s="182" t="s">
        <v>4277</v>
      </c>
      <c r="F316" s="183" t="s">
        <v>4278</v>
      </c>
      <c r="G316" s="184" t="s">
        <v>2990</v>
      </c>
      <c r="H316" s="185">
        <v>1</v>
      </c>
      <c r="I316" s="186"/>
      <c r="J316" s="187">
        <f>ROUND(I316*H316,2)</f>
        <v>0</v>
      </c>
      <c r="K316" s="183" t="s">
        <v>19</v>
      </c>
      <c r="L316" s="42"/>
      <c r="M316" s="188" t="s">
        <v>19</v>
      </c>
      <c r="N316" s="189" t="s">
        <v>44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669</v>
      </c>
      <c r="AT316" s="192" t="s">
        <v>193</v>
      </c>
      <c r="AU316" s="192" t="s">
        <v>96</v>
      </c>
      <c r="AY316" s="20" t="s">
        <v>191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80</v>
      </c>
      <c r="BK316" s="193">
        <f>ROUND(I316*H316,2)</f>
        <v>0</v>
      </c>
      <c r="BL316" s="20" t="s">
        <v>669</v>
      </c>
      <c r="BM316" s="192" t="s">
        <v>4279</v>
      </c>
    </row>
    <row r="317" spans="1:65" s="2" customFormat="1" ht="11.25">
      <c r="A317" s="37"/>
      <c r="B317" s="38"/>
      <c r="C317" s="39"/>
      <c r="D317" s="194" t="s">
        <v>199</v>
      </c>
      <c r="E317" s="39"/>
      <c r="F317" s="195" t="s">
        <v>4278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199</v>
      </c>
      <c r="AU317" s="20" t="s">
        <v>96</v>
      </c>
    </row>
    <row r="318" spans="1:65" s="12" customFormat="1" ht="20.85" customHeight="1">
      <c r="B318" s="165"/>
      <c r="C318" s="166"/>
      <c r="D318" s="167" t="s">
        <v>72</v>
      </c>
      <c r="E318" s="179" t="s">
        <v>4280</v>
      </c>
      <c r="F318" s="179" t="s">
        <v>4117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SUM(P319:P342)</f>
        <v>0</v>
      </c>
      <c r="Q318" s="173"/>
      <c r="R318" s="174">
        <f>SUM(R319:R342)</f>
        <v>0</v>
      </c>
      <c r="S318" s="173"/>
      <c r="T318" s="175">
        <f>SUM(T319:T342)</f>
        <v>0</v>
      </c>
      <c r="AR318" s="176" t="s">
        <v>80</v>
      </c>
      <c r="AT318" s="177" t="s">
        <v>72</v>
      </c>
      <c r="AU318" s="177" t="s">
        <v>82</v>
      </c>
      <c r="AY318" s="176" t="s">
        <v>191</v>
      </c>
      <c r="BK318" s="178">
        <f>SUM(BK319:BK342)</f>
        <v>0</v>
      </c>
    </row>
    <row r="319" spans="1:65" s="2" customFormat="1" ht="16.5" customHeight="1">
      <c r="A319" s="37"/>
      <c r="B319" s="38"/>
      <c r="C319" s="181" t="s">
        <v>876</v>
      </c>
      <c r="D319" s="181" t="s">
        <v>193</v>
      </c>
      <c r="E319" s="182" t="s">
        <v>4281</v>
      </c>
      <c r="F319" s="183" t="s">
        <v>4282</v>
      </c>
      <c r="G319" s="184" t="s">
        <v>301</v>
      </c>
      <c r="H319" s="185">
        <v>120</v>
      </c>
      <c r="I319" s="186"/>
      <c r="J319" s="187">
        <f>ROUND(I319*H319,2)</f>
        <v>0</v>
      </c>
      <c r="K319" s="183" t="s">
        <v>19</v>
      </c>
      <c r="L319" s="42"/>
      <c r="M319" s="188" t="s">
        <v>19</v>
      </c>
      <c r="N319" s="189" t="s">
        <v>44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669</v>
      </c>
      <c r="AT319" s="192" t="s">
        <v>193</v>
      </c>
      <c r="AU319" s="192" t="s">
        <v>96</v>
      </c>
      <c r="AY319" s="20" t="s">
        <v>191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669</v>
      </c>
      <c r="BM319" s="192" t="s">
        <v>4283</v>
      </c>
    </row>
    <row r="320" spans="1:65" s="2" customFormat="1" ht="11.25">
      <c r="A320" s="37"/>
      <c r="B320" s="38"/>
      <c r="C320" s="39"/>
      <c r="D320" s="194" t="s">
        <v>199</v>
      </c>
      <c r="E320" s="39"/>
      <c r="F320" s="195" t="s">
        <v>4282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199</v>
      </c>
      <c r="AU320" s="20" t="s">
        <v>96</v>
      </c>
    </row>
    <row r="321" spans="1:65" s="2" customFormat="1" ht="16.5" customHeight="1">
      <c r="A321" s="37"/>
      <c r="B321" s="38"/>
      <c r="C321" s="181" t="s">
        <v>925</v>
      </c>
      <c r="D321" s="181" t="s">
        <v>193</v>
      </c>
      <c r="E321" s="182" t="s">
        <v>4284</v>
      </c>
      <c r="F321" s="183" t="s">
        <v>4285</v>
      </c>
      <c r="G321" s="184" t="s">
        <v>301</v>
      </c>
      <c r="H321" s="185">
        <v>20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44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669</v>
      </c>
      <c r="AT321" s="192" t="s">
        <v>193</v>
      </c>
      <c r="AU321" s="192" t="s">
        <v>96</v>
      </c>
      <c r="AY321" s="20" t="s">
        <v>191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80</v>
      </c>
      <c r="BK321" s="193">
        <f>ROUND(I321*H321,2)</f>
        <v>0</v>
      </c>
      <c r="BL321" s="20" t="s">
        <v>669</v>
      </c>
      <c r="BM321" s="192" t="s">
        <v>4286</v>
      </c>
    </row>
    <row r="322" spans="1:65" s="2" customFormat="1" ht="11.25">
      <c r="A322" s="37"/>
      <c r="B322" s="38"/>
      <c r="C322" s="39"/>
      <c r="D322" s="194" t="s">
        <v>199</v>
      </c>
      <c r="E322" s="39"/>
      <c r="F322" s="195" t="s">
        <v>4285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199</v>
      </c>
      <c r="AU322" s="20" t="s">
        <v>96</v>
      </c>
    </row>
    <row r="323" spans="1:65" s="2" customFormat="1" ht="16.5" customHeight="1">
      <c r="A323" s="37"/>
      <c r="B323" s="38"/>
      <c r="C323" s="181" t="s">
        <v>936</v>
      </c>
      <c r="D323" s="181" t="s">
        <v>193</v>
      </c>
      <c r="E323" s="182" t="s">
        <v>4287</v>
      </c>
      <c r="F323" s="183" t="s">
        <v>4135</v>
      </c>
      <c r="G323" s="184" t="s">
        <v>301</v>
      </c>
      <c r="H323" s="185">
        <v>200</v>
      </c>
      <c r="I323" s="186"/>
      <c r="J323" s="187">
        <f>ROUND(I323*H323,2)</f>
        <v>0</v>
      </c>
      <c r="K323" s="183" t="s">
        <v>19</v>
      </c>
      <c r="L323" s="42"/>
      <c r="M323" s="188" t="s">
        <v>19</v>
      </c>
      <c r="N323" s="189" t="s">
        <v>44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669</v>
      </c>
      <c r="AT323" s="192" t="s">
        <v>193</v>
      </c>
      <c r="AU323" s="192" t="s">
        <v>96</v>
      </c>
      <c r="AY323" s="20" t="s">
        <v>191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669</v>
      </c>
      <c r="BM323" s="192" t="s">
        <v>4288</v>
      </c>
    </row>
    <row r="324" spans="1:65" s="2" customFormat="1" ht="11.25">
      <c r="A324" s="37"/>
      <c r="B324" s="38"/>
      <c r="C324" s="39"/>
      <c r="D324" s="194" t="s">
        <v>199</v>
      </c>
      <c r="E324" s="39"/>
      <c r="F324" s="195" t="s">
        <v>4135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199</v>
      </c>
      <c r="AU324" s="20" t="s">
        <v>96</v>
      </c>
    </row>
    <row r="325" spans="1:65" s="2" customFormat="1" ht="16.5" customHeight="1">
      <c r="A325" s="37"/>
      <c r="B325" s="38"/>
      <c r="C325" s="181" t="s">
        <v>947</v>
      </c>
      <c r="D325" s="181" t="s">
        <v>193</v>
      </c>
      <c r="E325" s="182" t="s">
        <v>4289</v>
      </c>
      <c r="F325" s="183" t="s">
        <v>4164</v>
      </c>
      <c r="G325" s="184" t="s">
        <v>2990</v>
      </c>
      <c r="H325" s="185">
        <v>30</v>
      </c>
      <c r="I325" s="186"/>
      <c r="J325" s="187">
        <f>ROUND(I325*H325,2)</f>
        <v>0</v>
      </c>
      <c r="K325" s="183" t="s">
        <v>19</v>
      </c>
      <c r="L325" s="42"/>
      <c r="M325" s="188" t="s">
        <v>19</v>
      </c>
      <c r="N325" s="189" t="s">
        <v>44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669</v>
      </c>
      <c r="AT325" s="192" t="s">
        <v>193</v>
      </c>
      <c r="AU325" s="192" t="s">
        <v>96</v>
      </c>
      <c r="AY325" s="20" t="s">
        <v>191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80</v>
      </c>
      <c r="BK325" s="193">
        <f>ROUND(I325*H325,2)</f>
        <v>0</v>
      </c>
      <c r="BL325" s="20" t="s">
        <v>669</v>
      </c>
      <c r="BM325" s="192" t="s">
        <v>4290</v>
      </c>
    </row>
    <row r="326" spans="1:65" s="2" customFormat="1" ht="11.25">
      <c r="A326" s="37"/>
      <c r="B326" s="38"/>
      <c r="C326" s="39"/>
      <c r="D326" s="194" t="s">
        <v>199</v>
      </c>
      <c r="E326" s="39"/>
      <c r="F326" s="195" t="s">
        <v>4164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199</v>
      </c>
      <c r="AU326" s="20" t="s">
        <v>96</v>
      </c>
    </row>
    <row r="327" spans="1:65" s="2" customFormat="1" ht="16.5" customHeight="1">
      <c r="A327" s="37"/>
      <c r="B327" s="38"/>
      <c r="C327" s="181" t="s">
        <v>963</v>
      </c>
      <c r="D327" s="181" t="s">
        <v>193</v>
      </c>
      <c r="E327" s="182" t="s">
        <v>4291</v>
      </c>
      <c r="F327" s="183" t="s">
        <v>4292</v>
      </c>
      <c r="G327" s="184" t="s">
        <v>2990</v>
      </c>
      <c r="H327" s="185">
        <v>50</v>
      </c>
      <c r="I327" s="186"/>
      <c r="J327" s="187">
        <f>ROUND(I327*H327,2)</f>
        <v>0</v>
      </c>
      <c r="K327" s="183" t="s">
        <v>19</v>
      </c>
      <c r="L327" s="42"/>
      <c r="M327" s="188" t="s">
        <v>19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669</v>
      </c>
      <c r="AT327" s="192" t="s">
        <v>193</v>
      </c>
      <c r="AU327" s="192" t="s">
        <v>96</v>
      </c>
      <c r="AY327" s="20" t="s">
        <v>191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669</v>
      </c>
      <c r="BM327" s="192" t="s">
        <v>4293</v>
      </c>
    </row>
    <row r="328" spans="1:65" s="2" customFormat="1" ht="11.25">
      <c r="A328" s="37"/>
      <c r="B328" s="38"/>
      <c r="C328" s="39"/>
      <c r="D328" s="194" t="s">
        <v>199</v>
      </c>
      <c r="E328" s="39"/>
      <c r="F328" s="195" t="s">
        <v>4292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199</v>
      </c>
      <c r="AU328" s="20" t="s">
        <v>96</v>
      </c>
    </row>
    <row r="329" spans="1:65" s="2" customFormat="1" ht="16.5" customHeight="1">
      <c r="A329" s="37"/>
      <c r="B329" s="38"/>
      <c r="C329" s="181" t="s">
        <v>970</v>
      </c>
      <c r="D329" s="181" t="s">
        <v>193</v>
      </c>
      <c r="E329" s="182" t="s">
        <v>4294</v>
      </c>
      <c r="F329" s="183" t="s">
        <v>4173</v>
      </c>
      <c r="G329" s="184" t="s">
        <v>2990</v>
      </c>
      <c r="H329" s="185">
        <v>5</v>
      </c>
      <c r="I329" s="186"/>
      <c r="J329" s="187">
        <f>ROUND(I329*H329,2)</f>
        <v>0</v>
      </c>
      <c r="K329" s="183" t="s">
        <v>19</v>
      </c>
      <c r="L329" s="42"/>
      <c r="M329" s="188" t="s">
        <v>19</v>
      </c>
      <c r="N329" s="189" t="s">
        <v>44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669</v>
      </c>
      <c r="AT329" s="192" t="s">
        <v>193</v>
      </c>
      <c r="AU329" s="192" t="s">
        <v>96</v>
      </c>
      <c r="AY329" s="20" t="s">
        <v>191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80</v>
      </c>
      <c r="BK329" s="193">
        <f>ROUND(I329*H329,2)</f>
        <v>0</v>
      </c>
      <c r="BL329" s="20" t="s">
        <v>669</v>
      </c>
      <c r="BM329" s="192" t="s">
        <v>4295</v>
      </c>
    </row>
    <row r="330" spans="1:65" s="2" customFormat="1" ht="11.25">
      <c r="A330" s="37"/>
      <c r="B330" s="38"/>
      <c r="C330" s="39"/>
      <c r="D330" s="194" t="s">
        <v>199</v>
      </c>
      <c r="E330" s="39"/>
      <c r="F330" s="195" t="s">
        <v>4173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199</v>
      </c>
      <c r="AU330" s="20" t="s">
        <v>96</v>
      </c>
    </row>
    <row r="331" spans="1:65" s="2" customFormat="1" ht="16.5" customHeight="1">
      <c r="A331" s="37"/>
      <c r="B331" s="38"/>
      <c r="C331" s="181" t="s">
        <v>978</v>
      </c>
      <c r="D331" s="181" t="s">
        <v>193</v>
      </c>
      <c r="E331" s="182" t="s">
        <v>4296</v>
      </c>
      <c r="F331" s="183" t="s">
        <v>4226</v>
      </c>
      <c r="G331" s="184" t="s">
        <v>301</v>
      </c>
      <c r="H331" s="185">
        <v>22</v>
      </c>
      <c r="I331" s="186"/>
      <c r="J331" s="187">
        <f>ROUND(I331*H331,2)</f>
        <v>0</v>
      </c>
      <c r="K331" s="183" t="s">
        <v>19</v>
      </c>
      <c r="L331" s="42"/>
      <c r="M331" s="188" t="s">
        <v>19</v>
      </c>
      <c r="N331" s="189" t="s">
        <v>44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669</v>
      </c>
      <c r="AT331" s="192" t="s">
        <v>193</v>
      </c>
      <c r="AU331" s="192" t="s">
        <v>96</v>
      </c>
      <c r="AY331" s="20" t="s">
        <v>191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669</v>
      </c>
      <c r="BM331" s="192" t="s">
        <v>4297</v>
      </c>
    </row>
    <row r="332" spans="1:65" s="2" customFormat="1" ht="11.25">
      <c r="A332" s="37"/>
      <c r="B332" s="38"/>
      <c r="C332" s="39"/>
      <c r="D332" s="194" t="s">
        <v>199</v>
      </c>
      <c r="E332" s="39"/>
      <c r="F332" s="195" t="s">
        <v>4226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199</v>
      </c>
      <c r="AU332" s="20" t="s">
        <v>96</v>
      </c>
    </row>
    <row r="333" spans="1:65" s="2" customFormat="1" ht="16.5" customHeight="1">
      <c r="A333" s="37"/>
      <c r="B333" s="38"/>
      <c r="C333" s="181" t="s">
        <v>984</v>
      </c>
      <c r="D333" s="181" t="s">
        <v>193</v>
      </c>
      <c r="E333" s="182" t="s">
        <v>4298</v>
      </c>
      <c r="F333" s="183" t="s">
        <v>4138</v>
      </c>
      <c r="G333" s="184" t="s">
        <v>2990</v>
      </c>
      <c r="H333" s="185">
        <v>20</v>
      </c>
      <c r="I333" s="186"/>
      <c r="J333" s="187">
        <f>ROUND(I333*H333,2)</f>
        <v>0</v>
      </c>
      <c r="K333" s="183" t="s">
        <v>19</v>
      </c>
      <c r="L333" s="42"/>
      <c r="M333" s="188" t="s">
        <v>19</v>
      </c>
      <c r="N333" s="189" t="s">
        <v>44</v>
      </c>
      <c r="O333" s="67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669</v>
      </c>
      <c r="AT333" s="192" t="s">
        <v>193</v>
      </c>
      <c r="AU333" s="192" t="s">
        <v>96</v>
      </c>
      <c r="AY333" s="20" t="s">
        <v>191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80</v>
      </c>
      <c r="BK333" s="193">
        <f>ROUND(I333*H333,2)</f>
        <v>0</v>
      </c>
      <c r="BL333" s="20" t="s">
        <v>669</v>
      </c>
      <c r="BM333" s="192" t="s">
        <v>4299</v>
      </c>
    </row>
    <row r="334" spans="1:65" s="2" customFormat="1" ht="11.25">
      <c r="A334" s="37"/>
      <c r="B334" s="38"/>
      <c r="C334" s="39"/>
      <c r="D334" s="194" t="s">
        <v>199</v>
      </c>
      <c r="E334" s="39"/>
      <c r="F334" s="195" t="s">
        <v>4138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199</v>
      </c>
      <c r="AU334" s="20" t="s">
        <v>96</v>
      </c>
    </row>
    <row r="335" spans="1:65" s="2" customFormat="1" ht="16.5" customHeight="1">
      <c r="A335" s="37"/>
      <c r="B335" s="38"/>
      <c r="C335" s="181" t="s">
        <v>989</v>
      </c>
      <c r="D335" s="181" t="s">
        <v>193</v>
      </c>
      <c r="E335" s="182" t="s">
        <v>4300</v>
      </c>
      <c r="F335" s="183" t="s">
        <v>4141</v>
      </c>
      <c r="G335" s="184" t="s">
        <v>2990</v>
      </c>
      <c r="H335" s="185">
        <v>20</v>
      </c>
      <c r="I335" s="186"/>
      <c r="J335" s="187">
        <f>ROUND(I335*H335,2)</f>
        <v>0</v>
      </c>
      <c r="K335" s="183" t="s">
        <v>19</v>
      </c>
      <c r="L335" s="42"/>
      <c r="M335" s="188" t="s">
        <v>19</v>
      </c>
      <c r="N335" s="189" t="s">
        <v>44</v>
      </c>
      <c r="O335" s="67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669</v>
      </c>
      <c r="AT335" s="192" t="s">
        <v>193</v>
      </c>
      <c r="AU335" s="192" t="s">
        <v>96</v>
      </c>
      <c r="AY335" s="20" t="s">
        <v>191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80</v>
      </c>
      <c r="BK335" s="193">
        <f>ROUND(I335*H335,2)</f>
        <v>0</v>
      </c>
      <c r="BL335" s="20" t="s">
        <v>669</v>
      </c>
      <c r="BM335" s="192" t="s">
        <v>4301</v>
      </c>
    </row>
    <row r="336" spans="1:65" s="2" customFormat="1" ht="11.25">
      <c r="A336" s="37"/>
      <c r="B336" s="38"/>
      <c r="C336" s="39"/>
      <c r="D336" s="194" t="s">
        <v>199</v>
      </c>
      <c r="E336" s="39"/>
      <c r="F336" s="195" t="s">
        <v>4141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199</v>
      </c>
      <c r="AU336" s="20" t="s">
        <v>96</v>
      </c>
    </row>
    <row r="337" spans="1:65" s="2" customFormat="1" ht="16.5" customHeight="1">
      <c r="A337" s="37"/>
      <c r="B337" s="38"/>
      <c r="C337" s="181" t="s">
        <v>996</v>
      </c>
      <c r="D337" s="181" t="s">
        <v>193</v>
      </c>
      <c r="E337" s="182" t="s">
        <v>4302</v>
      </c>
      <c r="F337" s="183" t="s">
        <v>4303</v>
      </c>
      <c r="G337" s="184" t="s">
        <v>3343</v>
      </c>
      <c r="H337" s="185">
        <v>10</v>
      </c>
      <c r="I337" s="186"/>
      <c r="J337" s="187">
        <f>ROUND(I337*H337,2)</f>
        <v>0</v>
      </c>
      <c r="K337" s="183" t="s">
        <v>19</v>
      </c>
      <c r="L337" s="42"/>
      <c r="M337" s="188" t="s">
        <v>19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669</v>
      </c>
      <c r="AT337" s="192" t="s">
        <v>193</v>
      </c>
      <c r="AU337" s="192" t="s">
        <v>96</v>
      </c>
      <c r="AY337" s="20" t="s">
        <v>191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669</v>
      </c>
      <c r="BM337" s="192" t="s">
        <v>4304</v>
      </c>
    </row>
    <row r="338" spans="1:65" s="2" customFormat="1" ht="11.25">
      <c r="A338" s="37"/>
      <c r="B338" s="38"/>
      <c r="C338" s="39"/>
      <c r="D338" s="194" t="s">
        <v>199</v>
      </c>
      <c r="E338" s="39"/>
      <c r="F338" s="195" t="s">
        <v>4303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199</v>
      </c>
      <c r="AU338" s="20" t="s">
        <v>96</v>
      </c>
    </row>
    <row r="339" spans="1:65" s="2" customFormat="1" ht="16.5" customHeight="1">
      <c r="A339" s="37"/>
      <c r="B339" s="38"/>
      <c r="C339" s="181" t="s">
        <v>1002</v>
      </c>
      <c r="D339" s="181" t="s">
        <v>193</v>
      </c>
      <c r="E339" s="182" t="s">
        <v>4305</v>
      </c>
      <c r="F339" s="183" t="s">
        <v>4229</v>
      </c>
      <c r="G339" s="184" t="s">
        <v>1780</v>
      </c>
      <c r="H339" s="185">
        <v>1</v>
      </c>
      <c r="I339" s="186"/>
      <c r="J339" s="187">
        <f>ROUND(I339*H339,2)</f>
        <v>0</v>
      </c>
      <c r="K339" s="183" t="s">
        <v>19</v>
      </c>
      <c r="L339" s="42"/>
      <c r="M339" s="188" t="s">
        <v>19</v>
      </c>
      <c r="N339" s="189" t="s">
        <v>44</v>
      </c>
      <c r="O339" s="67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669</v>
      </c>
      <c r="AT339" s="192" t="s">
        <v>193</v>
      </c>
      <c r="AU339" s="192" t="s">
        <v>96</v>
      </c>
      <c r="AY339" s="20" t="s">
        <v>191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80</v>
      </c>
      <c r="BK339" s="193">
        <f>ROUND(I339*H339,2)</f>
        <v>0</v>
      </c>
      <c r="BL339" s="20" t="s">
        <v>669</v>
      </c>
      <c r="BM339" s="192" t="s">
        <v>4306</v>
      </c>
    </row>
    <row r="340" spans="1:65" s="2" customFormat="1" ht="11.25">
      <c r="A340" s="37"/>
      <c r="B340" s="38"/>
      <c r="C340" s="39"/>
      <c r="D340" s="194" t="s">
        <v>199</v>
      </c>
      <c r="E340" s="39"/>
      <c r="F340" s="195" t="s">
        <v>4229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199</v>
      </c>
      <c r="AU340" s="20" t="s">
        <v>96</v>
      </c>
    </row>
    <row r="341" spans="1:65" s="2" customFormat="1" ht="16.5" customHeight="1">
      <c r="A341" s="37"/>
      <c r="B341" s="38"/>
      <c r="C341" s="181" t="s">
        <v>1006</v>
      </c>
      <c r="D341" s="181" t="s">
        <v>193</v>
      </c>
      <c r="E341" s="182" t="s">
        <v>4307</v>
      </c>
      <c r="F341" s="183" t="s">
        <v>4141</v>
      </c>
      <c r="G341" s="184" t="s">
        <v>2990</v>
      </c>
      <c r="H341" s="185">
        <v>10</v>
      </c>
      <c r="I341" s="186"/>
      <c r="J341" s="187">
        <f>ROUND(I341*H341,2)</f>
        <v>0</v>
      </c>
      <c r="K341" s="183" t="s">
        <v>19</v>
      </c>
      <c r="L341" s="42"/>
      <c r="M341" s="188" t="s">
        <v>19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669</v>
      </c>
      <c r="AT341" s="192" t="s">
        <v>193</v>
      </c>
      <c r="AU341" s="192" t="s">
        <v>96</v>
      </c>
      <c r="AY341" s="20" t="s">
        <v>191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669</v>
      </c>
      <c r="BM341" s="192" t="s">
        <v>4308</v>
      </c>
    </row>
    <row r="342" spans="1:65" s="2" customFormat="1" ht="11.25">
      <c r="A342" s="37"/>
      <c r="B342" s="38"/>
      <c r="C342" s="39"/>
      <c r="D342" s="194" t="s">
        <v>199</v>
      </c>
      <c r="E342" s="39"/>
      <c r="F342" s="195" t="s">
        <v>4141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199</v>
      </c>
      <c r="AU342" s="20" t="s">
        <v>96</v>
      </c>
    </row>
    <row r="343" spans="1:65" s="12" customFormat="1" ht="25.9" customHeight="1">
      <c r="B343" s="165"/>
      <c r="C343" s="166"/>
      <c r="D343" s="167" t="s">
        <v>72</v>
      </c>
      <c r="E343" s="168" t="s">
        <v>4309</v>
      </c>
      <c r="F343" s="168" t="s">
        <v>4310</v>
      </c>
      <c r="G343" s="166"/>
      <c r="H343" s="166"/>
      <c r="I343" s="169"/>
      <c r="J343" s="170">
        <f>BK343</f>
        <v>0</v>
      </c>
      <c r="K343" s="166"/>
      <c r="L343" s="171"/>
      <c r="M343" s="172"/>
      <c r="N343" s="173"/>
      <c r="O343" s="173"/>
      <c r="P343" s="174">
        <f>P344+SUM(P345:P360)</f>
        <v>0</v>
      </c>
      <c r="Q343" s="173"/>
      <c r="R343" s="174">
        <f>R344+SUM(R345:R360)</f>
        <v>0</v>
      </c>
      <c r="S343" s="173"/>
      <c r="T343" s="175">
        <f>T344+SUM(T345:T360)</f>
        <v>0</v>
      </c>
      <c r="AR343" s="176" t="s">
        <v>80</v>
      </c>
      <c r="AT343" s="177" t="s">
        <v>72</v>
      </c>
      <c r="AU343" s="177" t="s">
        <v>73</v>
      </c>
      <c r="AY343" s="176" t="s">
        <v>191</v>
      </c>
      <c r="BK343" s="178">
        <f>BK344+SUM(BK345:BK360)</f>
        <v>0</v>
      </c>
    </row>
    <row r="344" spans="1:65" s="2" customFormat="1" ht="16.5" customHeight="1">
      <c r="A344" s="37"/>
      <c r="B344" s="38"/>
      <c r="C344" s="181" t="s">
        <v>1012</v>
      </c>
      <c r="D344" s="181" t="s">
        <v>193</v>
      </c>
      <c r="E344" s="182" t="s">
        <v>4311</v>
      </c>
      <c r="F344" s="183" t="s">
        <v>4312</v>
      </c>
      <c r="G344" s="184" t="s">
        <v>2990</v>
      </c>
      <c r="H344" s="185">
        <v>1</v>
      </c>
      <c r="I344" s="186"/>
      <c r="J344" s="187">
        <f>ROUND(I344*H344,2)</f>
        <v>0</v>
      </c>
      <c r="K344" s="183" t="s">
        <v>19</v>
      </c>
      <c r="L344" s="42"/>
      <c r="M344" s="188" t="s">
        <v>19</v>
      </c>
      <c r="N344" s="189" t="s">
        <v>44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669</v>
      </c>
      <c r="AT344" s="192" t="s">
        <v>193</v>
      </c>
      <c r="AU344" s="192" t="s">
        <v>80</v>
      </c>
      <c r="AY344" s="20" t="s">
        <v>191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80</v>
      </c>
      <c r="BK344" s="193">
        <f>ROUND(I344*H344,2)</f>
        <v>0</v>
      </c>
      <c r="BL344" s="20" t="s">
        <v>669</v>
      </c>
      <c r="BM344" s="192" t="s">
        <v>4313</v>
      </c>
    </row>
    <row r="345" spans="1:65" s="2" customFormat="1" ht="11.25">
      <c r="A345" s="37"/>
      <c r="B345" s="38"/>
      <c r="C345" s="39"/>
      <c r="D345" s="194" t="s">
        <v>199</v>
      </c>
      <c r="E345" s="39"/>
      <c r="F345" s="195" t="s">
        <v>4312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199</v>
      </c>
      <c r="AU345" s="20" t="s">
        <v>80</v>
      </c>
    </row>
    <row r="346" spans="1:65" s="2" customFormat="1" ht="16.5" customHeight="1">
      <c r="A346" s="37"/>
      <c r="B346" s="38"/>
      <c r="C346" s="181" t="s">
        <v>1016</v>
      </c>
      <c r="D346" s="181" t="s">
        <v>193</v>
      </c>
      <c r="E346" s="182" t="s">
        <v>4314</v>
      </c>
      <c r="F346" s="183" t="s">
        <v>4315</v>
      </c>
      <c r="G346" s="184" t="s">
        <v>2990</v>
      </c>
      <c r="H346" s="185">
        <v>1</v>
      </c>
      <c r="I346" s="186"/>
      <c r="J346" s="187">
        <f>ROUND(I346*H346,2)</f>
        <v>0</v>
      </c>
      <c r="K346" s="183" t="s">
        <v>19</v>
      </c>
      <c r="L346" s="42"/>
      <c r="M346" s="188" t="s">
        <v>19</v>
      </c>
      <c r="N346" s="189" t="s">
        <v>44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669</v>
      </c>
      <c r="AT346" s="192" t="s">
        <v>193</v>
      </c>
      <c r="AU346" s="192" t="s">
        <v>80</v>
      </c>
      <c r="AY346" s="20" t="s">
        <v>191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669</v>
      </c>
      <c r="BM346" s="192" t="s">
        <v>4316</v>
      </c>
    </row>
    <row r="347" spans="1:65" s="2" customFormat="1" ht="11.25">
      <c r="A347" s="37"/>
      <c r="B347" s="38"/>
      <c r="C347" s="39"/>
      <c r="D347" s="194" t="s">
        <v>199</v>
      </c>
      <c r="E347" s="39"/>
      <c r="F347" s="195" t="s">
        <v>4315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199</v>
      </c>
      <c r="AU347" s="20" t="s">
        <v>80</v>
      </c>
    </row>
    <row r="348" spans="1:65" s="2" customFormat="1" ht="16.5" customHeight="1">
      <c r="A348" s="37"/>
      <c r="B348" s="38"/>
      <c r="C348" s="181" t="s">
        <v>1023</v>
      </c>
      <c r="D348" s="181" t="s">
        <v>193</v>
      </c>
      <c r="E348" s="182" t="s">
        <v>4317</v>
      </c>
      <c r="F348" s="183" t="s">
        <v>4318</v>
      </c>
      <c r="G348" s="184" t="s">
        <v>2990</v>
      </c>
      <c r="H348" s="185">
        <v>1</v>
      </c>
      <c r="I348" s="186"/>
      <c r="J348" s="187">
        <f>ROUND(I348*H348,2)</f>
        <v>0</v>
      </c>
      <c r="K348" s="183" t="s">
        <v>19</v>
      </c>
      <c r="L348" s="42"/>
      <c r="M348" s="188" t="s">
        <v>19</v>
      </c>
      <c r="N348" s="189" t="s">
        <v>44</v>
      </c>
      <c r="O348" s="67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669</v>
      </c>
      <c r="AT348" s="192" t="s">
        <v>193</v>
      </c>
      <c r="AU348" s="192" t="s">
        <v>80</v>
      </c>
      <c r="AY348" s="20" t="s">
        <v>191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80</v>
      </c>
      <c r="BK348" s="193">
        <f>ROUND(I348*H348,2)</f>
        <v>0</v>
      </c>
      <c r="BL348" s="20" t="s">
        <v>669</v>
      </c>
      <c r="BM348" s="192" t="s">
        <v>4319</v>
      </c>
    </row>
    <row r="349" spans="1:65" s="2" customFormat="1" ht="11.25">
      <c r="A349" s="37"/>
      <c r="B349" s="38"/>
      <c r="C349" s="39"/>
      <c r="D349" s="194" t="s">
        <v>199</v>
      </c>
      <c r="E349" s="39"/>
      <c r="F349" s="195" t="s">
        <v>4318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199</v>
      </c>
      <c r="AU349" s="20" t="s">
        <v>80</v>
      </c>
    </row>
    <row r="350" spans="1:65" s="2" customFormat="1" ht="16.5" customHeight="1">
      <c r="A350" s="37"/>
      <c r="B350" s="38"/>
      <c r="C350" s="181" t="s">
        <v>1030</v>
      </c>
      <c r="D350" s="181" t="s">
        <v>193</v>
      </c>
      <c r="E350" s="182" t="s">
        <v>4320</v>
      </c>
      <c r="F350" s="183" t="s">
        <v>4321</v>
      </c>
      <c r="G350" s="184" t="s">
        <v>2990</v>
      </c>
      <c r="H350" s="185">
        <v>4</v>
      </c>
      <c r="I350" s="186"/>
      <c r="J350" s="187">
        <f>ROUND(I350*H350,2)</f>
        <v>0</v>
      </c>
      <c r="K350" s="183" t="s">
        <v>19</v>
      </c>
      <c r="L350" s="42"/>
      <c r="M350" s="188" t="s">
        <v>19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669</v>
      </c>
      <c r="AT350" s="192" t="s">
        <v>193</v>
      </c>
      <c r="AU350" s="192" t="s">
        <v>80</v>
      </c>
      <c r="AY350" s="20" t="s">
        <v>191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669</v>
      </c>
      <c r="BM350" s="192" t="s">
        <v>4322</v>
      </c>
    </row>
    <row r="351" spans="1:65" s="2" customFormat="1" ht="11.25">
      <c r="A351" s="37"/>
      <c r="B351" s="38"/>
      <c r="C351" s="39"/>
      <c r="D351" s="194" t="s">
        <v>199</v>
      </c>
      <c r="E351" s="39"/>
      <c r="F351" s="195" t="s">
        <v>4321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199</v>
      </c>
      <c r="AU351" s="20" t="s">
        <v>80</v>
      </c>
    </row>
    <row r="352" spans="1:65" s="2" customFormat="1" ht="16.5" customHeight="1">
      <c r="A352" s="37"/>
      <c r="B352" s="38"/>
      <c r="C352" s="181" t="s">
        <v>1044</v>
      </c>
      <c r="D352" s="181" t="s">
        <v>193</v>
      </c>
      <c r="E352" s="182" t="s">
        <v>4323</v>
      </c>
      <c r="F352" s="183" t="s">
        <v>4324</v>
      </c>
      <c r="G352" s="184" t="s">
        <v>2990</v>
      </c>
      <c r="H352" s="185">
        <v>4</v>
      </c>
      <c r="I352" s="186"/>
      <c r="J352" s="187">
        <f>ROUND(I352*H352,2)</f>
        <v>0</v>
      </c>
      <c r="K352" s="183" t="s">
        <v>19</v>
      </c>
      <c r="L352" s="42"/>
      <c r="M352" s="188" t="s">
        <v>19</v>
      </c>
      <c r="N352" s="189" t="s">
        <v>44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669</v>
      </c>
      <c r="AT352" s="192" t="s">
        <v>193</v>
      </c>
      <c r="AU352" s="192" t="s">
        <v>80</v>
      </c>
      <c r="AY352" s="20" t="s">
        <v>191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80</v>
      </c>
      <c r="BK352" s="193">
        <f>ROUND(I352*H352,2)</f>
        <v>0</v>
      </c>
      <c r="BL352" s="20" t="s">
        <v>669</v>
      </c>
      <c r="BM352" s="192" t="s">
        <v>4325</v>
      </c>
    </row>
    <row r="353" spans="1:65" s="2" customFormat="1" ht="11.25">
      <c r="A353" s="37"/>
      <c r="B353" s="38"/>
      <c r="C353" s="39"/>
      <c r="D353" s="194" t="s">
        <v>199</v>
      </c>
      <c r="E353" s="39"/>
      <c r="F353" s="195" t="s">
        <v>4324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199</v>
      </c>
      <c r="AU353" s="20" t="s">
        <v>80</v>
      </c>
    </row>
    <row r="354" spans="1:65" s="2" customFormat="1" ht="16.5" customHeight="1">
      <c r="A354" s="37"/>
      <c r="B354" s="38"/>
      <c r="C354" s="181" t="s">
        <v>1052</v>
      </c>
      <c r="D354" s="181" t="s">
        <v>193</v>
      </c>
      <c r="E354" s="182" t="s">
        <v>4326</v>
      </c>
      <c r="F354" s="183" t="s">
        <v>4327</v>
      </c>
      <c r="G354" s="184" t="s">
        <v>2990</v>
      </c>
      <c r="H354" s="185">
        <v>1</v>
      </c>
      <c r="I354" s="186"/>
      <c r="J354" s="187">
        <f>ROUND(I354*H354,2)</f>
        <v>0</v>
      </c>
      <c r="K354" s="183" t="s">
        <v>19</v>
      </c>
      <c r="L354" s="42"/>
      <c r="M354" s="188" t="s">
        <v>19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669</v>
      </c>
      <c r="AT354" s="192" t="s">
        <v>193</v>
      </c>
      <c r="AU354" s="192" t="s">
        <v>80</v>
      </c>
      <c r="AY354" s="20" t="s">
        <v>191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669</v>
      </c>
      <c r="BM354" s="192" t="s">
        <v>4328</v>
      </c>
    </row>
    <row r="355" spans="1:65" s="2" customFormat="1" ht="11.25">
      <c r="A355" s="37"/>
      <c r="B355" s="38"/>
      <c r="C355" s="39"/>
      <c r="D355" s="194" t="s">
        <v>199</v>
      </c>
      <c r="E355" s="39"/>
      <c r="F355" s="195" t="s">
        <v>4327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199</v>
      </c>
      <c r="AU355" s="20" t="s">
        <v>80</v>
      </c>
    </row>
    <row r="356" spans="1:65" s="2" customFormat="1" ht="16.5" customHeight="1">
      <c r="A356" s="37"/>
      <c r="B356" s="38"/>
      <c r="C356" s="181" t="s">
        <v>1058</v>
      </c>
      <c r="D356" s="181" t="s">
        <v>193</v>
      </c>
      <c r="E356" s="182" t="s">
        <v>4329</v>
      </c>
      <c r="F356" s="183" t="s">
        <v>4330</v>
      </c>
      <c r="G356" s="184" t="s">
        <v>2990</v>
      </c>
      <c r="H356" s="185">
        <v>5</v>
      </c>
      <c r="I356" s="186"/>
      <c r="J356" s="187">
        <f>ROUND(I356*H356,2)</f>
        <v>0</v>
      </c>
      <c r="K356" s="183" t="s">
        <v>19</v>
      </c>
      <c r="L356" s="42"/>
      <c r="M356" s="188" t="s">
        <v>19</v>
      </c>
      <c r="N356" s="189" t="s">
        <v>44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669</v>
      </c>
      <c r="AT356" s="192" t="s">
        <v>193</v>
      </c>
      <c r="AU356" s="192" t="s">
        <v>80</v>
      </c>
      <c r="AY356" s="20" t="s">
        <v>191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80</v>
      </c>
      <c r="BK356" s="193">
        <f>ROUND(I356*H356,2)</f>
        <v>0</v>
      </c>
      <c r="BL356" s="20" t="s">
        <v>669</v>
      </c>
      <c r="BM356" s="192" t="s">
        <v>4331</v>
      </c>
    </row>
    <row r="357" spans="1:65" s="2" customFormat="1" ht="11.25">
      <c r="A357" s="37"/>
      <c r="B357" s="38"/>
      <c r="C357" s="39"/>
      <c r="D357" s="194" t="s">
        <v>199</v>
      </c>
      <c r="E357" s="39"/>
      <c r="F357" s="195" t="s">
        <v>4330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199</v>
      </c>
      <c r="AU357" s="20" t="s">
        <v>80</v>
      </c>
    </row>
    <row r="358" spans="1:65" s="2" customFormat="1" ht="16.5" customHeight="1">
      <c r="A358" s="37"/>
      <c r="B358" s="38"/>
      <c r="C358" s="181" t="s">
        <v>1065</v>
      </c>
      <c r="D358" s="181" t="s">
        <v>193</v>
      </c>
      <c r="E358" s="182" t="s">
        <v>4332</v>
      </c>
      <c r="F358" s="183" t="s">
        <v>4333</v>
      </c>
      <c r="G358" s="184" t="s">
        <v>2990</v>
      </c>
      <c r="H358" s="185">
        <v>40</v>
      </c>
      <c r="I358" s="186"/>
      <c r="J358" s="187">
        <f>ROUND(I358*H358,2)</f>
        <v>0</v>
      </c>
      <c r="K358" s="183" t="s">
        <v>19</v>
      </c>
      <c r="L358" s="42"/>
      <c r="M358" s="188" t="s">
        <v>19</v>
      </c>
      <c r="N358" s="189" t="s">
        <v>44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669</v>
      </c>
      <c r="AT358" s="192" t="s">
        <v>193</v>
      </c>
      <c r="AU358" s="192" t="s">
        <v>80</v>
      </c>
      <c r="AY358" s="20" t="s">
        <v>191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669</v>
      </c>
      <c r="BM358" s="192" t="s">
        <v>4334</v>
      </c>
    </row>
    <row r="359" spans="1:65" s="2" customFormat="1" ht="11.25">
      <c r="A359" s="37"/>
      <c r="B359" s="38"/>
      <c r="C359" s="39"/>
      <c r="D359" s="194" t="s">
        <v>199</v>
      </c>
      <c r="E359" s="39"/>
      <c r="F359" s="195" t="s">
        <v>4333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199</v>
      </c>
      <c r="AU359" s="20" t="s">
        <v>80</v>
      </c>
    </row>
    <row r="360" spans="1:65" s="12" customFormat="1" ht="22.9" customHeight="1">
      <c r="B360" s="165"/>
      <c r="C360" s="166"/>
      <c r="D360" s="167" t="s">
        <v>72</v>
      </c>
      <c r="E360" s="179" t="s">
        <v>4335</v>
      </c>
      <c r="F360" s="179" t="s">
        <v>4117</v>
      </c>
      <c r="G360" s="166"/>
      <c r="H360" s="166"/>
      <c r="I360" s="169"/>
      <c r="J360" s="180">
        <f>BK360</f>
        <v>0</v>
      </c>
      <c r="K360" s="166"/>
      <c r="L360" s="171"/>
      <c r="M360" s="172"/>
      <c r="N360" s="173"/>
      <c r="O360" s="173"/>
      <c r="P360" s="174">
        <f>SUM(P361:P376)</f>
        <v>0</v>
      </c>
      <c r="Q360" s="173"/>
      <c r="R360" s="174">
        <f>SUM(R361:R376)</f>
        <v>0</v>
      </c>
      <c r="S360" s="173"/>
      <c r="T360" s="175">
        <f>SUM(T361:T376)</f>
        <v>0</v>
      </c>
      <c r="AR360" s="176" t="s">
        <v>80</v>
      </c>
      <c r="AT360" s="177" t="s">
        <v>72</v>
      </c>
      <c r="AU360" s="177" t="s">
        <v>80</v>
      </c>
      <c r="AY360" s="176" t="s">
        <v>191</v>
      </c>
      <c r="BK360" s="178">
        <f>SUM(BK361:BK376)</f>
        <v>0</v>
      </c>
    </row>
    <row r="361" spans="1:65" s="2" customFormat="1" ht="16.5" customHeight="1">
      <c r="A361" s="37"/>
      <c r="B361" s="38"/>
      <c r="C361" s="181" t="s">
        <v>1072</v>
      </c>
      <c r="D361" s="181" t="s">
        <v>193</v>
      </c>
      <c r="E361" s="182" t="s">
        <v>4336</v>
      </c>
      <c r="F361" s="183" t="s">
        <v>4337</v>
      </c>
      <c r="G361" s="184" t="s">
        <v>2990</v>
      </c>
      <c r="H361" s="185">
        <v>200</v>
      </c>
      <c r="I361" s="186"/>
      <c r="J361" s="187">
        <f>ROUND(I361*H361,2)</f>
        <v>0</v>
      </c>
      <c r="K361" s="183" t="s">
        <v>19</v>
      </c>
      <c r="L361" s="42"/>
      <c r="M361" s="188" t="s">
        <v>19</v>
      </c>
      <c r="N361" s="189" t="s">
        <v>44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669</v>
      </c>
      <c r="AT361" s="192" t="s">
        <v>193</v>
      </c>
      <c r="AU361" s="192" t="s">
        <v>82</v>
      </c>
      <c r="AY361" s="20" t="s">
        <v>191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669</v>
      </c>
      <c r="BM361" s="192" t="s">
        <v>4338</v>
      </c>
    </row>
    <row r="362" spans="1:65" s="2" customFormat="1" ht="11.25">
      <c r="A362" s="37"/>
      <c r="B362" s="38"/>
      <c r="C362" s="39"/>
      <c r="D362" s="194" t="s">
        <v>199</v>
      </c>
      <c r="E362" s="39"/>
      <c r="F362" s="195" t="s">
        <v>4337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199</v>
      </c>
      <c r="AU362" s="20" t="s">
        <v>82</v>
      </c>
    </row>
    <row r="363" spans="1:65" s="2" customFormat="1" ht="16.5" customHeight="1">
      <c r="A363" s="37"/>
      <c r="B363" s="38"/>
      <c r="C363" s="181" t="s">
        <v>1079</v>
      </c>
      <c r="D363" s="181" t="s">
        <v>193</v>
      </c>
      <c r="E363" s="182" t="s">
        <v>4339</v>
      </c>
      <c r="F363" s="183" t="s">
        <v>4211</v>
      </c>
      <c r="G363" s="184" t="s">
        <v>301</v>
      </c>
      <c r="H363" s="185">
        <v>30</v>
      </c>
      <c r="I363" s="186"/>
      <c r="J363" s="187">
        <f>ROUND(I363*H363,2)</f>
        <v>0</v>
      </c>
      <c r="K363" s="183" t="s">
        <v>19</v>
      </c>
      <c r="L363" s="42"/>
      <c r="M363" s="188" t="s">
        <v>19</v>
      </c>
      <c r="N363" s="189" t="s">
        <v>44</v>
      </c>
      <c r="O363" s="67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669</v>
      </c>
      <c r="AT363" s="192" t="s">
        <v>193</v>
      </c>
      <c r="AU363" s="192" t="s">
        <v>82</v>
      </c>
      <c r="AY363" s="20" t="s">
        <v>191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80</v>
      </c>
      <c r="BK363" s="193">
        <f>ROUND(I363*H363,2)</f>
        <v>0</v>
      </c>
      <c r="BL363" s="20" t="s">
        <v>669</v>
      </c>
      <c r="BM363" s="192" t="s">
        <v>4340</v>
      </c>
    </row>
    <row r="364" spans="1:65" s="2" customFormat="1" ht="11.25">
      <c r="A364" s="37"/>
      <c r="B364" s="38"/>
      <c r="C364" s="39"/>
      <c r="D364" s="194" t="s">
        <v>199</v>
      </c>
      <c r="E364" s="39"/>
      <c r="F364" s="195" t="s">
        <v>4211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199</v>
      </c>
      <c r="AU364" s="20" t="s">
        <v>82</v>
      </c>
    </row>
    <row r="365" spans="1:65" s="2" customFormat="1" ht="16.5" customHeight="1">
      <c r="A365" s="37"/>
      <c r="B365" s="38"/>
      <c r="C365" s="181" t="s">
        <v>1085</v>
      </c>
      <c r="D365" s="181" t="s">
        <v>193</v>
      </c>
      <c r="E365" s="182" t="s">
        <v>4341</v>
      </c>
      <c r="F365" s="183" t="s">
        <v>4221</v>
      </c>
      <c r="G365" s="184" t="s">
        <v>2990</v>
      </c>
      <c r="H365" s="185">
        <v>1</v>
      </c>
      <c r="I365" s="186"/>
      <c r="J365" s="187">
        <f>ROUND(I365*H365,2)</f>
        <v>0</v>
      </c>
      <c r="K365" s="183" t="s">
        <v>19</v>
      </c>
      <c r="L365" s="42"/>
      <c r="M365" s="188" t="s">
        <v>19</v>
      </c>
      <c r="N365" s="189" t="s">
        <v>44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669</v>
      </c>
      <c r="AT365" s="192" t="s">
        <v>193</v>
      </c>
      <c r="AU365" s="192" t="s">
        <v>82</v>
      </c>
      <c r="AY365" s="20" t="s">
        <v>191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80</v>
      </c>
      <c r="BK365" s="193">
        <f>ROUND(I365*H365,2)</f>
        <v>0</v>
      </c>
      <c r="BL365" s="20" t="s">
        <v>669</v>
      </c>
      <c r="BM365" s="192" t="s">
        <v>4342</v>
      </c>
    </row>
    <row r="366" spans="1:65" s="2" customFormat="1" ht="11.25">
      <c r="A366" s="37"/>
      <c r="B366" s="38"/>
      <c r="C366" s="39"/>
      <c r="D366" s="194" t="s">
        <v>199</v>
      </c>
      <c r="E366" s="39"/>
      <c r="F366" s="195" t="s">
        <v>4221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199</v>
      </c>
      <c r="AU366" s="20" t="s">
        <v>82</v>
      </c>
    </row>
    <row r="367" spans="1:65" s="2" customFormat="1" ht="16.5" customHeight="1">
      <c r="A367" s="37"/>
      <c r="B367" s="38"/>
      <c r="C367" s="181" t="s">
        <v>1093</v>
      </c>
      <c r="D367" s="181" t="s">
        <v>193</v>
      </c>
      <c r="E367" s="182" t="s">
        <v>4343</v>
      </c>
      <c r="F367" s="183" t="s">
        <v>4344</v>
      </c>
      <c r="G367" s="184" t="s">
        <v>301</v>
      </c>
      <c r="H367" s="185">
        <v>80</v>
      </c>
      <c r="I367" s="186"/>
      <c r="J367" s="187">
        <f>ROUND(I367*H367,2)</f>
        <v>0</v>
      </c>
      <c r="K367" s="183" t="s">
        <v>19</v>
      </c>
      <c r="L367" s="42"/>
      <c r="M367" s="188" t="s">
        <v>19</v>
      </c>
      <c r="N367" s="189" t="s">
        <v>44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669</v>
      </c>
      <c r="AT367" s="192" t="s">
        <v>193</v>
      </c>
      <c r="AU367" s="192" t="s">
        <v>82</v>
      </c>
      <c r="AY367" s="20" t="s">
        <v>191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80</v>
      </c>
      <c r="BK367" s="193">
        <f>ROUND(I367*H367,2)</f>
        <v>0</v>
      </c>
      <c r="BL367" s="20" t="s">
        <v>669</v>
      </c>
      <c r="BM367" s="192" t="s">
        <v>4345</v>
      </c>
    </row>
    <row r="368" spans="1:65" s="2" customFormat="1" ht="11.25">
      <c r="A368" s="37"/>
      <c r="B368" s="38"/>
      <c r="C368" s="39"/>
      <c r="D368" s="194" t="s">
        <v>199</v>
      </c>
      <c r="E368" s="39"/>
      <c r="F368" s="195" t="s">
        <v>4344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199</v>
      </c>
      <c r="AU368" s="20" t="s">
        <v>82</v>
      </c>
    </row>
    <row r="369" spans="1:65" s="2" customFormat="1" ht="16.5" customHeight="1">
      <c r="A369" s="37"/>
      <c r="B369" s="38"/>
      <c r="C369" s="181" t="s">
        <v>1100</v>
      </c>
      <c r="D369" s="181" t="s">
        <v>193</v>
      </c>
      <c r="E369" s="182" t="s">
        <v>4346</v>
      </c>
      <c r="F369" s="183" t="s">
        <v>4129</v>
      </c>
      <c r="G369" s="184" t="s">
        <v>301</v>
      </c>
      <c r="H369" s="185">
        <v>150</v>
      </c>
      <c r="I369" s="186"/>
      <c r="J369" s="187">
        <f>ROUND(I369*H369,2)</f>
        <v>0</v>
      </c>
      <c r="K369" s="183" t="s">
        <v>19</v>
      </c>
      <c r="L369" s="42"/>
      <c r="M369" s="188" t="s">
        <v>19</v>
      </c>
      <c r="N369" s="189" t="s">
        <v>44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669</v>
      </c>
      <c r="AT369" s="192" t="s">
        <v>193</v>
      </c>
      <c r="AU369" s="192" t="s">
        <v>82</v>
      </c>
      <c r="AY369" s="20" t="s">
        <v>191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669</v>
      </c>
      <c r="BM369" s="192" t="s">
        <v>4347</v>
      </c>
    </row>
    <row r="370" spans="1:65" s="2" customFormat="1" ht="11.25">
      <c r="A370" s="37"/>
      <c r="B370" s="38"/>
      <c r="C370" s="39"/>
      <c r="D370" s="194" t="s">
        <v>199</v>
      </c>
      <c r="E370" s="39"/>
      <c r="F370" s="195" t="s">
        <v>4129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199</v>
      </c>
      <c r="AU370" s="20" t="s">
        <v>82</v>
      </c>
    </row>
    <row r="371" spans="1:65" s="2" customFormat="1" ht="16.5" customHeight="1">
      <c r="A371" s="37"/>
      <c r="B371" s="38"/>
      <c r="C371" s="181" t="s">
        <v>1105</v>
      </c>
      <c r="D371" s="181" t="s">
        <v>193</v>
      </c>
      <c r="E371" s="182" t="s">
        <v>4348</v>
      </c>
      <c r="F371" s="183" t="s">
        <v>4349</v>
      </c>
      <c r="G371" s="184" t="s">
        <v>2990</v>
      </c>
      <c r="H371" s="185">
        <v>55</v>
      </c>
      <c r="I371" s="186"/>
      <c r="J371" s="187">
        <f>ROUND(I371*H371,2)</f>
        <v>0</v>
      </c>
      <c r="K371" s="183" t="s">
        <v>19</v>
      </c>
      <c r="L371" s="42"/>
      <c r="M371" s="188" t="s">
        <v>19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669</v>
      </c>
      <c r="AT371" s="192" t="s">
        <v>193</v>
      </c>
      <c r="AU371" s="192" t="s">
        <v>82</v>
      </c>
      <c r="AY371" s="20" t="s">
        <v>191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669</v>
      </c>
      <c r="BM371" s="192" t="s">
        <v>4350</v>
      </c>
    </row>
    <row r="372" spans="1:65" s="2" customFormat="1" ht="11.25">
      <c r="A372" s="37"/>
      <c r="B372" s="38"/>
      <c r="C372" s="39"/>
      <c r="D372" s="194" t="s">
        <v>199</v>
      </c>
      <c r="E372" s="39"/>
      <c r="F372" s="195" t="s">
        <v>4349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199</v>
      </c>
      <c r="AU372" s="20" t="s">
        <v>82</v>
      </c>
    </row>
    <row r="373" spans="1:65" s="2" customFormat="1" ht="16.5" customHeight="1">
      <c r="A373" s="37"/>
      <c r="B373" s="38"/>
      <c r="C373" s="181" t="s">
        <v>1111</v>
      </c>
      <c r="D373" s="181" t="s">
        <v>193</v>
      </c>
      <c r="E373" s="182" t="s">
        <v>4351</v>
      </c>
      <c r="F373" s="183" t="s">
        <v>4352</v>
      </c>
      <c r="G373" s="184" t="s">
        <v>301</v>
      </c>
      <c r="H373" s="185">
        <v>40</v>
      </c>
      <c r="I373" s="186"/>
      <c r="J373" s="187">
        <f>ROUND(I373*H373,2)</f>
        <v>0</v>
      </c>
      <c r="K373" s="183" t="s">
        <v>19</v>
      </c>
      <c r="L373" s="42"/>
      <c r="M373" s="188" t="s">
        <v>19</v>
      </c>
      <c r="N373" s="189" t="s">
        <v>44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669</v>
      </c>
      <c r="AT373" s="192" t="s">
        <v>193</v>
      </c>
      <c r="AU373" s="192" t="s">
        <v>82</v>
      </c>
      <c r="AY373" s="20" t="s">
        <v>191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80</v>
      </c>
      <c r="BK373" s="193">
        <f>ROUND(I373*H373,2)</f>
        <v>0</v>
      </c>
      <c r="BL373" s="20" t="s">
        <v>669</v>
      </c>
      <c r="BM373" s="192" t="s">
        <v>4353</v>
      </c>
    </row>
    <row r="374" spans="1:65" s="2" customFormat="1" ht="11.25">
      <c r="A374" s="37"/>
      <c r="B374" s="38"/>
      <c r="C374" s="39"/>
      <c r="D374" s="194" t="s">
        <v>199</v>
      </c>
      <c r="E374" s="39"/>
      <c r="F374" s="195" t="s">
        <v>4352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199</v>
      </c>
      <c r="AU374" s="20" t="s">
        <v>82</v>
      </c>
    </row>
    <row r="375" spans="1:65" s="2" customFormat="1" ht="16.5" customHeight="1">
      <c r="A375" s="37"/>
      <c r="B375" s="38"/>
      <c r="C375" s="181" t="s">
        <v>1120</v>
      </c>
      <c r="D375" s="181" t="s">
        <v>193</v>
      </c>
      <c r="E375" s="182" t="s">
        <v>4354</v>
      </c>
      <c r="F375" s="183" t="s">
        <v>4229</v>
      </c>
      <c r="G375" s="184" t="s">
        <v>1780</v>
      </c>
      <c r="H375" s="185">
        <v>1</v>
      </c>
      <c r="I375" s="186"/>
      <c r="J375" s="187">
        <f>ROUND(I375*H375,2)</f>
        <v>0</v>
      </c>
      <c r="K375" s="183" t="s">
        <v>19</v>
      </c>
      <c r="L375" s="42"/>
      <c r="M375" s="188" t="s">
        <v>19</v>
      </c>
      <c r="N375" s="189" t="s">
        <v>44</v>
      </c>
      <c r="O375" s="67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669</v>
      </c>
      <c r="AT375" s="192" t="s">
        <v>193</v>
      </c>
      <c r="AU375" s="192" t="s">
        <v>82</v>
      </c>
      <c r="AY375" s="20" t="s">
        <v>191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669</v>
      </c>
      <c r="BM375" s="192" t="s">
        <v>4355</v>
      </c>
    </row>
    <row r="376" spans="1:65" s="2" customFormat="1" ht="11.25">
      <c r="A376" s="37"/>
      <c r="B376" s="38"/>
      <c r="C376" s="39"/>
      <c r="D376" s="194" t="s">
        <v>199</v>
      </c>
      <c r="E376" s="39"/>
      <c r="F376" s="195" t="s">
        <v>4229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199</v>
      </c>
      <c r="AU376" s="20" t="s">
        <v>82</v>
      </c>
    </row>
    <row r="377" spans="1:65" s="12" customFormat="1" ht="25.9" customHeight="1">
      <c r="B377" s="165"/>
      <c r="C377" s="166"/>
      <c r="D377" s="167" t="s">
        <v>72</v>
      </c>
      <c r="E377" s="168" t="s">
        <v>4356</v>
      </c>
      <c r="F377" s="168" t="s">
        <v>4357</v>
      </c>
      <c r="G377" s="166"/>
      <c r="H377" s="166"/>
      <c r="I377" s="169"/>
      <c r="J377" s="170">
        <f>BK377</f>
        <v>0</v>
      </c>
      <c r="K377" s="166"/>
      <c r="L377" s="171"/>
      <c r="M377" s="172"/>
      <c r="N377" s="173"/>
      <c r="O377" s="173"/>
      <c r="P377" s="174">
        <f>P378+SUM(P379:P404)</f>
        <v>0</v>
      </c>
      <c r="Q377" s="173"/>
      <c r="R377" s="174">
        <f>R378+SUM(R379:R404)</f>
        <v>0</v>
      </c>
      <c r="S377" s="173"/>
      <c r="T377" s="175">
        <f>T378+SUM(T379:T404)</f>
        <v>0</v>
      </c>
      <c r="AR377" s="176" t="s">
        <v>80</v>
      </c>
      <c r="AT377" s="177" t="s">
        <v>72</v>
      </c>
      <c r="AU377" s="177" t="s">
        <v>73</v>
      </c>
      <c r="AY377" s="176" t="s">
        <v>191</v>
      </c>
      <c r="BK377" s="178">
        <f>BK378+SUM(BK379:BK404)</f>
        <v>0</v>
      </c>
    </row>
    <row r="378" spans="1:65" s="2" customFormat="1" ht="16.5" customHeight="1">
      <c r="A378" s="37"/>
      <c r="B378" s="38"/>
      <c r="C378" s="181" t="s">
        <v>1127</v>
      </c>
      <c r="D378" s="181" t="s">
        <v>193</v>
      </c>
      <c r="E378" s="182" t="s">
        <v>4358</v>
      </c>
      <c r="F378" s="183" t="s">
        <v>4359</v>
      </c>
      <c r="G378" s="184" t="s">
        <v>2990</v>
      </c>
      <c r="H378" s="185">
        <v>2</v>
      </c>
      <c r="I378" s="186"/>
      <c r="J378" s="187">
        <f>ROUND(I378*H378,2)</f>
        <v>0</v>
      </c>
      <c r="K378" s="183" t="s">
        <v>19</v>
      </c>
      <c r="L378" s="42"/>
      <c r="M378" s="188" t="s">
        <v>19</v>
      </c>
      <c r="N378" s="189" t="s">
        <v>44</v>
      </c>
      <c r="O378" s="67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669</v>
      </c>
      <c r="AT378" s="192" t="s">
        <v>193</v>
      </c>
      <c r="AU378" s="192" t="s">
        <v>80</v>
      </c>
      <c r="AY378" s="20" t="s">
        <v>191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669</v>
      </c>
      <c r="BM378" s="192" t="s">
        <v>4360</v>
      </c>
    </row>
    <row r="379" spans="1:65" s="2" customFormat="1" ht="11.25">
      <c r="A379" s="37"/>
      <c r="B379" s="38"/>
      <c r="C379" s="39"/>
      <c r="D379" s="194" t="s">
        <v>199</v>
      </c>
      <c r="E379" s="39"/>
      <c r="F379" s="195" t="s">
        <v>4359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199</v>
      </c>
      <c r="AU379" s="20" t="s">
        <v>80</v>
      </c>
    </row>
    <row r="380" spans="1:65" s="2" customFormat="1" ht="16.5" customHeight="1">
      <c r="A380" s="37"/>
      <c r="B380" s="38"/>
      <c r="C380" s="181" t="s">
        <v>1134</v>
      </c>
      <c r="D380" s="181" t="s">
        <v>193</v>
      </c>
      <c r="E380" s="182" t="s">
        <v>4361</v>
      </c>
      <c r="F380" s="183" t="s">
        <v>4362</v>
      </c>
      <c r="G380" s="184" t="s">
        <v>2990</v>
      </c>
      <c r="H380" s="185">
        <v>1</v>
      </c>
      <c r="I380" s="186"/>
      <c r="J380" s="187">
        <f>ROUND(I380*H380,2)</f>
        <v>0</v>
      </c>
      <c r="K380" s="183" t="s">
        <v>19</v>
      </c>
      <c r="L380" s="42"/>
      <c r="M380" s="188" t="s">
        <v>19</v>
      </c>
      <c r="N380" s="189" t="s">
        <v>44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669</v>
      </c>
      <c r="AT380" s="192" t="s">
        <v>193</v>
      </c>
      <c r="AU380" s="192" t="s">
        <v>80</v>
      </c>
      <c r="AY380" s="20" t="s">
        <v>191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669</v>
      </c>
      <c r="BM380" s="192" t="s">
        <v>4363</v>
      </c>
    </row>
    <row r="381" spans="1:65" s="2" customFormat="1" ht="11.25">
      <c r="A381" s="37"/>
      <c r="B381" s="38"/>
      <c r="C381" s="39"/>
      <c r="D381" s="194" t="s">
        <v>199</v>
      </c>
      <c r="E381" s="39"/>
      <c r="F381" s="195" t="s">
        <v>4362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199</v>
      </c>
      <c r="AU381" s="20" t="s">
        <v>80</v>
      </c>
    </row>
    <row r="382" spans="1:65" s="2" customFormat="1" ht="24.2" customHeight="1">
      <c r="A382" s="37"/>
      <c r="B382" s="38"/>
      <c r="C382" s="181" t="s">
        <v>1142</v>
      </c>
      <c r="D382" s="181" t="s">
        <v>193</v>
      </c>
      <c r="E382" s="182" t="s">
        <v>4364</v>
      </c>
      <c r="F382" s="183" t="s">
        <v>4365</v>
      </c>
      <c r="G382" s="184" t="s">
        <v>2990</v>
      </c>
      <c r="H382" s="185">
        <v>1</v>
      </c>
      <c r="I382" s="186"/>
      <c r="J382" s="187">
        <f>ROUND(I382*H382,2)</f>
        <v>0</v>
      </c>
      <c r="K382" s="183" t="s">
        <v>19</v>
      </c>
      <c r="L382" s="42"/>
      <c r="M382" s="188" t="s">
        <v>19</v>
      </c>
      <c r="N382" s="189" t="s">
        <v>44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669</v>
      </c>
      <c r="AT382" s="192" t="s">
        <v>193</v>
      </c>
      <c r="AU382" s="192" t="s">
        <v>80</v>
      </c>
      <c r="AY382" s="20" t="s">
        <v>191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669</v>
      </c>
      <c r="BM382" s="192" t="s">
        <v>4366</v>
      </c>
    </row>
    <row r="383" spans="1:65" s="2" customFormat="1" ht="19.5">
      <c r="A383" s="37"/>
      <c r="B383" s="38"/>
      <c r="C383" s="39"/>
      <c r="D383" s="194" t="s">
        <v>199</v>
      </c>
      <c r="E383" s="39"/>
      <c r="F383" s="195" t="s">
        <v>4365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199</v>
      </c>
      <c r="AU383" s="20" t="s">
        <v>80</v>
      </c>
    </row>
    <row r="384" spans="1:65" s="2" customFormat="1" ht="16.5" customHeight="1">
      <c r="A384" s="37"/>
      <c r="B384" s="38"/>
      <c r="C384" s="181" t="s">
        <v>1149</v>
      </c>
      <c r="D384" s="181" t="s">
        <v>193</v>
      </c>
      <c r="E384" s="182" t="s">
        <v>4367</v>
      </c>
      <c r="F384" s="183" t="s">
        <v>4368</v>
      </c>
      <c r="G384" s="184" t="s">
        <v>2990</v>
      </c>
      <c r="H384" s="185">
        <v>1</v>
      </c>
      <c r="I384" s="186"/>
      <c r="J384" s="187">
        <f>ROUND(I384*H384,2)</f>
        <v>0</v>
      </c>
      <c r="K384" s="183" t="s">
        <v>19</v>
      </c>
      <c r="L384" s="42"/>
      <c r="M384" s="188" t="s">
        <v>19</v>
      </c>
      <c r="N384" s="189" t="s">
        <v>44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669</v>
      </c>
      <c r="AT384" s="192" t="s">
        <v>193</v>
      </c>
      <c r="AU384" s="192" t="s">
        <v>80</v>
      </c>
      <c r="AY384" s="20" t="s">
        <v>191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669</v>
      </c>
      <c r="BM384" s="192" t="s">
        <v>4369</v>
      </c>
    </row>
    <row r="385" spans="1:65" s="2" customFormat="1" ht="11.25">
      <c r="A385" s="37"/>
      <c r="B385" s="38"/>
      <c r="C385" s="39"/>
      <c r="D385" s="194" t="s">
        <v>199</v>
      </c>
      <c r="E385" s="39"/>
      <c r="F385" s="195" t="s">
        <v>4368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199</v>
      </c>
      <c r="AU385" s="20" t="s">
        <v>80</v>
      </c>
    </row>
    <row r="386" spans="1:65" s="2" customFormat="1" ht="16.5" customHeight="1">
      <c r="A386" s="37"/>
      <c r="B386" s="38"/>
      <c r="C386" s="181" t="s">
        <v>1156</v>
      </c>
      <c r="D386" s="181" t="s">
        <v>193</v>
      </c>
      <c r="E386" s="182" t="s">
        <v>4370</v>
      </c>
      <c r="F386" s="183" t="s">
        <v>4371</v>
      </c>
      <c r="G386" s="184" t="s">
        <v>2990</v>
      </c>
      <c r="H386" s="185">
        <v>1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44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669</v>
      </c>
      <c r="AT386" s="192" t="s">
        <v>193</v>
      </c>
      <c r="AU386" s="192" t="s">
        <v>80</v>
      </c>
      <c r="AY386" s="20" t="s">
        <v>191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669</v>
      </c>
      <c r="BM386" s="192" t="s">
        <v>4372</v>
      </c>
    </row>
    <row r="387" spans="1:65" s="2" customFormat="1" ht="11.25">
      <c r="A387" s="37"/>
      <c r="B387" s="38"/>
      <c r="C387" s="39"/>
      <c r="D387" s="194" t="s">
        <v>199</v>
      </c>
      <c r="E387" s="39"/>
      <c r="F387" s="195" t="s">
        <v>4371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199</v>
      </c>
      <c r="AU387" s="20" t="s">
        <v>80</v>
      </c>
    </row>
    <row r="388" spans="1:65" s="2" customFormat="1" ht="16.5" customHeight="1">
      <c r="A388" s="37"/>
      <c r="B388" s="38"/>
      <c r="C388" s="181" t="s">
        <v>1164</v>
      </c>
      <c r="D388" s="181" t="s">
        <v>193</v>
      </c>
      <c r="E388" s="182" t="s">
        <v>4373</v>
      </c>
      <c r="F388" s="183" t="s">
        <v>4374</v>
      </c>
      <c r="G388" s="184" t="s">
        <v>2990</v>
      </c>
      <c r="H388" s="185">
        <v>1</v>
      </c>
      <c r="I388" s="186"/>
      <c r="J388" s="187">
        <f>ROUND(I388*H388,2)</f>
        <v>0</v>
      </c>
      <c r="K388" s="183" t="s">
        <v>19</v>
      </c>
      <c r="L388" s="42"/>
      <c r="M388" s="188" t="s">
        <v>19</v>
      </c>
      <c r="N388" s="189" t="s">
        <v>44</v>
      </c>
      <c r="O388" s="67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669</v>
      </c>
      <c r="AT388" s="192" t="s">
        <v>193</v>
      </c>
      <c r="AU388" s="192" t="s">
        <v>80</v>
      </c>
      <c r="AY388" s="20" t="s">
        <v>191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80</v>
      </c>
      <c r="BK388" s="193">
        <f>ROUND(I388*H388,2)</f>
        <v>0</v>
      </c>
      <c r="BL388" s="20" t="s">
        <v>669</v>
      </c>
      <c r="BM388" s="192" t="s">
        <v>4375</v>
      </c>
    </row>
    <row r="389" spans="1:65" s="2" customFormat="1" ht="11.25">
      <c r="A389" s="37"/>
      <c r="B389" s="38"/>
      <c r="C389" s="39"/>
      <c r="D389" s="194" t="s">
        <v>199</v>
      </c>
      <c r="E389" s="39"/>
      <c r="F389" s="195" t="s">
        <v>4374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199</v>
      </c>
      <c r="AU389" s="20" t="s">
        <v>80</v>
      </c>
    </row>
    <row r="390" spans="1:65" s="2" customFormat="1" ht="16.5" customHeight="1">
      <c r="A390" s="37"/>
      <c r="B390" s="38"/>
      <c r="C390" s="181" t="s">
        <v>1172</v>
      </c>
      <c r="D390" s="181" t="s">
        <v>193</v>
      </c>
      <c r="E390" s="182" t="s">
        <v>4376</v>
      </c>
      <c r="F390" s="183" t="s">
        <v>4377</v>
      </c>
      <c r="G390" s="184" t="s">
        <v>2990</v>
      </c>
      <c r="H390" s="185">
        <v>1</v>
      </c>
      <c r="I390" s="186"/>
      <c r="J390" s="187">
        <f>ROUND(I390*H390,2)</f>
        <v>0</v>
      </c>
      <c r="K390" s="183" t="s">
        <v>19</v>
      </c>
      <c r="L390" s="42"/>
      <c r="M390" s="188" t="s">
        <v>19</v>
      </c>
      <c r="N390" s="189" t="s">
        <v>44</v>
      </c>
      <c r="O390" s="67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669</v>
      </c>
      <c r="AT390" s="192" t="s">
        <v>193</v>
      </c>
      <c r="AU390" s="192" t="s">
        <v>80</v>
      </c>
      <c r="AY390" s="20" t="s">
        <v>191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669</v>
      </c>
      <c r="BM390" s="192" t="s">
        <v>4378</v>
      </c>
    </row>
    <row r="391" spans="1:65" s="2" customFormat="1" ht="11.25">
      <c r="A391" s="37"/>
      <c r="B391" s="38"/>
      <c r="C391" s="39"/>
      <c r="D391" s="194" t="s">
        <v>199</v>
      </c>
      <c r="E391" s="39"/>
      <c r="F391" s="195" t="s">
        <v>4377</v>
      </c>
      <c r="G391" s="39"/>
      <c r="H391" s="39"/>
      <c r="I391" s="196"/>
      <c r="J391" s="39"/>
      <c r="K391" s="39"/>
      <c r="L391" s="42"/>
      <c r="M391" s="197"/>
      <c r="N391" s="198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199</v>
      </c>
      <c r="AU391" s="20" t="s">
        <v>80</v>
      </c>
    </row>
    <row r="392" spans="1:65" s="2" customFormat="1" ht="16.5" customHeight="1">
      <c r="A392" s="37"/>
      <c r="B392" s="38"/>
      <c r="C392" s="181" t="s">
        <v>1178</v>
      </c>
      <c r="D392" s="181" t="s">
        <v>193</v>
      </c>
      <c r="E392" s="182" t="s">
        <v>4379</v>
      </c>
      <c r="F392" s="183" t="s">
        <v>4380</v>
      </c>
      <c r="G392" s="184" t="s">
        <v>2990</v>
      </c>
      <c r="H392" s="185">
        <v>1</v>
      </c>
      <c r="I392" s="186"/>
      <c r="J392" s="187">
        <f>ROUND(I392*H392,2)</f>
        <v>0</v>
      </c>
      <c r="K392" s="183" t="s">
        <v>19</v>
      </c>
      <c r="L392" s="42"/>
      <c r="M392" s="188" t="s">
        <v>19</v>
      </c>
      <c r="N392" s="189" t="s">
        <v>44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669</v>
      </c>
      <c r="AT392" s="192" t="s">
        <v>193</v>
      </c>
      <c r="AU392" s="192" t="s">
        <v>80</v>
      </c>
      <c r="AY392" s="20" t="s">
        <v>191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669</v>
      </c>
      <c r="BM392" s="192" t="s">
        <v>4381</v>
      </c>
    </row>
    <row r="393" spans="1:65" s="2" customFormat="1" ht="11.25">
      <c r="A393" s="37"/>
      <c r="B393" s="38"/>
      <c r="C393" s="39"/>
      <c r="D393" s="194" t="s">
        <v>199</v>
      </c>
      <c r="E393" s="39"/>
      <c r="F393" s="195" t="s">
        <v>4380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199</v>
      </c>
      <c r="AU393" s="20" t="s">
        <v>80</v>
      </c>
    </row>
    <row r="394" spans="1:65" s="2" customFormat="1" ht="16.5" customHeight="1">
      <c r="A394" s="37"/>
      <c r="B394" s="38"/>
      <c r="C394" s="181" t="s">
        <v>1186</v>
      </c>
      <c r="D394" s="181" t="s">
        <v>193</v>
      </c>
      <c r="E394" s="182" t="s">
        <v>4382</v>
      </c>
      <c r="F394" s="183" t="s">
        <v>4383</v>
      </c>
      <c r="G394" s="184" t="s">
        <v>2990</v>
      </c>
      <c r="H394" s="185">
        <v>5</v>
      </c>
      <c r="I394" s="186"/>
      <c r="J394" s="187">
        <f>ROUND(I394*H394,2)</f>
        <v>0</v>
      </c>
      <c r="K394" s="183" t="s">
        <v>19</v>
      </c>
      <c r="L394" s="42"/>
      <c r="M394" s="188" t="s">
        <v>19</v>
      </c>
      <c r="N394" s="189" t="s">
        <v>44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669</v>
      </c>
      <c r="AT394" s="192" t="s">
        <v>193</v>
      </c>
      <c r="AU394" s="192" t="s">
        <v>80</v>
      </c>
      <c r="AY394" s="20" t="s">
        <v>191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669</v>
      </c>
      <c r="BM394" s="192" t="s">
        <v>4384</v>
      </c>
    </row>
    <row r="395" spans="1:65" s="2" customFormat="1" ht="11.25">
      <c r="A395" s="37"/>
      <c r="B395" s="38"/>
      <c r="C395" s="39"/>
      <c r="D395" s="194" t="s">
        <v>199</v>
      </c>
      <c r="E395" s="39"/>
      <c r="F395" s="195" t="s">
        <v>4383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199</v>
      </c>
      <c r="AU395" s="20" t="s">
        <v>80</v>
      </c>
    </row>
    <row r="396" spans="1:65" s="2" customFormat="1" ht="16.5" customHeight="1">
      <c r="A396" s="37"/>
      <c r="B396" s="38"/>
      <c r="C396" s="181" t="s">
        <v>1193</v>
      </c>
      <c r="D396" s="181" t="s">
        <v>193</v>
      </c>
      <c r="E396" s="182" t="s">
        <v>4385</v>
      </c>
      <c r="F396" s="183" t="s">
        <v>4386</v>
      </c>
      <c r="G396" s="184" t="s">
        <v>2990</v>
      </c>
      <c r="H396" s="185">
        <v>5</v>
      </c>
      <c r="I396" s="186"/>
      <c r="J396" s="187">
        <f>ROUND(I396*H396,2)</f>
        <v>0</v>
      </c>
      <c r="K396" s="183" t="s">
        <v>19</v>
      </c>
      <c r="L396" s="42"/>
      <c r="M396" s="188" t="s">
        <v>19</v>
      </c>
      <c r="N396" s="189" t="s">
        <v>44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669</v>
      </c>
      <c r="AT396" s="192" t="s">
        <v>193</v>
      </c>
      <c r="AU396" s="192" t="s">
        <v>80</v>
      </c>
      <c r="AY396" s="20" t="s">
        <v>191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80</v>
      </c>
      <c r="BK396" s="193">
        <f>ROUND(I396*H396,2)</f>
        <v>0</v>
      </c>
      <c r="BL396" s="20" t="s">
        <v>669</v>
      </c>
      <c r="BM396" s="192" t="s">
        <v>4387</v>
      </c>
    </row>
    <row r="397" spans="1:65" s="2" customFormat="1" ht="11.25">
      <c r="A397" s="37"/>
      <c r="B397" s="38"/>
      <c r="C397" s="39"/>
      <c r="D397" s="194" t="s">
        <v>199</v>
      </c>
      <c r="E397" s="39"/>
      <c r="F397" s="195" t="s">
        <v>4386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199</v>
      </c>
      <c r="AU397" s="20" t="s">
        <v>80</v>
      </c>
    </row>
    <row r="398" spans="1:65" s="2" customFormat="1" ht="16.5" customHeight="1">
      <c r="A398" s="37"/>
      <c r="B398" s="38"/>
      <c r="C398" s="181" t="s">
        <v>1201</v>
      </c>
      <c r="D398" s="181" t="s">
        <v>193</v>
      </c>
      <c r="E398" s="182" t="s">
        <v>4388</v>
      </c>
      <c r="F398" s="183" t="s">
        <v>4389</v>
      </c>
      <c r="G398" s="184" t="s">
        <v>2990</v>
      </c>
      <c r="H398" s="185">
        <v>5</v>
      </c>
      <c r="I398" s="186"/>
      <c r="J398" s="187">
        <f>ROUND(I398*H398,2)</f>
        <v>0</v>
      </c>
      <c r="K398" s="183" t="s">
        <v>19</v>
      </c>
      <c r="L398" s="42"/>
      <c r="M398" s="188" t="s">
        <v>19</v>
      </c>
      <c r="N398" s="189" t="s">
        <v>44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669</v>
      </c>
      <c r="AT398" s="192" t="s">
        <v>193</v>
      </c>
      <c r="AU398" s="192" t="s">
        <v>80</v>
      </c>
      <c r="AY398" s="20" t="s">
        <v>191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669</v>
      </c>
      <c r="BM398" s="192" t="s">
        <v>4390</v>
      </c>
    </row>
    <row r="399" spans="1:65" s="2" customFormat="1" ht="11.25">
      <c r="A399" s="37"/>
      <c r="B399" s="38"/>
      <c r="C399" s="39"/>
      <c r="D399" s="194" t="s">
        <v>199</v>
      </c>
      <c r="E399" s="39"/>
      <c r="F399" s="195" t="s">
        <v>4389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199</v>
      </c>
      <c r="AU399" s="20" t="s">
        <v>80</v>
      </c>
    </row>
    <row r="400" spans="1:65" s="2" customFormat="1" ht="16.5" customHeight="1">
      <c r="A400" s="37"/>
      <c r="B400" s="38"/>
      <c r="C400" s="181" t="s">
        <v>1209</v>
      </c>
      <c r="D400" s="181" t="s">
        <v>193</v>
      </c>
      <c r="E400" s="182" t="s">
        <v>4391</v>
      </c>
      <c r="F400" s="183" t="s">
        <v>4392</v>
      </c>
      <c r="G400" s="184" t="s">
        <v>2990</v>
      </c>
      <c r="H400" s="185">
        <v>1</v>
      </c>
      <c r="I400" s="186"/>
      <c r="J400" s="187">
        <f>ROUND(I400*H400,2)</f>
        <v>0</v>
      </c>
      <c r="K400" s="183" t="s">
        <v>19</v>
      </c>
      <c r="L400" s="42"/>
      <c r="M400" s="188" t="s">
        <v>19</v>
      </c>
      <c r="N400" s="189" t="s">
        <v>44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669</v>
      </c>
      <c r="AT400" s="192" t="s">
        <v>193</v>
      </c>
      <c r="AU400" s="192" t="s">
        <v>80</v>
      </c>
      <c r="AY400" s="20" t="s">
        <v>191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80</v>
      </c>
      <c r="BK400" s="193">
        <f>ROUND(I400*H400,2)</f>
        <v>0</v>
      </c>
      <c r="BL400" s="20" t="s">
        <v>669</v>
      </c>
      <c r="BM400" s="192" t="s">
        <v>4393</v>
      </c>
    </row>
    <row r="401" spans="1:65" s="2" customFormat="1" ht="11.25">
      <c r="A401" s="37"/>
      <c r="B401" s="38"/>
      <c r="C401" s="39"/>
      <c r="D401" s="194" t="s">
        <v>199</v>
      </c>
      <c r="E401" s="39"/>
      <c r="F401" s="195" t="s">
        <v>4392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199</v>
      </c>
      <c r="AU401" s="20" t="s">
        <v>80</v>
      </c>
    </row>
    <row r="402" spans="1:65" s="2" customFormat="1" ht="16.5" customHeight="1">
      <c r="A402" s="37"/>
      <c r="B402" s="38"/>
      <c r="C402" s="181" t="s">
        <v>1216</v>
      </c>
      <c r="D402" s="181" t="s">
        <v>193</v>
      </c>
      <c r="E402" s="182" t="s">
        <v>4394</v>
      </c>
      <c r="F402" s="183" t="s">
        <v>4395</v>
      </c>
      <c r="G402" s="184" t="s">
        <v>2990</v>
      </c>
      <c r="H402" s="185">
        <v>1</v>
      </c>
      <c r="I402" s="186"/>
      <c r="J402" s="187">
        <f>ROUND(I402*H402,2)</f>
        <v>0</v>
      </c>
      <c r="K402" s="183" t="s">
        <v>19</v>
      </c>
      <c r="L402" s="42"/>
      <c r="M402" s="188" t="s">
        <v>19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669</v>
      </c>
      <c r="AT402" s="192" t="s">
        <v>193</v>
      </c>
      <c r="AU402" s="192" t="s">
        <v>80</v>
      </c>
      <c r="AY402" s="20" t="s">
        <v>191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669</v>
      </c>
      <c r="BM402" s="192" t="s">
        <v>4396</v>
      </c>
    </row>
    <row r="403" spans="1:65" s="2" customFormat="1" ht="11.25">
      <c r="A403" s="37"/>
      <c r="B403" s="38"/>
      <c r="C403" s="39"/>
      <c r="D403" s="194" t="s">
        <v>199</v>
      </c>
      <c r="E403" s="39"/>
      <c r="F403" s="195" t="s">
        <v>4395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199</v>
      </c>
      <c r="AU403" s="20" t="s">
        <v>80</v>
      </c>
    </row>
    <row r="404" spans="1:65" s="12" customFormat="1" ht="22.9" customHeight="1">
      <c r="B404" s="165"/>
      <c r="C404" s="166"/>
      <c r="D404" s="167" t="s">
        <v>72</v>
      </c>
      <c r="E404" s="179" t="s">
        <v>4397</v>
      </c>
      <c r="F404" s="179" t="s">
        <v>4117</v>
      </c>
      <c r="G404" s="166"/>
      <c r="H404" s="166"/>
      <c r="I404" s="169"/>
      <c r="J404" s="180">
        <f>BK404</f>
        <v>0</v>
      </c>
      <c r="K404" s="166"/>
      <c r="L404" s="171"/>
      <c r="M404" s="172"/>
      <c r="N404" s="173"/>
      <c r="O404" s="173"/>
      <c r="P404" s="174">
        <f>SUM(P405:P426)</f>
        <v>0</v>
      </c>
      <c r="Q404" s="173"/>
      <c r="R404" s="174">
        <f>SUM(R405:R426)</f>
        <v>0</v>
      </c>
      <c r="S404" s="173"/>
      <c r="T404" s="175">
        <f>SUM(T405:T426)</f>
        <v>0</v>
      </c>
      <c r="AR404" s="176" t="s">
        <v>80</v>
      </c>
      <c r="AT404" s="177" t="s">
        <v>72</v>
      </c>
      <c r="AU404" s="177" t="s">
        <v>80</v>
      </c>
      <c r="AY404" s="176" t="s">
        <v>191</v>
      </c>
      <c r="BK404" s="178">
        <f>SUM(BK405:BK426)</f>
        <v>0</v>
      </c>
    </row>
    <row r="405" spans="1:65" s="2" customFormat="1" ht="16.5" customHeight="1">
      <c r="A405" s="37"/>
      <c r="B405" s="38"/>
      <c r="C405" s="181" t="s">
        <v>1226</v>
      </c>
      <c r="D405" s="181" t="s">
        <v>193</v>
      </c>
      <c r="E405" s="182" t="s">
        <v>4398</v>
      </c>
      <c r="F405" s="183" t="s">
        <v>4399</v>
      </c>
      <c r="G405" s="184" t="s">
        <v>301</v>
      </c>
      <c r="H405" s="185">
        <v>240</v>
      </c>
      <c r="I405" s="186"/>
      <c r="J405" s="187">
        <f>ROUND(I405*H405,2)</f>
        <v>0</v>
      </c>
      <c r="K405" s="183" t="s">
        <v>19</v>
      </c>
      <c r="L405" s="42"/>
      <c r="M405" s="188" t="s">
        <v>19</v>
      </c>
      <c r="N405" s="189" t="s">
        <v>44</v>
      </c>
      <c r="O405" s="67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669</v>
      </c>
      <c r="AT405" s="192" t="s">
        <v>193</v>
      </c>
      <c r="AU405" s="192" t="s">
        <v>82</v>
      </c>
      <c r="AY405" s="20" t="s">
        <v>191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0" t="s">
        <v>80</v>
      </c>
      <c r="BK405" s="193">
        <f>ROUND(I405*H405,2)</f>
        <v>0</v>
      </c>
      <c r="BL405" s="20" t="s">
        <v>669</v>
      </c>
      <c r="BM405" s="192" t="s">
        <v>4400</v>
      </c>
    </row>
    <row r="406" spans="1:65" s="2" customFormat="1" ht="11.25">
      <c r="A406" s="37"/>
      <c r="B406" s="38"/>
      <c r="C406" s="39"/>
      <c r="D406" s="194" t="s">
        <v>199</v>
      </c>
      <c r="E406" s="39"/>
      <c r="F406" s="195" t="s">
        <v>4399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199</v>
      </c>
      <c r="AU406" s="20" t="s">
        <v>82</v>
      </c>
    </row>
    <row r="407" spans="1:65" s="2" customFormat="1" ht="16.5" customHeight="1">
      <c r="A407" s="37"/>
      <c r="B407" s="38"/>
      <c r="C407" s="181" t="s">
        <v>1235</v>
      </c>
      <c r="D407" s="181" t="s">
        <v>193</v>
      </c>
      <c r="E407" s="182" t="s">
        <v>4401</v>
      </c>
      <c r="F407" s="183" t="s">
        <v>4344</v>
      </c>
      <c r="G407" s="184" t="s">
        <v>301</v>
      </c>
      <c r="H407" s="185">
        <v>100</v>
      </c>
      <c r="I407" s="186"/>
      <c r="J407" s="187">
        <f>ROUND(I407*H407,2)</f>
        <v>0</v>
      </c>
      <c r="K407" s="183" t="s">
        <v>19</v>
      </c>
      <c r="L407" s="42"/>
      <c r="M407" s="188" t="s">
        <v>19</v>
      </c>
      <c r="N407" s="189" t="s">
        <v>44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669</v>
      </c>
      <c r="AT407" s="192" t="s">
        <v>193</v>
      </c>
      <c r="AU407" s="192" t="s">
        <v>82</v>
      </c>
      <c r="AY407" s="20" t="s">
        <v>191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80</v>
      </c>
      <c r="BK407" s="193">
        <f>ROUND(I407*H407,2)</f>
        <v>0</v>
      </c>
      <c r="BL407" s="20" t="s">
        <v>669</v>
      </c>
      <c r="BM407" s="192" t="s">
        <v>4402</v>
      </c>
    </row>
    <row r="408" spans="1:65" s="2" customFormat="1" ht="11.25">
      <c r="A408" s="37"/>
      <c r="B408" s="38"/>
      <c r="C408" s="39"/>
      <c r="D408" s="194" t="s">
        <v>199</v>
      </c>
      <c r="E408" s="39"/>
      <c r="F408" s="195" t="s">
        <v>4344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199</v>
      </c>
      <c r="AU408" s="20" t="s">
        <v>82</v>
      </c>
    </row>
    <row r="409" spans="1:65" s="2" customFormat="1" ht="16.5" customHeight="1">
      <c r="A409" s="37"/>
      <c r="B409" s="38"/>
      <c r="C409" s="181" t="s">
        <v>1244</v>
      </c>
      <c r="D409" s="181" t="s">
        <v>193</v>
      </c>
      <c r="E409" s="182" t="s">
        <v>4403</v>
      </c>
      <c r="F409" s="183" t="s">
        <v>4129</v>
      </c>
      <c r="G409" s="184" t="s">
        <v>301</v>
      </c>
      <c r="H409" s="185">
        <v>250</v>
      </c>
      <c r="I409" s="186"/>
      <c r="J409" s="187">
        <f>ROUND(I409*H409,2)</f>
        <v>0</v>
      </c>
      <c r="K409" s="183" t="s">
        <v>19</v>
      </c>
      <c r="L409" s="42"/>
      <c r="M409" s="188" t="s">
        <v>19</v>
      </c>
      <c r="N409" s="189" t="s">
        <v>44</v>
      </c>
      <c r="O409" s="67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669</v>
      </c>
      <c r="AT409" s="192" t="s">
        <v>193</v>
      </c>
      <c r="AU409" s="192" t="s">
        <v>82</v>
      </c>
      <c r="AY409" s="20" t="s">
        <v>191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0" t="s">
        <v>80</v>
      </c>
      <c r="BK409" s="193">
        <f>ROUND(I409*H409,2)</f>
        <v>0</v>
      </c>
      <c r="BL409" s="20" t="s">
        <v>669</v>
      </c>
      <c r="BM409" s="192" t="s">
        <v>4404</v>
      </c>
    </row>
    <row r="410" spans="1:65" s="2" customFormat="1" ht="11.25">
      <c r="A410" s="37"/>
      <c r="B410" s="38"/>
      <c r="C410" s="39"/>
      <c r="D410" s="194" t="s">
        <v>199</v>
      </c>
      <c r="E410" s="39"/>
      <c r="F410" s="195" t="s">
        <v>4129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199</v>
      </c>
      <c r="AU410" s="20" t="s">
        <v>82</v>
      </c>
    </row>
    <row r="411" spans="1:65" s="2" customFormat="1" ht="16.5" customHeight="1">
      <c r="A411" s="37"/>
      <c r="B411" s="38"/>
      <c r="C411" s="181" t="s">
        <v>1251</v>
      </c>
      <c r="D411" s="181" t="s">
        <v>193</v>
      </c>
      <c r="E411" s="182" t="s">
        <v>4405</v>
      </c>
      <c r="F411" s="183" t="s">
        <v>4138</v>
      </c>
      <c r="G411" s="184" t="s">
        <v>2990</v>
      </c>
      <c r="H411" s="185">
        <v>40</v>
      </c>
      <c r="I411" s="186"/>
      <c r="J411" s="187">
        <f>ROUND(I411*H411,2)</f>
        <v>0</v>
      </c>
      <c r="K411" s="183" t="s">
        <v>19</v>
      </c>
      <c r="L411" s="42"/>
      <c r="M411" s="188" t="s">
        <v>19</v>
      </c>
      <c r="N411" s="189" t="s">
        <v>44</v>
      </c>
      <c r="O411" s="67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669</v>
      </c>
      <c r="AT411" s="192" t="s">
        <v>193</v>
      </c>
      <c r="AU411" s="192" t="s">
        <v>82</v>
      </c>
      <c r="AY411" s="20" t="s">
        <v>191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80</v>
      </c>
      <c r="BK411" s="193">
        <f>ROUND(I411*H411,2)</f>
        <v>0</v>
      </c>
      <c r="BL411" s="20" t="s">
        <v>669</v>
      </c>
      <c r="BM411" s="192" t="s">
        <v>4406</v>
      </c>
    </row>
    <row r="412" spans="1:65" s="2" customFormat="1" ht="11.25">
      <c r="A412" s="37"/>
      <c r="B412" s="38"/>
      <c r="C412" s="39"/>
      <c r="D412" s="194" t="s">
        <v>199</v>
      </c>
      <c r="E412" s="39"/>
      <c r="F412" s="195" t="s">
        <v>4138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199</v>
      </c>
      <c r="AU412" s="20" t="s">
        <v>82</v>
      </c>
    </row>
    <row r="413" spans="1:65" s="2" customFormat="1" ht="16.5" customHeight="1">
      <c r="A413" s="37"/>
      <c r="B413" s="38"/>
      <c r="C413" s="181" t="s">
        <v>1272</v>
      </c>
      <c r="D413" s="181" t="s">
        <v>193</v>
      </c>
      <c r="E413" s="182" t="s">
        <v>4407</v>
      </c>
      <c r="F413" s="183" t="s">
        <v>4141</v>
      </c>
      <c r="G413" s="184" t="s">
        <v>2990</v>
      </c>
      <c r="H413" s="185">
        <v>30</v>
      </c>
      <c r="I413" s="186"/>
      <c r="J413" s="187">
        <f>ROUND(I413*H413,2)</f>
        <v>0</v>
      </c>
      <c r="K413" s="183" t="s">
        <v>19</v>
      </c>
      <c r="L413" s="42"/>
      <c r="M413" s="188" t="s">
        <v>19</v>
      </c>
      <c r="N413" s="189" t="s">
        <v>44</v>
      </c>
      <c r="O413" s="67"/>
      <c r="P413" s="190">
        <f>O413*H413</f>
        <v>0</v>
      </c>
      <c r="Q413" s="190">
        <v>0</v>
      </c>
      <c r="R413" s="190">
        <f>Q413*H413</f>
        <v>0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669</v>
      </c>
      <c r="AT413" s="192" t="s">
        <v>193</v>
      </c>
      <c r="AU413" s="192" t="s">
        <v>82</v>
      </c>
      <c r="AY413" s="20" t="s">
        <v>191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80</v>
      </c>
      <c r="BK413" s="193">
        <f>ROUND(I413*H413,2)</f>
        <v>0</v>
      </c>
      <c r="BL413" s="20" t="s">
        <v>669</v>
      </c>
      <c r="BM413" s="192" t="s">
        <v>4408</v>
      </c>
    </row>
    <row r="414" spans="1:65" s="2" customFormat="1" ht="11.25">
      <c r="A414" s="37"/>
      <c r="B414" s="38"/>
      <c r="C414" s="39"/>
      <c r="D414" s="194" t="s">
        <v>199</v>
      </c>
      <c r="E414" s="39"/>
      <c r="F414" s="195" t="s">
        <v>4141</v>
      </c>
      <c r="G414" s="39"/>
      <c r="H414" s="39"/>
      <c r="I414" s="196"/>
      <c r="J414" s="39"/>
      <c r="K414" s="39"/>
      <c r="L414" s="42"/>
      <c r="M414" s="197"/>
      <c r="N414" s="198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199</v>
      </c>
      <c r="AU414" s="20" t="s">
        <v>82</v>
      </c>
    </row>
    <row r="415" spans="1:65" s="2" customFormat="1" ht="16.5" customHeight="1">
      <c r="A415" s="37"/>
      <c r="B415" s="38"/>
      <c r="C415" s="181" t="s">
        <v>1278</v>
      </c>
      <c r="D415" s="181" t="s">
        <v>193</v>
      </c>
      <c r="E415" s="182" t="s">
        <v>4409</v>
      </c>
      <c r="F415" s="183" t="s">
        <v>4410</v>
      </c>
      <c r="G415" s="184" t="s">
        <v>301</v>
      </c>
      <c r="H415" s="185">
        <v>30</v>
      </c>
      <c r="I415" s="186"/>
      <c r="J415" s="187">
        <f>ROUND(I415*H415,2)</f>
        <v>0</v>
      </c>
      <c r="K415" s="183" t="s">
        <v>19</v>
      </c>
      <c r="L415" s="42"/>
      <c r="M415" s="188" t="s">
        <v>19</v>
      </c>
      <c r="N415" s="189" t="s">
        <v>44</v>
      </c>
      <c r="O415" s="67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669</v>
      </c>
      <c r="AT415" s="192" t="s">
        <v>193</v>
      </c>
      <c r="AU415" s="192" t="s">
        <v>82</v>
      </c>
      <c r="AY415" s="20" t="s">
        <v>191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80</v>
      </c>
      <c r="BK415" s="193">
        <f>ROUND(I415*H415,2)</f>
        <v>0</v>
      </c>
      <c r="BL415" s="20" t="s">
        <v>669</v>
      </c>
      <c r="BM415" s="192" t="s">
        <v>4411</v>
      </c>
    </row>
    <row r="416" spans="1:65" s="2" customFormat="1" ht="11.25">
      <c r="A416" s="37"/>
      <c r="B416" s="38"/>
      <c r="C416" s="39"/>
      <c r="D416" s="194" t="s">
        <v>199</v>
      </c>
      <c r="E416" s="39"/>
      <c r="F416" s="195" t="s">
        <v>4410</v>
      </c>
      <c r="G416" s="39"/>
      <c r="H416" s="39"/>
      <c r="I416" s="196"/>
      <c r="J416" s="39"/>
      <c r="K416" s="39"/>
      <c r="L416" s="42"/>
      <c r="M416" s="197"/>
      <c r="N416" s="198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199</v>
      </c>
      <c r="AU416" s="20" t="s">
        <v>82</v>
      </c>
    </row>
    <row r="417" spans="1:65" s="2" customFormat="1" ht="16.5" customHeight="1">
      <c r="A417" s="37"/>
      <c r="B417" s="38"/>
      <c r="C417" s="181" t="s">
        <v>1285</v>
      </c>
      <c r="D417" s="181" t="s">
        <v>193</v>
      </c>
      <c r="E417" s="182" t="s">
        <v>4412</v>
      </c>
      <c r="F417" s="183" t="s">
        <v>4167</v>
      </c>
      <c r="G417" s="184" t="s">
        <v>301</v>
      </c>
      <c r="H417" s="185">
        <v>35</v>
      </c>
      <c r="I417" s="186"/>
      <c r="J417" s="187">
        <f>ROUND(I417*H417,2)</f>
        <v>0</v>
      </c>
      <c r="K417" s="183" t="s">
        <v>19</v>
      </c>
      <c r="L417" s="42"/>
      <c r="M417" s="188" t="s">
        <v>19</v>
      </c>
      <c r="N417" s="189" t="s">
        <v>44</v>
      </c>
      <c r="O417" s="67"/>
      <c r="P417" s="190">
        <f>O417*H417</f>
        <v>0</v>
      </c>
      <c r="Q417" s="190">
        <v>0</v>
      </c>
      <c r="R417" s="190">
        <f>Q417*H417</f>
        <v>0</v>
      </c>
      <c r="S417" s="190">
        <v>0</v>
      </c>
      <c r="T417" s="19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2" t="s">
        <v>669</v>
      </c>
      <c r="AT417" s="192" t="s">
        <v>193</v>
      </c>
      <c r="AU417" s="192" t="s">
        <v>82</v>
      </c>
      <c r="AY417" s="20" t="s">
        <v>191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20" t="s">
        <v>80</v>
      </c>
      <c r="BK417" s="193">
        <f>ROUND(I417*H417,2)</f>
        <v>0</v>
      </c>
      <c r="BL417" s="20" t="s">
        <v>669</v>
      </c>
      <c r="BM417" s="192" t="s">
        <v>4413</v>
      </c>
    </row>
    <row r="418" spans="1:65" s="2" customFormat="1" ht="11.25">
      <c r="A418" s="37"/>
      <c r="B418" s="38"/>
      <c r="C418" s="39"/>
      <c r="D418" s="194" t="s">
        <v>199</v>
      </c>
      <c r="E418" s="39"/>
      <c r="F418" s="195" t="s">
        <v>4167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199</v>
      </c>
      <c r="AU418" s="20" t="s">
        <v>82</v>
      </c>
    </row>
    <row r="419" spans="1:65" s="2" customFormat="1" ht="16.5" customHeight="1">
      <c r="A419" s="37"/>
      <c r="B419" s="38"/>
      <c r="C419" s="181" t="s">
        <v>1289</v>
      </c>
      <c r="D419" s="181" t="s">
        <v>193</v>
      </c>
      <c r="E419" s="182" t="s">
        <v>4414</v>
      </c>
      <c r="F419" s="183" t="s">
        <v>4173</v>
      </c>
      <c r="G419" s="184" t="s">
        <v>2990</v>
      </c>
      <c r="H419" s="185">
        <v>15</v>
      </c>
      <c r="I419" s="186"/>
      <c r="J419" s="187">
        <f>ROUND(I419*H419,2)</f>
        <v>0</v>
      </c>
      <c r="K419" s="183" t="s">
        <v>19</v>
      </c>
      <c r="L419" s="42"/>
      <c r="M419" s="188" t="s">
        <v>19</v>
      </c>
      <c r="N419" s="189" t="s">
        <v>44</v>
      </c>
      <c r="O419" s="67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669</v>
      </c>
      <c r="AT419" s="192" t="s">
        <v>193</v>
      </c>
      <c r="AU419" s="192" t="s">
        <v>82</v>
      </c>
      <c r="AY419" s="20" t="s">
        <v>191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80</v>
      </c>
      <c r="BK419" s="193">
        <f>ROUND(I419*H419,2)</f>
        <v>0</v>
      </c>
      <c r="BL419" s="20" t="s">
        <v>669</v>
      </c>
      <c r="BM419" s="192" t="s">
        <v>4415</v>
      </c>
    </row>
    <row r="420" spans="1:65" s="2" customFormat="1" ht="11.25">
      <c r="A420" s="37"/>
      <c r="B420" s="38"/>
      <c r="C420" s="39"/>
      <c r="D420" s="194" t="s">
        <v>199</v>
      </c>
      <c r="E420" s="39"/>
      <c r="F420" s="195" t="s">
        <v>4173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199</v>
      </c>
      <c r="AU420" s="20" t="s">
        <v>82</v>
      </c>
    </row>
    <row r="421" spans="1:65" s="2" customFormat="1" ht="16.5" customHeight="1">
      <c r="A421" s="37"/>
      <c r="B421" s="38"/>
      <c r="C421" s="181" t="s">
        <v>1299</v>
      </c>
      <c r="D421" s="181" t="s">
        <v>193</v>
      </c>
      <c r="E421" s="182" t="s">
        <v>4416</v>
      </c>
      <c r="F421" s="183" t="s">
        <v>4417</v>
      </c>
      <c r="G421" s="184" t="s">
        <v>3343</v>
      </c>
      <c r="H421" s="185">
        <v>10</v>
      </c>
      <c r="I421" s="186"/>
      <c r="J421" s="187">
        <f>ROUND(I421*H421,2)</f>
        <v>0</v>
      </c>
      <c r="K421" s="183" t="s">
        <v>19</v>
      </c>
      <c r="L421" s="42"/>
      <c r="M421" s="188" t="s">
        <v>19</v>
      </c>
      <c r="N421" s="189" t="s">
        <v>44</v>
      </c>
      <c r="O421" s="67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2" t="s">
        <v>669</v>
      </c>
      <c r="AT421" s="192" t="s">
        <v>193</v>
      </c>
      <c r="AU421" s="192" t="s">
        <v>82</v>
      </c>
      <c r="AY421" s="20" t="s">
        <v>191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0" t="s">
        <v>80</v>
      </c>
      <c r="BK421" s="193">
        <f>ROUND(I421*H421,2)</f>
        <v>0</v>
      </c>
      <c r="BL421" s="20" t="s">
        <v>669</v>
      </c>
      <c r="BM421" s="192" t="s">
        <v>4418</v>
      </c>
    </row>
    <row r="422" spans="1:65" s="2" customFormat="1" ht="11.25">
      <c r="A422" s="37"/>
      <c r="B422" s="38"/>
      <c r="C422" s="39"/>
      <c r="D422" s="194" t="s">
        <v>199</v>
      </c>
      <c r="E422" s="39"/>
      <c r="F422" s="195" t="s">
        <v>4417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199</v>
      </c>
      <c r="AU422" s="20" t="s">
        <v>82</v>
      </c>
    </row>
    <row r="423" spans="1:65" s="2" customFormat="1" ht="16.5" customHeight="1">
      <c r="A423" s="37"/>
      <c r="B423" s="38"/>
      <c r="C423" s="181" t="s">
        <v>1305</v>
      </c>
      <c r="D423" s="181" t="s">
        <v>193</v>
      </c>
      <c r="E423" s="182" t="s">
        <v>4419</v>
      </c>
      <c r="F423" s="183" t="s">
        <v>4420</v>
      </c>
      <c r="G423" s="184" t="s">
        <v>3343</v>
      </c>
      <c r="H423" s="185">
        <v>3</v>
      </c>
      <c r="I423" s="186"/>
      <c r="J423" s="187">
        <f>ROUND(I423*H423,2)</f>
        <v>0</v>
      </c>
      <c r="K423" s="183" t="s">
        <v>19</v>
      </c>
      <c r="L423" s="42"/>
      <c r="M423" s="188" t="s">
        <v>19</v>
      </c>
      <c r="N423" s="189" t="s">
        <v>44</v>
      </c>
      <c r="O423" s="67"/>
      <c r="P423" s="190">
        <f>O423*H423</f>
        <v>0</v>
      </c>
      <c r="Q423" s="190">
        <v>0</v>
      </c>
      <c r="R423" s="190">
        <f>Q423*H423</f>
        <v>0</v>
      </c>
      <c r="S423" s="190">
        <v>0</v>
      </c>
      <c r="T423" s="19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2" t="s">
        <v>669</v>
      </c>
      <c r="AT423" s="192" t="s">
        <v>193</v>
      </c>
      <c r="AU423" s="192" t="s">
        <v>82</v>
      </c>
      <c r="AY423" s="20" t="s">
        <v>191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0" t="s">
        <v>80</v>
      </c>
      <c r="BK423" s="193">
        <f>ROUND(I423*H423,2)</f>
        <v>0</v>
      </c>
      <c r="BL423" s="20" t="s">
        <v>669</v>
      </c>
      <c r="BM423" s="192" t="s">
        <v>4421</v>
      </c>
    </row>
    <row r="424" spans="1:65" s="2" customFormat="1" ht="11.25">
      <c r="A424" s="37"/>
      <c r="B424" s="38"/>
      <c r="C424" s="39"/>
      <c r="D424" s="194" t="s">
        <v>199</v>
      </c>
      <c r="E424" s="39"/>
      <c r="F424" s="195" t="s">
        <v>4420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199</v>
      </c>
      <c r="AU424" s="20" t="s">
        <v>82</v>
      </c>
    </row>
    <row r="425" spans="1:65" s="2" customFormat="1" ht="16.5" customHeight="1">
      <c r="A425" s="37"/>
      <c r="B425" s="38"/>
      <c r="C425" s="181" t="s">
        <v>1310</v>
      </c>
      <c r="D425" s="181" t="s">
        <v>193</v>
      </c>
      <c r="E425" s="182" t="s">
        <v>4422</v>
      </c>
      <c r="F425" s="183" t="s">
        <v>4229</v>
      </c>
      <c r="G425" s="184" t="s">
        <v>1780</v>
      </c>
      <c r="H425" s="185">
        <v>1</v>
      </c>
      <c r="I425" s="186"/>
      <c r="J425" s="187">
        <f>ROUND(I425*H425,2)</f>
        <v>0</v>
      </c>
      <c r="K425" s="183" t="s">
        <v>19</v>
      </c>
      <c r="L425" s="42"/>
      <c r="M425" s="188" t="s">
        <v>19</v>
      </c>
      <c r="N425" s="189" t="s">
        <v>44</v>
      </c>
      <c r="O425" s="67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669</v>
      </c>
      <c r="AT425" s="192" t="s">
        <v>193</v>
      </c>
      <c r="AU425" s="192" t="s">
        <v>82</v>
      </c>
      <c r="AY425" s="20" t="s">
        <v>191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80</v>
      </c>
      <c r="BK425" s="193">
        <f>ROUND(I425*H425,2)</f>
        <v>0</v>
      </c>
      <c r="BL425" s="20" t="s">
        <v>669</v>
      </c>
      <c r="BM425" s="192" t="s">
        <v>4423</v>
      </c>
    </row>
    <row r="426" spans="1:65" s="2" customFormat="1" ht="11.25">
      <c r="A426" s="37"/>
      <c r="B426" s="38"/>
      <c r="C426" s="39"/>
      <c r="D426" s="194" t="s">
        <v>199</v>
      </c>
      <c r="E426" s="39"/>
      <c r="F426" s="195" t="s">
        <v>4229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199</v>
      </c>
      <c r="AU426" s="20" t="s">
        <v>82</v>
      </c>
    </row>
    <row r="427" spans="1:65" s="12" customFormat="1" ht="25.9" customHeight="1">
      <c r="B427" s="165"/>
      <c r="C427" s="166"/>
      <c r="D427" s="167" t="s">
        <v>72</v>
      </c>
      <c r="E427" s="168" t="s">
        <v>4424</v>
      </c>
      <c r="F427" s="168" t="s">
        <v>4425</v>
      </c>
      <c r="G427" s="166"/>
      <c r="H427" s="166"/>
      <c r="I427" s="169"/>
      <c r="J427" s="170">
        <f>BK427</f>
        <v>0</v>
      </c>
      <c r="K427" s="166"/>
      <c r="L427" s="171"/>
      <c r="M427" s="172"/>
      <c r="N427" s="173"/>
      <c r="O427" s="173"/>
      <c r="P427" s="174">
        <f>SUM(P428:P431)</f>
        <v>0</v>
      </c>
      <c r="Q427" s="173"/>
      <c r="R427" s="174">
        <f>SUM(R428:R431)</f>
        <v>0</v>
      </c>
      <c r="S427" s="173"/>
      <c r="T427" s="175">
        <f>SUM(T428:T431)</f>
        <v>0</v>
      </c>
      <c r="AR427" s="176" t="s">
        <v>80</v>
      </c>
      <c r="AT427" s="177" t="s">
        <v>72</v>
      </c>
      <c r="AU427" s="177" t="s">
        <v>73</v>
      </c>
      <c r="AY427" s="176" t="s">
        <v>191</v>
      </c>
      <c r="BK427" s="178">
        <f>SUM(BK428:BK431)</f>
        <v>0</v>
      </c>
    </row>
    <row r="428" spans="1:65" s="2" customFormat="1" ht="16.5" customHeight="1">
      <c r="A428" s="37"/>
      <c r="B428" s="38"/>
      <c r="C428" s="181" t="s">
        <v>1316</v>
      </c>
      <c r="D428" s="181" t="s">
        <v>193</v>
      </c>
      <c r="E428" s="182" t="s">
        <v>4426</v>
      </c>
      <c r="F428" s="183" t="s">
        <v>4427</v>
      </c>
      <c r="G428" s="184" t="s">
        <v>301</v>
      </c>
      <c r="H428" s="185">
        <v>100</v>
      </c>
      <c r="I428" s="186"/>
      <c r="J428" s="187">
        <f>ROUND(I428*H428,2)</f>
        <v>0</v>
      </c>
      <c r="K428" s="183" t="s">
        <v>19</v>
      </c>
      <c r="L428" s="42"/>
      <c r="M428" s="188" t="s">
        <v>19</v>
      </c>
      <c r="N428" s="189" t="s">
        <v>44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669</v>
      </c>
      <c r="AT428" s="192" t="s">
        <v>193</v>
      </c>
      <c r="AU428" s="192" t="s">
        <v>80</v>
      </c>
      <c r="AY428" s="20" t="s">
        <v>191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80</v>
      </c>
      <c r="BK428" s="193">
        <f>ROUND(I428*H428,2)</f>
        <v>0</v>
      </c>
      <c r="BL428" s="20" t="s">
        <v>669</v>
      </c>
      <c r="BM428" s="192" t="s">
        <v>4428</v>
      </c>
    </row>
    <row r="429" spans="1:65" s="2" customFormat="1" ht="11.25">
      <c r="A429" s="37"/>
      <c r="B429" s="38"/>
      <c r="C429" s="39"/>
      <c r="D429" s="194" t="s">
        <v>199</v>
      </c>
      <c r="E429" s="39"/>
      <c r="F429" s="195" t="s">
        <v>4427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199</v>
      </c>
      <c r="AU429" s="20" t="s">
        <v>80</v>
      </c>
    </row>
    <row r="430" spans="1:65" s="2" customFormat="1" ht="16.5" customHeight="1">
      <c r="A430" s="37"/>
      <c r="B430" s="38"/>
      <c r="C430" s="181" t="s">
        <v>1324</v>
      </c>
      <c r="D430" s="181" t="s">
        <v>193</v>
      </c>
      <c r="E430" s="182" t="s">
        <v>4429</v>
      </c>
      <c r="F430" s="183" t="s">
        <v>4430</v>
      </c>
      <c r="G430" s="184" t="s">
        <v>2990</v>
      </c>
      <c r="H430" s="185">
        <v>10</v>
      </c>
      <c r="I430" s="186"/>
      <c r="J430" s="187">
        <f>ROUND(I430*H430,2)</f>
        <v>0</v>
      </c>
      <c r="K430" s="183" t="s">
        <v>19</v>
      </c>
      <c r="L430" s="42"/>
      <c r="M430" s="188" t="s">
        <v>19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669</v>
      </c>
      <c r="AT430" s="192" t="s">
        <v>193</v>
      </c>
      <c r="AU430" s="192" t="s">
        <v>80</v>
      </c>
      <c r="AY430" s="20" t="s">
        <v>191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669</v>
      </c>
      <c r="BM430" s="192" t="s">
        <v>4431</v>
      </c>
    </row>
    <row r="431" spans="1:65" s="2" customFormat="1" ht="11.25">
      <c r="A431" s="37"/>
      <c r="B431" s="38"/>
      <c r="C431" s="39"/>
      <c r="D431" s="194" t="s">
        <v>199</v>
      </c>
      <c r="E431" s="39"/>
      <c r="F431" s="195" t="s">
        <v>4430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199</v>
      </c>
      <c r="AU431" s="20" t="s">
        <v>80</v>
      </c>
    </row>
    <row r="432" spans="1:65" s="12" customFormat="1" ht="25.9" customHeight="1">
      <c r="B432" s="165"/>
      <c r="C432" s="166"/>
      <c r="D432" s="167" t="s">
        <v>72</v>
      </c>
      <c r="E432" s="168" t="s">
        <v>4432</v>
      </c>
      <c r="F432" s="168" t="s">
        <v>4433</v>
      </c>
      <c r="G432" s="166"/>
      <c r="H432" s="166"/>
      <c r="I432" s="169"/>
      <c r="J432" s="170">
        <f>BK432</f>
        <v>0</v>
      </c>
      <c r="K432" s="166"/>
      <c r="L432" s="171"/>
      <c r="M432" s="172"/>
      <c r="N432" s="173"/>
      <c r="O432" s="173"/>
      <c r="P432" s="174">
        <f>SUM(P433:P438)</f>
        <v>0</v>
      </c>
      <c r="Q432" s="173"/>
      <c r="R432" s="174">
        <f>SUM(R433:R438)</f>
        <v>0</v>
      </c>
      <c r="S432" s="173"/>
      <c r="T432" s="175">
        <f>SUM(T433:T438)</f>
        <v>0</v>
      </c>
      <c r="AR432" s="176" t="s">
        <v>80</v>
      </c>
      <c r="AT432" s="177" t="s">
        <v>72</v>
      </c>
      <c r="AU432" s="177" t="s">
        <v>73</v>
      </c>
      <c r="AY432" s="176" t="s">
        <v>191</v>
      </c>
      <c r="BK432" s="178">
        <f>SUM(BK433:BK438)</f>
        <v>0</v>
      </c>
    </row>
    <row r="433" spans="1:65" s="2" customFormat="1" ht="24.2" customHeight="1">
      <c r="A433" s="37"/>
      <c r="B433" s="38"/>
      <c r="C433" s="181" t="s">
        <v>1332</v>
      </c>
      <c r="D433" s="181" t="s">
        <v>193</v>
      </c>
      <c r="E433" s="182" t="s">
        <v>4434</v>
      </c>
      <c r="F433" s="183" t="s">
        <v>4435</v>
      </c>
      <c r="G433" s="184" t="s">
        <v>2990</v>
      </c>
      <c r="H433" s="185">
        <v>10</v>
      </c>
      <c r="I433" s="186"/>
      <c r="J433" s="187">
        <f>ROUND(I433*H433,2)</f>
        <v>0</v>
      </c>
      <c r="K433" s="183" t="s">
        <v>19</v>
      </c>
      <c r="L433" s="42"/>
      <c r="M433" s="188" t="s">
        <v>19</v>
      </c>
      <c r="N433" s="189" t="s">
        <v>44</v>
      </c>
      <c r="O433" s="67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2" t="s">
        <v>669</v>
      </c>
      <c r="AT433" s="192" t="s">
        <v>193</v>
      </c>
      <c r="AU433" s="192" t="s">
        <v>80</v>
      </c>
      <c r="AY433" s="20" t="s">
        <v>191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20" t="s">
        <v>80</v>
      </c>
      <c r="BK433" s="193">
        <f>ROUND(I433*H433,2)</f>
        <v>0</v>
      </c>
      <c r="BL433" s="20" t="s">
        <v>669</v>
      </c>
      <c r="BM433" s="192" t="s">
        <v>4436</v>
      </c>
    </row>
    <row r="434" spans="1:65" s="2" customFormat="1" ht="19.5">
      <c r="A434" s="37"/>
      <c r="B434" s="38"/>
      <c r="C434" s="39"/>
      <c r="D434" s="194" t="s">
        <v>199</v>
      </c>
      <c r="E434" s="39"/>
      <c r="F434" s="195" t="s">
        <v>4435</v>
      </c>
      <c r="G434" s="39"/>
      <c r="H434" s="39"/>
      <c r="I434" s="196"/>
      <c r="J434" s="39"/>
      <c r="K434" s="39"/>
      <c r="L434" s="42"/>
      <c r="M434" s="197"/>
      <c r="N434" s="198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199</v>
      </c>
      <c r="AU434" s="20" t="s">
        <v>80</v>
      </c>
    </row>
    <row r="435" spans="1:65" s="2" customFormat="1" ht="16.5" customHeight="1">
      <c r="A435" s="37"/>
      <c r="B435" s="38"/>
      <c r="C435" s="181" t="s">
        <v>1338</v>
      </c>
      <c r="D435" s="181" t="s">
        <v>193</v>
      </c>
      <c r="E435" s="182" t="s">
        <v>4437</v>
      </c>
      <c r="F435" s="183" t="s">
        <v>4438</v>
      </c>
      <c r="G435" s="184" t="s">
        <v>2990</v>
      </c>
      <c r="H435" s="185">
        <v>3</v>
      </c>
      <c r="I435" s="186"/>
      <c r="J435" s="187">
        <f>ROUND(I435*H435,2)</f>
        <v>0</v>
      </c>
      <c r="K435" s="183" t="s">
        <v>19</v>
      </c>
      <c r="L435" s="42"/>
      <c r="M435" s="188" t="s">
        <v>19</v>
      </c>
      <c r="N435" s="189" t="s">
        <v>44</v>
      </c>
      <c r="O435" s="67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92" t="s">
        <v>669</v>
      </c>
      <c r="AT435" s="192" t="s">
        <v>193</v>
      </c>
      <c r="AU435" s="192" t="s">
        <v>80</v>
      </c>
      <c r="AY435" s="20" t="s">
        <v>191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0" t="s">
        <v>80</v>
      </c>
      <c r="BK435" s="193">
        <f>ROUND(I435*H435,2)</f>
        <v>0</v>
      </c>
      <c r="BL435" s="20" t="s">
        <v>669</v>
      </c>
      <c r="BM435" s="192" t="s">
        <v>4439</v>
      </c>
    </row>
    <row r="436" spans="1:65" s="2" customFormat="1" ht="11.25">
      <c r="A436" s="37"/>
      <c r="B436" s="38"/>
      <c r="C436" s="39"/>
      <c r="D436" s="194" t="s">
        <v>199</v>
      </c>
      <c r="E436" s="39"/>
      <c r="F436" s="195" t="s">
        <v>4438</v>
      </c>
      <c r="G436" s="39"/>
      <c r="H436" s="39"/>
      <c r="I436" s="196"/>
      <c r="J436" s="39"/>
      <c r="K436" s="39"/>
      <c r="L436" s="42"/>
      <c r="M436" s="197"/>
      <c r="N436" s="198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199</v>
      </c>
      <c r="AU436" s="20" t="s">
        <v>80</v>
      </c>
    </row>
    <row r="437" spans="1:65" s="2" customFormat="1" ht="16.5" customHeight="1">
      <c r="A437" s="37"/>
      <c r="B437" s="38"/>
      <c r="C437" s="181" t="s">
        <v>1345</v>
      </c>
      <c r="D437" s="181" t="s">
        <v>193</v>
      </c>
      <c r="E437" s="182" t="s">
        <v>4440</v>
      </c>
      <c r="F437" s="183" t="s">
        <v>4441</v>
      </c>
      <c r="G437" s="184" t="s">
        <v>2990</v>
      </c>
      <c r="H437" s="185">
        <v>3</v>
      </c>
      <c r="I437" s="186"/>
      <c r="J437" s="187">
        <f>ROUND(I437*H437,2)</f>
        <v>0</v>
      </c>
      <c r="K437" s="183" t="s">
        <v>19</v>
      </c>
      <c r="L437" s="42"/>
      <c r="M437" s="188" t="s">
        <v>19</v>
      </c>
      <c r="N437" s="189" t="s">
        <v>44</v>
      </c>
      <c r="O437" s="67"/>
      <c r="P437" s="190">
        <f>O437*H437</f>
        <v>0</v>
      </c>
      <c r="Q437" s="190">
        <v>0</v>
      </c>
      <c r="R437" s="190">
        <f>Q437*H437</f>
        <v>0</v>
      </c>
      <c r="S437" s="190">
        <v>0</v>
      </c>
      <c r="T437" s="19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2" t="s">
        <v>669</v>
      </c>
      <c r="AT437" s="192" t="s">
        <v>193</v>
      </c>
      <c r="AU437" s="192" t="s">
        <v>80</v>
      </c>
      <c r="AY437" s="20" t="s">
        <v>191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0" t="s">
        <v>80</v>
      </c>
      <c r="BK437" s="193">
        <f>ROUND(I437*H437,2)</f>
        <v>0</v>
      </c>
      <c r="BL437" s="20" t="s">
        <v>669</v>
      </c>
      <c r="BM437" s="192" t="s">
        <v>4442</v>
      </c>
    </row>
    <row r="438" spans="1:65" s="2" customFormat="1" ht="11.25">
      <c r="A438" s="37"/>
      <c r="B438" s="38"/>
      <c r="C438" s="39"/>
      <c r="D438" s="194" t="s">
        <v>199</v>
      </c>
      <c r="E438" s="39"/>
      <c r="F438" s="195" t="s">
        <v>4441</v>
      </c>
      <c r="G438" s="39"/>
      <c r="H438" s="39"/>
      <c r="I438" s="196"/>
      <c r="J438" s="39"/>
      <c r="K438" s="39"/>
      <c r="L438" s="42"/>
      <c r="M438" s="197"/>
      <c r="N438" s="198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199</v>
      </c>
      <c r="AU438" s="20" t="s">
        <v>80</v>
      </c>
    </row>
    <row r="439" spans="1:65" s="12" customFormat="1" ht="25.9" customHeight="1">
      <c r="B439" s="165"/>
      <c r="C439" s="166"/>
      <c r="D439" s="167" t="s">
        <v>72</v>
      </c>
      <c r="E439" s="168" t="s">
        <v>4443</v>
      </c>
      <c r="F439" s="168" t="s">
        <v>4444</v>
      </c>
      <c r="G439" s="166"/>
      <c r="H439" s="166"/>
      <c r="I439" s="169"/>
      <c r="J439" s="170">
        <f>BK439</f>
        <v>0</v>
      </c>
      <c r="K439" s="166"/>
      <c r="L439" s="171"/>
      <c r="M439" s="172"/>
      <c r="N439" s="173"/>
      <c r="O439" s="173"/>
      <c r="P439" s="174">
        <f>SUM(P440:P441)</f>
        <v>0</v>
      </c>
      <c r="Q439" s="173"/>
      <c r="R439" s="174">
        <f>SUM(R440:R441)</f>
        <v>0</v>
      </c>
      <c r="S439" s="173"/>
      <c r="T439" s="175">
        <f>SUM(T440:T441)</f>
        <v>0</v>
      </c>
      <c r="AR439" s="176" t="s">
        <v>80</v>
      </c>
      <c r="AT439" s="177" t="s">
        <v>72</v>
      </c>
      <c r="AU439" s="177" t="s">
        <v>73</v>
      </c>
      <c r="AY439" s="176" t="s">
        <v>191</v>
      </c>
      <c r="BK439" s="178">
        <f>SUM(BK440:BK441)</f>
        <v>0</v>
      </c>
    </row>
    <row r="440" spans="1:65" s="2" customFormat="1" ht="16.5" customHeight="1">
      <c r="A440" s="37"/>
      <c r="B440" s="38"/>
      <c r="C440" s="181" t="s">
        <v>1352</v>
      </c>
      <c r="D440" s="181" t="s">
        <v>193</v>
      </c>
      <c r="E440" s="182" t="s">
        <v>4445</v>
      </c>
      <c r="F440" s="183" t="s">
        <v>4446</v>
      </c>
      <c r="G440" s="184" t="s">
        <v>3343</v>
      </c>
      <c r="H440" s="185">
        <v>130</v>
      </c>
      <c r="I440" s="186"/>
      <c r="J440" s="187">
        <f>ROUND(I440*H440,2)</f>
        <v>0</v>
      </c>
      <c r="K440" s="183" t="s">
        <v>19</v>
      </c>
      <c r="L440" s="42"/>
      <c r="M440" s="188" t="s">
        <v>19</v>
      </c>
      <c r="N440" s="189" t="s">
        <v>44</v>
      </c>
      <c r="O440" s="67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669</v>
      </c>
      <c r="AT440" s="192" t="s">
        <v>193</v>
      </c>
      <c r="AU440" s="192" t="s">
        <v>80</v>
      </c>
      <c r="AY440" s="20" t="s">
        <v>191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80</v>
      </c>
      <c r="BK440" s="193">
        <f>ROUND(I440*H440,2)</f>
        <v>0</v>
      </c>
      <c r="BL440" s="20" t="s">
        <v>669</v>
      </c>
      <c r="BM440" s="192" t="s">
        <v>4447</v>
      </c>
    </row>
    <row r="441" spans="1:65" s="2" customFormat="1" ht="11.25">
      <c r="A441" s="37"/>
      <c r="B441" s="38"/>
      <c r="C441" s="39"/>
      <c r="D441" s="194" t="s">
        <v>199</v>
      </c>
      <c r="E441" s="39"/>
      <c r="F441" s="195" t="s">
        <v>4446</v>
      </c>
      <c r="G441" s="39"/>
      <c r="H441" s="39"/>
      <c r="I441" s="196"/>
      <c r="J441" s="39"/>
      <c r="K441" s="39"/>
      <c r="L441" s="42"/>
      <c r="M441" s="245"/>
      <c r="N441" s="246"/>
      <c r="O441" s="247"/>
      <c r="P441" s="247"/>
      <c r="Q441" s="247"/>
      <c r="R441" s="247"/>
      <c r="S441" s="247"/>
      <c r="T441" s="24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199</v>
      </c>
      <c r="AU441" s="20" t="s">
        <v>80</v>
      </c>
    </row>
    <row r="442" spans="1:65" s="2" customFormat="1" ht="6.95" customHeight="1">
      <c r="A442" s="37"/>
      <c r="B442" s="50"/>
      <c r="C442" s="51"/>
      <c r="D442" s="51"/>
      <c r="E442" s="51"/>
      <c r="F442" s="51"/>
      <c r="G442" s="51"/>
      <c r="H442" s="51"/>
      <c r="I442" s="51"/>
      <c r="J442" s="51"/>
      <c r="K442" s="51"/>
      <c r="L442" s="42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</sheetData>
  <sheetProtection algorithmName="SHA-512" hashValue="ciq9RHbd/9F5EEhmrcBH7NVgjJ8lZfvLtVFj6Rzj2DijN99Kf5jUzdPH5NIxhZ3i6jJbIgeW+vL96PrlARKQ8g==" saltValue="a9zTZY3tbgciCrR/Ik9D/mN494A4TnJlPy0SCbMCf5QsDmd8/j5f8dc/1tTCQMWpx1q1BTVl6yuMKzbG+whTkA==" spinCount="100000" sheet="1" objects="1" scenarios="1" formatColumns="0" formatRows="0" autoFilter="0"/>
  <autoFilter ref="C119:K441" xr:uid="{00000000-0009-0000-0000-000006000000}"/>
  <mergeCells count="15">
    <mergeCell ref="E106:H106"/>
    <mergeCell ref="E110:H110"/>
    <mergeCell ref="E108:H108"/>
    <mergeCell ref="E112:H11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4448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ROUND(J98,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ROUND((SUM(BE98:BE283)),  2)</f>
        <v>0</v>
      </c>
      <c r="G37" s="37"/>
      <c r="H37" s="37"/>
      <c r="I37" s="127">
        <v>0.21</v>
      </c>
      <c r="J37" s="126">
        <f>ROUND(((SUM(BE98:BE283))*I37),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ROUND((SUM(BF98:BF283)),  2)</f>
        <v>0</v>
      </c>
      <c r="G38" s="37"/>
      <c r="H38" s="37"/>
      <c r="I38" s="127">
        <v>0.12</v>
      </c>
      <c r="J38" s="126">
        <f>ROUND(((SUM(BF98:BF283))*I38),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ROUND((SUM(BG98:BG283)),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ROUND((SUM(BH98:BH283)),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ROUND((SUM(BI98:BI283)),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D.1.4-VZT - Vzduchotechnika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4449</v>
      </c>
      <c r="E68" s="146"/>
      <c r="F68" s="146"/>
      <c r="G68" s="146"/>
      <c r="H68" s="146"/>
      <c r="I68" s="146"/>
      <c r="J68" s="147">
        <f>J99</f>
        <v>0</v>
      </c>
      <c r="K68" s="144"/>
      <c r="L68" s="148"/>
    </row>
    <row r="69" spans="1:47" s="9" customFormat="1" ht="24.95" customHeight="1">
      <c r="B69" s="143"/>
      <c r="C69" s="144"/>
      <c r="D69" s="145" t="s">
        <v>4450</v>
      </c>
      <c r="E69" s="146"/>
      <c r="F69" s="146"/>
      <c r="G69" s="146"/>
      <c r="H69" s="146"/>
      <c r="I69" s="146"/>
      <c r="J69" s="147">
        <f>J156</f>
        <v>0</v>
      </c>
      <c r="K69" s="144"/>
      <c r="L69" s="148"/>
    </row>
    <row r="70" spans="1:47" s="9" customFormat="1" ht="24.95" customHeight="1">
      <c r="B70" s="143"/>
      <c r="C70" s="144"/>
      <c r="D70" s="145" t="s">
        <v>4451</v>
      </c>
      <c r="E70" s="146"/>
      <c r="F70" s="146"/>
      <c r="G70" s="146"/>
      <c r="H70" s="146"/>
      <c r="I70" s="146"/>
      <c r="J70" s="147">
        <f>J201</f>
        <v>0</v>
      </c>
      <c r="K70" s="144"/>
      <c r="L70" s="148"/>
    </row>
    <row r="71" spans="1:47" s="9" customFormat="1" ht="24.95" customHeight="1">
      <c r="B71" s="143"/>
      <c r="C71" s="144"/>
      <c r="D71" s="145" t="s">
        <v>4452</v>
      </c>
      <c r="E71" s="146"/>
      <c r="F71" s="146"/>
      <c r="G71" s="146"/>
      <c r="H71" s="146"/>
      <c r="I71" s="146"/>
      <c r="J71" s="147">
        <f>J232</f>
        <v>0</v>
      </c>
      <c r="K71" s="144"/>
      <c r="L71" s="148"/>
    </row>
    <row r="72" spans="1:47" s="9" customFormat="1" ht="24.95" customHeight="1">
      <c r="B72" s="143"/>
      <c r="C72" s="144"/>
      <c r="D72" s="145" t="s">
        <v>4453</v>
      </c>
      <c r="E72" s="146"/>
      <c r="F72" s="146"/>
      <c r="G72" s="146"/>
      <c r="H72" s="146"/>
      <c r="I72" s="146"/>
      <c r="J72" s="147">
        <f>J251</f>
        <v>0</v>
      </c>
      <c r="K72" s="144"/>
      <c r="L72" s="148"/>
    </row>
    <row r="73" spans="1:47" s="9" customFormat="1" ht="24.95" customHeight="1">
      <c r="B73" s="143"/>
      <c r="C73" s="144"/>
      <c r="D73" s="145" t="s">
        <v>4454</v>
      </c>
      <c r="E73" s="146"/>
      <c r="F73" s="146"/>
      <c r="G73" s="146"/>
      <c r="H73" s="146"/>
      <c r="I73" s="146"/>
      <c r="J73" s="147">
        <f>J262</f>
        <v>0</v>
      </c>
      <c r="K73" s="144"/>
      <c r="L73" s="148"/>
    </row>
    <row r="74" spans="1:47" s="9" customFormat="1" ht="24.95" customHeight="1">
      <c r="B74" s="143"/>
      <c r="C74" s="144"/>
      <c r="D74" s="145" t="s">
        <v>4455</v>
      </c>
      <c r="E74" s="146"/>
      <c r="F74" s="146"/>
      <c r="G74" s="146"/>
      <c r="H74" s="146"/>
      <c r="I74" s="146"/>
      <c r="J74" s="147">
        <f>J277</f>
        <v>0</v>
      </c>
      <c r="K74" s="144"/>
      <c r="L74" s="148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399" t="str">
        <f>E7</f>
        <v>Rekonstrukce plaveckého bazénu ZŠ a MŠ Weberova</v>
      </c>
      <c r="F84" s="400"/>
      <c r="G84" s="400"/>
      <c r="H84" s="400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136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399" t="s">
        <v>137</v>
      </c>
      <c r="F86" s="359"/>
      <c r="G86" s="359"/>
      <c r="H86" s="359"/>
      <c r="I86" s="25"/>
      <c r="J86" s="25"/>
      <c r="K86" s="25"/>
      <c r="L86" s="23"/>
    </row>
    <row r="87" spans="1:31" s="1" customFormat="1" ht="12" customHeight="1">
      <c r="B87" s="24"/>
      <c r="C87" s="32" t="s">
        <v>138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03" t="s">
        <v>2945</v>
      </c>
      <c r="F88" s="401"/>
      <c r="G88" s="401"/>
      <c r="H88" s="401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2946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2" t="str">
        <f>E13</f>
        <v>D.1.4-VZT - Vzduchotechnika</v>
      </c>
      <c r="F90" s="401"/>
      <c r="G90" s="401"/>
      <c r="H90" s="401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areál ZŠ a MŠ Weberova v Praze 5-Košířích</v>
      </c>
      <c r="G92" s="39"/>
      <c r="H92" s="39"/>
      <c r="I92" s="32" t="s">
        <v>23</v>
      </c>
      <c r="J92" s="62" t="str">
        <f>IF(J16="","",J16)</f>
        <v>Vyplň údaj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2" t="s">
        <v>24</v>
      </c>
      <c r="D94" s="39"/>
      <c r="E94" s="39"/>
      <c r="F94" s="30" t="str">
        <f>E19</f>
        <v>Městská část Praha 5, nám. 14. října 4, Praha 5</v>
      </c>
      <c r="G94" s="39"/>
      <c r="H94" s="39"/>
      <c r="I94" s="32" t="s">
        <v>31</v>
      </c>
      <c r="J94" s="35" t="str">
        <f>E25</f>
        <v>Atelier 11 Hradec Králové s.r.o., Jižní 870/2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IF(E22="","",E22)</f>
        <v>Vyplň údaj</v>
      </c>
      <c r="G95" s="39"/>
      <c r="H95" s="39"/>
      <c r="I95" s="32" t="s">
        <v>35</v>
      </c>
      <c r="J95" s="35" t="str">
        <f>E28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177</v>
      </c>
      <c r="D97" s="157" t="s">
        <v>58</v>
      </c>
      <c r="E97" s="157" t="s">
        <v>54</v>
      </c>
      <c r="F97" s="157" t="s">
        <v>55</v>
      </c>
      <c r="G97" s="157" t="s">
        <v>178</v>
      </c>
      <c r="H97" s="157" t="s">
        <v>179</v>
      </c>
      <c r="I97" s="157" t="s">
        <v>180</v>
      </c>
      <c r="J97" s="157" t="s">
        <v>142</v>
      </c>
      <c r="K97" s="158" t="s">
        <v>181</v>
      </c>
      <c r="L97" s="159"/>
      <c r="M97" s="71" t="s">
        <v>19</v>
      </c>
      <c r="N97" s="72" t="s">
        <v>43</v>
      </c>
      <c r="O97" s="72" t="s">
        <v>182</v>
      </c>
      <c r="P97" s="72" t="s">
        <v>183</v>
      </c>
      <c r="Q97" s="72" t="s">
        <v>184</v>
      </c>
      <c r="R97" s="72" t="s">
        <v>185</v>
      </c>
      <c r="S97" s="72" t="s">
        <v>186</v>
      </c>
      <c r="T97" s="73" t="s">
        <v>187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188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P99+P156+P201+P232+P251+P262+P277</f>
        <v>0</v>
      </c>
      <c r="Q98" s="75"/>
      <c r="R98" s="162">
        <f>R99+R156+R201+R232+R251+R262+R277</f>
        <v>0</v>
      </c>
      <c r="S98" s="75"/>
      <c r="T98" s="163">
        <f>T99+T156+T201+T232+T251+T262+T277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72</v>
      </c>
      <c r="AU98" s="20" t="s">
        <v>143</v>
      </c>
      <c r="BK98" s="164">
        <f>BK99+BK156+BK201+BK232+BK251+BK262+BK277</f>
        <v>0</v>
      </c>
    </row>
    <row r="99" spans="1:65" s="12" customFormat="1" ht="25.9" customHeight="1">
      <c r="B99" s="165"/>
      <c r="C99" s="166"/>
      <c r="D99" s="167" t="s">
        <v>72</v>
      </c>
      <c r="E99" s="168" t="s">
        <v>3360</v>
      </c>
      <c r="F99" s="168" t="s">
        <v>4456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SUM(P100:P155)</f>
        <v>0</v>
      </c>
      <c r="Q99" s="173"/>
      <c r="R99" s="174">
        <f>SUM(R100:R155)</f>
        <v>0</v>
      </c>
      <c r="S99" s="173"/>
      <c r="T99" s="175">
        <f>SUM(T100:T155)</f>
        <v>0</v>
      </c>
      <c r="AR99" s="176" t="s">
        <v>80</v>
      </c>
      <c r="AT99" s="177" t="s">
        <v>72</v>
      </c>
      <c r="AU99" s="177" t="s">
        <v>73</v>
      </c>
      <c r="AY99" s="176" t="s">
        <v>191</v>
      </c>
      <c r="BK99" s="178">
        <f>SUM(BK100:BK155)</f>
        <v>0</v>
      </c>
    </row>
    <row r="100" spans="1:65" s="2" customFormat="1" ht="24.2" customHeight="1">
      <c r="A100" s="37"/>
      <c r="B100" s="38"/>
      <c r="C100" s="181" t="s">
        <v>80</v>
      </c>
      <c r="D100" s="181" t="s">
        <v>193</v>
      </c>
      <c r="E100" s="182" t="s">
        <v>4457</v>
      </c>
      <c r="F100" s="183" t="s">
        <v>4458</v>
      </c>
      <c r="G100" s="184" t="s">
        <v>2990</v>
      </c>
      <c r="H100" s="185">
        <v>1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669</v>
      </c>
      <c r="AT100" s="192" t="s">
        <v>193</v>
      </c>
      <c r="AU100" s="192" t="s">
        <v>80</v>
      </c>
      <c r="AY100" s="20" t="s">
        <v>191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669</v>
      </c>
      <c r="BM100" s="192" t="s">
        <v>82</v>
      </c>
    </row>
    <row r="101" spans="1:65" s="2" customFormat="1" ht="107.25">
      <c r="A101" s="37"/>
      <c r="B101" s="38"/>
      <c r="C101" s="39"/>
      <c r="D101" s="194" t="s">
        <v>199</v>
      </c>
      <c r="E101" s="39"/>
      <c r="F101" s="195" t="s">
        <v>4459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199</v>
      </c>
      <c r="AU101" s="20" t="s">
        <v>80</v>
      </c>
    </row>
    <row r="102" spans="1:65" s="2" customFormat="1" ht="21.75" customHeight="1">
      <c r="A102" s="37"/>
      <c r="B102" s="38"/>
      <c r="C102" s="181" t="s">
        <v>82</v>
      </c>
      <c r="D102" s="181" t="s">
        <v>193</v>
      </c>
      <c r="E102" s="182" t="s">
        <v>4460</v>
      </c>
      <c r="F102" s="183" t="s">
        <v>4461</v>
      </c>
      <c r="G102" s="184" t="s">
        <v>2990</v>
      </c>
      <c r="H102" s="185">
        <v>2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669</v>
      </c>
      <c r="AT102" s="192" t="s">
        <v>193</v>
      </c>
      <c r="AU102" s="192" t="s">
        <v>80</v>
      </c>
      <c r="AY102" s="20" t="s">
        <v>191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669</v>
      </c>
      <c r="BM102" s="192" t="s">
        <v>197</v>
      </c>
    </row>
    <row r="103" spans="1:65" s="2" customFormat="1" ht="11.25">
      <c r="A103" s="37"/>
      <c r="B103" s="38"/>
      <c r="C103" s="39"/>
      <c r="D103" s="194" t="s">
        <v>199</v>
      </c>
      <c r="E103" s="39"/>
      <c r="F103" s="195" t="s">
        <v>4461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199</v>
      </c>
      <c r="AU103" s="20" t="s">
        <v>80</v>
      </c>
    </row>
    <row r="104" spans="1:65" s="2" customFormat="1" ht="21.75" customHeight="1">
      <c r="A104" s="37"/>
      <c r="B104" s="38"/>
      <c r="C104" s="181" t="s">
        <v>96</v>
      </c>
      <c r="D104" s="181" t="s">
        <v>193</v>
      </c>
      <c r="E104" s="182" t="s">
        <v>4462</v>
      </c>
      <c r="F104" s="183" t="s">
        <v>4463</v>
      </c>
      <c r="G104" s="184" t="s">
        <v>2990</v>
      </c>
      <c r="H104" s="185">
        <v>48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669</v>
      </c>
      <c r="AT104" s="192" t="s">
        <v>193</v>
      </c>
      <c r="AU104" s="192" t="s">
        <v>80</v>
      </c>
      <c r="AY104" s="20" t="s">
        <v>191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669</v>
      </c>
      <c r="BM104" s="192" t="s">
        <v>223</v>
      </c>
    </row>
    <row r="105" spans="1:65" s="2" customFormat="1" ht="11.25">
      <c r="A105" s="37"/>
      <c r="B105" s="38"/>
      <c r="C105" s="39"/>
      <c r="D105" s="194" t="s">
        <v>199</v>
      </c>
      <c r="E105" s="39"/>
      <c r="F105" s="195" t="s">
        <v>4463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199</v>
      </c>
      <c r="AU105" s="20" t="s">
        <v>80</v>
      </c>
    </row>
    <row r="106" spans="1:65" s="2" customFormat="1" ht="21.75" customHeight="1">
      <c r="A106" s="37"/>
      <c r="B106" s="38"/>
      <c r="C106" s="181" t="s">
        <v>197</v>
      </c>
      <c r="D106" s="181" t="s">
        <v>193</v>
      </c>
      <c r="E106" s="182" t="s">
        <v>4464</v>
      </c>
      <c r="F106" s="183" t="s">
        <v>4465</v>
      </c>
      <c r="G106" s="184" t="s">
        <v>2990</v>
      </c>
      <c r="H106" s="185">
        <v>16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669</v>
      </c>
      <c r="AT106" s="192" t="s">
        <v>193</v>
      </c>
      <c r="AU106" s="192" t="s">
        <v>80</v>
      </c>
      <c r="AY106" s="20" t="s">
        <v>191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669</v>
      </c>
      <c r="BM106" s="192" t="s">
        <v>239</v>
      </c>
    </row>
    <row r="107" spans="1:65" s="2" customFormat="1" ht="11.25">
      <c r="A107" s="37"/>
      <c r="B107" s="38"/>
      <c r="C107" s="39"/>
      <c r="D107" s="194" t="s">
        <v>199</v>
      </c>
      <c r="E107" s="39"/>
      <c r="F107" s="195" t="s">
        <v>4465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199</v>
      </c>
      <c r="AU107" s="20" t="s">
        <v>80</v>
      </c>
    </row>
    <row r="108" spans="1:65" s="2" customFormat="1" ht="21.75" customHeight="1">
      <c r="A108" s="37"/>
      <c r="B108" s="38"/>
      <c r="C108" s="181" t="s">
        <v>216</v>
      </c>
      <c r="D108" s="181" t="s">
        <v>193</v>
      </c>
      <c r="E108" s="182" t="s">
        <v>4466</v>
      </c>
      <c r="F108" s="183" t="s">
        <v>4467</v>
      </c>
      <c r="G108" s="184" t="s">
        <v>2990</v>
      </c>
      <c r="H108" s="185">
        <v>1</v>
      </c>
      <c r="I108" s="186"/>
      <c r="J108" s="187">
        <f>ROUND(I108*H108,2)</f>
        <v>0</v>
      </c>
      <c r="K108" s="183" t="s">
        <v>19</v>
      </c>
      <c r="L108" s="42"/>
      <c r="M108" s="188" t="s">
        <v>19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669</v>
      </c>
      <c r="AT108" s="192" t="s">
        <v>193</v>
      </c>
      <c r="AU108" s="192" t="s">
        <v>80</v>
      </c>
      <c r="AY108" s="20" t="s">
        <v>191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669</v>
      </c>
      <c r="BM108" s="192" t="s">
        <v>252</v>
      </c>
    </row>
    <row r="109" spans="1:65" s="2" customFormat="1" ht="11.25">
      <c r="A109" s="37"/>
      <c r="B109" s="38"/>
      <c r="C109" s="39"/>
      <c r="D109" s="194" t="s">
        <v>199</v>
      </c>
      <c r="E109" s="39"/>
      <c r="F109" s="195" t="s">
        <v>4467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199</v>
      </c>
      <c r="AU109" s="20" t="s">
        <v>80</v>
      </c>
    </row>
    <row r="110" spans="1:65" s="2" customFormat="1" ht="16.5" customHeight="1">
      <c r="A110" s="37"/>
      <c r="B110" s="38"/>
      <c r="C110" s="181" t="s">
        <v>223</v>
      </c>
      <c r="D110" s="181" t="s">
        <v>193</v>
      </c>
      <c r="E110" s="182" t="s">
        <v>4468</v>
      </c>
      <c r="F110" s="183" t="s">
        <v>4469</v>
      </c>
      <c r="G110" s="184" t="s">
        <v>2990</v>
      </c>
      <c r="H110" s="185">
        <v>3</v>
      </c>
      <c r="I110" s="186"/>
      <c r="J110" s="187">
        <f>ROUND(I110*H110,2)</f>
        <v>0</v>
      </c>
      <c r="K110" s="183" t="s">
        <v>19</v>
      </c>
      <c r="L110" s="42"/>
      <c r="M110" s="188" t="s">
        <v>19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669</v>
      </c>
      <c r="AT110" s="192" t="s">
        <v>193</v>
      </c>
      <c r="AU110" s="192" t="s">
        <v>80</v>
      </c>
      <c r="AY110" s="20" t="s">
        <v>191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669</v>
      </c>
      <c r="BM110" s="192" t="s">
        <v>8</v>
      </c>
    </row>
    <row r="111" spans="1:65" s="2" customFormat="1" ht="11.25">
      <c r="A111" s="37"/>
      <c r="B111" s="38"/>
      <c r="C111" s="39"/>
      <c r="D111" s="194" t="s">
        <v>199</v>
      </c>
      <c r="E111" s="39"/>
      <c r="F111" s="195" t="s">
        <v>4469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199</v>
      </c>
      <c r="AU111" s="20" t="s">
        <v>80</v>
      </c>
    </row>
    <row r="112" spans="1:65" s="2" customFormat="1" ht="21.75" customHeight="1">
      <c r="A112" s="37"/>
      <c r="B112" s="38"/>
      <c r="C112" s="181" t="s">
        <v>230</v>
      </c>
      <c r="D112" s="181" t="s">
        <v>193</v>
      </c>
      <c r="E112" s="182" t="s">
        <v>4470</v>
      </c>
      <c r="F112" s="183" t="s">
        <v>4471</v>
      </c>
      <c r="G112" s="184" t="s">
        <v>2990</v>
      </c>
      <c r="H112" s="185">
        <v>14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669</v>
      </c>
      <c r="AT112" s="192" t="s">
        <v>193</v>
      </c>
      <c r="AU112" s="192" t="s">
        <v>80</v>
      </c>
      <c r="AY112" s="20" t="s">
        <v>191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669</v>
      </c>
      <c r="BM112" s="192" t="s">
        <v>279</v>
      </c>
    </row>
    <row r="113" spans="1:65" s="2" customFormat="1" ht="11.25">
      <c r="A113" s="37"/>
      <c r="B113" s="38"/>
      <c r="C113" s="39"/>
      <c r="D113" s="194" t="s">
        <v>199</v>
      </c>
      <c r="E113" s="39"/>
      <c r="F113" s="195" t="s">
        <v>4471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199</v>
      </c>
      <c r="AU113" s="20" t="s">
        <v>80</v>
      </c>
    </row>
    <row r="114" spans="1:65" s="2" customFormat="1" ht="21.75" customHeight="1">
      <c r="A114" s="37"/>
      <c r="B114" s="38"/>
      <c r="C114" s="181" t="s">
        <v>239</v>
      </c>
      <c r="D114" s="181" t="s">
        <v>193</v>
      </c>
      <c r="E114" s="182" t="s">
        <v>4472</v>
      </c>
      <c r="F114" s="183" t="s">
        <v>4473</v>
      </c>
      <c r="G114" s="184" t="s">
        <v>2990</v>
      </c>
      <c r="H114" s="185">
        <v>5</v>
      </c>
      <c r="I114" s="186"/>
      <c r="J114" s="187">
        <f>ROUND(I114*H114,2)</f>
        <v>0</v>
      </c>
      <c r="K114" s="183" t="s">
        <v>19</v>
      </c>
      <c r="L114" s="42"/>
      <c r="M114" s="188" t="s">
        <v>19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669</v>
      </c>
      <c r="AT114" s="192" t="s">
        <v>193</v>
      </c>
      <c r="AU114" s="192" t="s">
        <v>80</v>
      </c>
      <c r="AY114" s="20" t="s">
        <v>191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669</v>
      </c>
      <c r="BM114" s="192" t="s">
        <v>292</v>
      </c>
    </row>
    <row r="115" spans="1:65" s="2" customFormat="1" ht="11.25">
      <c r="A115" s="37"/>
      <c r="B115" s="38"/>
      <c r="C115" s="39"/>
      <c r="D115" s="194" t="s">
        <v>199</v>
      </c>
      <c r="E115" s="39"/>
      <c r="F115" s="195" t="s">
        <v>4473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199</v>
      </c>
      <c r="AU115" s="20" t="s">
        <v>80</v>
      </c>
    </row>
    <row r="116" spans="1:65" s="2" customFormat="1" ht="33" customHeight="1">
      <c r="A116" s="37"/>
      <c r="B116" s="38"/>
      <c r="C116" s="181" t="s">
        <v>246</v>
      </c>
      <c r="D116" s="181" t="s">
        <v>193</v>
      </c>
      <c r="E116" s="182" t="s">
        <v>4474</v>
      </c>
      <c r="F116" s="183" t="s">
        <v>4475</v>
      </c>
      <c r="G116" s="184" t="s">
        <v>2990</v>
      </c>
      <c r="H116" s="185">
        <v>5</v>
      </c>
      <c r="I116" s="186"/>
      <c r="J116" s="187">
        <f>ROUND(I116*H116,2)</f>
        <v>0</v>
      </c>
      <c r="K116" s="183" t="s">
        <v>19</v>
      </c>
      <c r="L116" s="42"/>
      <c r="M116" s="188" t="s">
        <v>19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669</v>
      </c>
      <c r="AT116" s="192" t="s">
        <v>193</v>
      </c>
      <c r="AU116" s="192" t="s">
        <v>80</v>
      </c>
      <c r="AY116" s="20" t="s">
        <v>191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669</v>
      </c>
      <c r="BM116" s="192" t="s">
        <v>306</v>
      </c>
    </row>
    <row r="117" spans="1:65" s="2" customFormat="1" ht="29.25">
      <c r="A117" s="37"/>
      <c r="B117" s="38"/>
      <c r="C117" s="39"/>
      <c r="D117" s="194" t="s">
        <v>199</v>
      </c>
      <c r="E117" s="39"/>
      <c r="F117" s="195" t="s">
        <v>4476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199</v>
      </c>
      <c r="AU117" s="20" t="s">
        <v>80</v>
      </c>
    </row>
    <row r="118" spans="1:65" s="2" customFormat="1" ht="33" customHeight="1">
      <c r="A118" s="37"/>
      <c r="B118" s="38"/>
      <c r="C118" s="181" t="s">
        <v>252</v>
      </c>
      <c r="D118" s="181" t="s">
        <v>193</v>
      </c>
      <c r="E118" s="182" t="s">
        <v>3390</v>
      </c>
      <c r="F118" s="183" t="s">
        <v>4477</v>
      </c>
      <c r="G118" s="184" t="s">
        <v>2990</v>
      </c>
      <c r="H118" s="185">
        <v>20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669</v>
      </c>
      <c r="AT118" s="192" t="s">
        <v>193</v>
      </c>
      <c r="AU118" s="192" t="s">
        <v>80</v>
      </c>
      <c r="AY118" s="20" t="s">
        <v>191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669</v>
      </c>
      <c r="BM118" s="192" t="s">
        <v>320</v>
      </c>
    </row>
    <row r="119" spans="1:65" s="2" customFormat="1" ht="29.25">
      <c r="A119" s="37"/>
      <c r="B119" s="38"/>
      <c r="C119" s="39"/>
      <c r="D119" s="194" t="s">
        <v>199</v>
      </c>
      <c r="E119" s="39"/>
      <c r="F119" s="195" t="s">
        <v>4478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199</v>
      </c>
      <c r="AU119" s="20" t="s">
        <v>80</v>
      </c>
    </row>
    <row r="120" spans="1:65" s="2" customFormat="1" ht="16.5" customHeight="1">
      <c r="A120" s="37"/>
      <c r="B120" s="38"/>
      <c r="C120" s="181" t="s">
        <v>260</v>
      </c>
      <c r="D120" s="181" t="s">
        <v>193</v>
      </c>
      <c r="E120" s="182" t="s">
        <v>3393</v>
      </c>
      <c r="F120" s="183" t="s">
        <v>4479</v>
      </c>
      <c r="G120" s="184" t="s">
        <v>2990</v>
      </c>
      <c r="H120" s="185">
        <v>1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669</v>
      </c>
      <c r="AT120" s="192" t="s">
        <v>193</v>
      </c>
      <c r="AU120" s="192" t="s">
        <v>80</v>
      </c>
      <c r="AY120" s="20" t="s">
        <v>191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669</v>
      </c>
      <c r="BM120" s="192" t="s">
        <v>334</v>
      </c>
    </row>
    <row r="121" spans="1:65" s="2" customFormat="1" ht="11.25">
      <c r="A121" s="37"/>
      <c r="B121" s="38"/>
      <c r="C121" s="39"/>
      <c r="D121" s="194" t="s">
        <v>199</v>
      </c>
      <c r="E121" s="39"/>
      <c r="F121" s="195" t="s">
        <v>4479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199</v>
      </c>
      <c r="AU121" s="20" t="s">
        <v>80</v>
      </c>
    </row>
    <row r="122" spans="1:65" s="2" customFormat="1" ht="16.5" customHeight="1">
      <c r="A122" s="37"/>
      <c r="B122" s="38"/>
      <c r="C122" s="181" t="s">
        <v>8</v>
      </c>
      <c r="D122" s="181" t="s">
        <v>193</v>
      </c>
      <c r="E122" s="182" t="s">
        <v>3396</v>
      </c>
      <c r="F122" s="183" t="s">
        <v>4480</v>
      </c>
      <c r="G122" s="184" t="s">
        <v>2990</v>
      </c>
      <c r="H122" s="185">
        <v>1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669</v>
      </c>
      <c r="AT122" s="192" t="s">
        <v>193</v>
      </c>
      <c r="AU122" s="192" t="s">
        <v>80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669</v>
      </c>
      <c r="BM122" s="192" t="s">
        <v>348</v>
      </c>
    </row>
    <row r="123" spans="1:65" s="2" customFormat="1" ht="11.25">
      <c r="A123" s="37"/>
      <c r="B123" s="38"/>
      <c r="C123" s="39"/>
      <c r="D123" s="194" t="s">
        <v>199</v>
      </c>
      <c r="E123" s="39"/>
      <c r="F123" s="195" t="s">
        <v>4480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80</v>
      </c>
    </row>
    <row r="124" spans="1:65" s="2" customFormat="1" ht="16.5" customHeight="1">
      <c r="A124" s="37"/>
      <c r="B124" s="38"/>
      <c r="C124" s="181" t="s">
        <v>272</v>
      </c>
      <c r="D124" s="181" t="s">
        <v>193</v>
      </c>
      <c r="E124" s="182" t="s">
        <v>3399</v>
      </c>
      <c r="F124" s="183" t="s">
        <v>4481</v>
      </c>
      <c r="G124" s="184" t="s">
        <v>2990</v>
      </c>
      <c r="H124" s="185">
        <v>1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669</v>
      </c>
      <c r="AT124" s="192" t="s">
        <v>193</v>
      </c>
      <c r="AU124" s="192" t="s">
        <v>80</v>
      </c>
      <c r="AY124" s="20" t="s">
        <v>191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669</v>
      </c>
      <c r="BM124" s="192" t="s">
        <v>363</v>
      </c>
    </row>
    <row r="125" spans="1:65" s="2" customFormat="1" ht="11.25">
      <c r="A125" s="37"/>
      <c r="B125" s="38"/>
      <c r="C125" s="39"/>
      <c r="D125" s="194" t="s">
        <v>199</v>
      </c>
      <c r="E125" s="39"/>
      <c r="F125" s="195" t="s">
        <v>4481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199</v>
      </c>
      <c r="AU125" s="20" t="s">
        <v>80</v>
      </c>
    </row>
    <row r="126" spans="1:65" s="2" customFormat="1" ht="16.5" customHeight="1">
      <c r="A126" s="37"/>
      <c r="B126" s="38"/>
      <c r="C126" s="181" t="s">
        <v>279</v>
      </c>
      <c r="D126" s="181" t="s">
        <v>193</v>
      </c>
      <c r="E126" s="182" t="s">
        <v>3402</v>
      </c>
      <c r="F126" s="183" t="s">
        <v>4482</v>
      </c>
      <c r="G126" s="184" t="s">
        <v>2990</v>
      </c>
      <c r="H126" s="185">
        <v>1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44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669</v>
      </c>
      <c r="AT126" s="192" t="s">
        <v>193</v>
      </c>
      <c r="AU126" s="192" t="s">
        <v>80</v>
      </c>
      <c r="AY126" s="20" t="s">
        <v>191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80</v>
      </c>
      <c r="BK126" s="193">
        <f>ROUND(I126*H126,2)</f>
        <v>0</v>
      </c>
      <c r="BL126" s="20" t="s">
        <v>669</v>
      </c>
      <c r="BM126" s="192" t="s">
        <v>377</v>
      </c>
    </row>
    <row r="127" spans="1:65" s="2" customFormat="1" ht="11.25">
      <c r="A127" s="37"/>
      <c r="B127" s="38"/>
      <c r="C127" s="39"/>
      <c r="D127" s="194" t="s">
        <v>199</v>
      </c>
      <c r="E127" s="39"/>
      <c r="F127" s="195" t="s">
        <v>4482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199</v>
      </c>
      <c r="AU127" s="20" t="s">
        <v>80</v>
      </c>
    </row>
    <row r="128" spans="1:65" s="2" customFormat="1" ht="16.5" customHeight="1">
      <c r="A128" s="37"/>
      <c r="B128" s="38"/>
      <c r="C128" s="181" t="s">
        <v>287</v>
      </c>
      <c r="D128" s="181" t="s">
        <v>193</v>
      </c>
      <c r="E128" s="182" t="s">
        <v>3405</v>
      </c>
      <c r="F128" s="183" t="s">
        <v>4483</v>
      </c>
      <c r="G128" s="184" t="s">
        <v>2990</v>
      </c>
      <c r="H128" s="185">
        <v>1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669</v>
      </c>
      <c r="AT128" s="192" t="s">
        <v>193</v>
      </c>
      <c r="AU128" s="192" t="s">
        <v>80</v>
      </c>
      <c r="AY128" s="20" t="s">
        <v>191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669</v>
      </c>
      <c r="BM128" s="192" t="s">
        <v>391</v>
      </c>
    </row>
    <row r="129" spans="1:65" s="2" customFormat="1" ht="11.25">
      <c r="A129" s="37"/>
      <c r="B129" s="38"/>
      <c r="C129" s="39"/>
      <c r="D129" s="194" t="s">
        <v>199</v>
      </c>
      <c r="E129" s="39"/>
      <c r="F129" s="195" t="s">
        <v>4483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199</v>
      </c>
      <c r="AU129" s="20" t="s">
        <v>80</v>
      </c>
    </row>
    <row r="130" spans="1:65" s="2" customFormat="1" ht="16.5" customHeight="1">
      <c r="A130" s="37"/>
      <c r="B130" s="38"/>
      <c r="C130" s="181" t="s">
        <v>292</v>
      </c>
      <c r="D130" s="181" t="s">
        <v>193</v>
      </c>
      <c r="E130" s="182" t="s">
        <v>3408</v>
      </c>
      <c r="F130" s="183" t="s">
        <v>4484</v>
      </c>
      <c r="G130" s="184" t="s">
        <v>2990</v>
      </c>
      <c r="H130" s="185">
        <v>9</v>
      </c>
      <c r="I130" s="186"/>
      <c r="J130" s="187">
        <f>ROUND(I130*H130,2)</f>
        <v>0</v>
      </c>
      <c r="K130" s="183" t="s">
        <v>19</v>
      </c>
      <c r="L130" s="42"/>
      <c r="M130" s="188" t="s">
        <v>19</v>
      </c>
      <c r="N130" s="189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669</v>
      </c>
      <c r="AT130" s="192" t="s">
        <v>193</v>
      </c>
      <c r="AU130" s="192" t="s">
        <v>80</v>
      </c>
      <c r="AY130" s="20" t="s">
        <v>191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669</v>
      </c>
      <c r="BM130" s="192" t="s">
        <v>405</v>
      </c>
    </row>
    <row r="131" spans="1:65" s="2" customFormat="1" ht="11.25">
      <c r="A131" s="37"/>
      <c r="B131" s="38"/>
      <c r="C131" s="39"/>
      <c r="D131" s="194" t="s">
        <v>199</v>
      </c>
      <c r="E131" s="39"/>
      <c r="F131" s="195" t="s">
        <v>4484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199</v>
      </c>
      <c r="AU131" s="20" t="s">
        <v>80</v>
      </c>
    </row>
    <row r="132" spans="1:65" s="2" customFormat="1" ht="24.2" customHeight="1">
      <c r="A132" s="37"/>
      <c r="B132" s="38"/>
      <c r="C132" s="181" t="s">
        <v>298</v>
      </c>
      <c r="D132" s="181" t="s">
        <v>193</v>
      </c>
      <c r="E132" s="182" t="s">
        <v>3411</v>
      </c>
      <c r="F132" s="183" t="s">
        <v>4485</v>
      </c>
      <c r="G132" s="184" t="s">
        <v>2990</v>
      </c>
      <c r="H132" s="185">
        <v>2</v>
      </c>
      <c r="I132" s="186"/>
      <c r="J132" s="187">
        <f>ROUND(I132*H132,2)</f>
        <v>0</v>
      </c>
      <c r="K132" s="183" t="s">
        <v>19</v>
      </c>
      <c r="L132" s="42"/>
      <c r="M132" s="188" t="s">
        <v>19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669</v>
      </c>
      <c r="AT132" s="192" t="s">
        <v>193</v>
      </c>
      <c r="AU132" s="192" t="s">
        <v>80</v>
      </c>
      <c r="AY132" s="20" t="s">
        <v>191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669</v>
      </c>
      <c r="BM132" s="192" t="s">
        <v>420</v>
      </c>
    </row>
    <row r="133" spans="1:65" s="2" customFormat="1" ht="19.5">
      <c r="A133" s="37"/>
      <c r="B133" s="38"/>
      <c r="C133" s="39"/>
      <c r="D133" s="194" t="s">
        <v>199</v>
      </c>
      <c r="E133" s="39"/>
      <c r="F133" s="195" t="s">
        <v>4486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199</v>
      </c>
      <c r="AU133" s="20" t="s">
        <v>80</v>
      </c>
    </row>
    <row r="134" spans="1:65" s="2" customFormat="1" ht="16.5" customHeight="1">
      <c r="A134" s="37"/>
      <c r="B134" s="38"/>
      <c r="C134" s="181" t="s">
        <v>306</v>
      </c>
      <c r="D134" s="181" t="s">
        <v>193</v>
      </c>
      <c r="E134" s="182" t="s">
        <v>4487</v>
      </c>
      <c r="F134" s="183" t="s">
        <v>4488</v>
      </c>
      <c r="G134" s="184" t="s">
        <v>3364</v>
      </c>
      <c r="H134" s="185">
        <v>9</v>
      </c>
      <c r="I134" s="186"/>
      <c r="J134" s="187">
        <f>ROUND(I134*H134,2)</f>
        <v>0</v>
      </c>
      <c r="K134" s="183" t="s">
        <v>19</v>
      </c>
      <c r="L134" s="42"/>
      <c r="M134" s="188" t="s">
        <v>19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669</v>
      </c>
      <c r="AT134" s="192" t="s">
        <v>193</v>
      </c>
      <c r="AU134" s="192" t="s">
        <v>80</v>
      </c>
      <c r="AY134" s="20" t="s">
        <v>191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669</v>
      </c>
      <c r="BM134" s="192" t="s">
        <v>434</v>
      </c>
    </row>
    <row r="135" spans="1:65" s="2" customFormat="1" ht="11.25">
      <c r="A135" s="37"/>
      <c r="B135" s="38"/>
      <c r="C135" s="39"/>
      <c r="D135" s="194" t="s">
        <v>199</v>
      </c>
      <c r="E135" s="39"/>
      <c r="F135" s="195" t="s">
        <v>4488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199</v>
      </c>
      <c r="AU135" s="20" t="s">
        <v>80</v>
      </c>
    </row>
    <row r="136" spans="1:65" s="2" customFormat="1" ht="16.5" customHeight="1">
      <c r="A136" s="37"/>
      <c r="B136" s="38"/>
      <c r="C136" s="181" t="s">
        <v>313</v>
      </c>
      <c r="D136" s="181" t="s">
        <v>193</v>
      </c>
      <c r="E136" s="182" t="s">
        <v>4489</v>
      </c>
      <c r="F136" s="183" t="s">
        <v>4490</v>
      </c>
      <c r="G136" s="184" t="s">
        <v>282</v>
      </c>
      <c r="H136" s="185">
        <v>398</v>
      </c>
      <c r="I136" s="186"/>
      <c r="J136" s="187">
        <f>ROUND(I136*H136,2)</f>
        <v>0</v>
      </c>
      <c r="K136" s="183" t="s">
        <v>19</v>
      </c>
      <c r="L136" s="42"/>
      <c r="M136" s="188" t="s">
        <v>19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669</v>
      </c>
      <c r="AT136" s="192" t="s">
        <v>193</v>
      </c>
      <c r="AU136" s="192" t="s">
        <v>80</v>
      </c>
      <c r="AY136" s="20" t="s">
        <v>191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669</v>
      </c>
      <c r="BM136" s="192" t="s">
        <v>448</v>
      </c>
    </row>
    <row r="137" spans="1:65" s="2" customFormat="1" ht="11.25">
      <c r="A137" s="37"/>
      <c r="B137" s="38"/>
      <c r="C137" s="39"/>
      <c r="D137" s="194" t="s">
        <v>199</v>
      </c>
      <c r="E137" s="39"/>
      <c r="F137" s="195" t="s">
        <v>4490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199</v>
      </c>
      <c r="AU137" s="20" t="s">
        <v>80</v>
      </c>
    </row>
    <row r="138" spans="1:65" s="2" customFormat="1" ht="16.5" customHeight="1">
      <c r="A138" s="37"/>
      <c r="B138" s="38"/>
      <c r="C138" s="181" t="s">
        <v>320</v>
      </c>
      <c r="D138" s="181" t="s">
        <v>193</v>
      </c>
      <c r="E138" s="182" t="s">
        <v>4491</v>
      </c>
      <c r="F138" s="183" t="s">
        <v>4492</v>
      </c>
      <c r="G138" s="184" t="s">
        <v>282</v>
      </c>
      <c r="H138" s="185">
        <v>317</v>
      </c>
      <c r="I138" s="186"/>
      <c r="J138" s="187">
        <f>ROUND(I138*H138,2)</f>
        <v>0</v>
      </c>
      <c r="K138" s="183" t="s">
        <v>19</v>
      </c>
      <c r="L138" s="42"/>
      <c r="M138" s="188" t="s">
        <v>19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669</v>
      </c>
      <c r="AT138" s="192" t="s">
        <v>193</v>
      </c>
      <c r="AU138" s="192" t="s">
        <v>80</v>
      </c>
      <c r="AY138" s="20" t="s">
        <v>191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669</v>
      </c>
      <c r="BM138" s="192" t="s">
        <v>463</v>
      </c>
    </row>
    <row r="139" spans="1:65" s="2" customFormat="1" ht="11.25">
      <c r="A139" s="37"/>
      <c r="B139" s="38"/>
      <c r="C139" s="39"/>
      <c r="D139" s="194" t="s">
        <v>199</v>
      </c>
      <c r="E139" s="39"/>
      <c r="F139" s="195" t="s">
        <v>4492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199</v>
      </c>
      <c r="AU139" s="20" t="s">
        <v>80</v>
      </c>
    </row>
    <row r="140" spans="1:65" s="2" customFormat="1" ht="16.5" customHeight="1">
      <c r="A140" s="37"/>
      <c r="B140" s="38"/>
      <c r="C140" s="181" t="s">
        <v>7</v>
      </c>
      <c r="D140" s="181" t="s">
        <v>193</v>
      </c>
      <c r="E140" s="182" t="s">
        <v>4493</v>
      </c>
      <c r="F140" s="183" t="s">
        <v>4494</v>
      </c>
      <c r="G140" s="184" t="s">
        <v>3364</v>
      </c>
      <c r="H140" s="185">
        <v>10</v>
      </c>
      <c r="I140" s="186"/>
      <c r="J140" s="187">
        <f>ROUND(I140*H140,2)</f>
        <v>0</v>
      </c>
      <c r="K140" s="183" t="s">
        <v>19</v>
      </c>
      <c r="L140" s="42"/>
      <c r="M140" s="188" t="s">
        <v>19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669</v>
      </c>
      <c r="AT140" s="192" t="s">
        <v>193</v>
      </c>
      <c r="AU140" s="192" t="s">
        <v>80</v>
      </c>
      <c r="AY140" s="20" t="s">
        <v>191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669</v>
      </c>
      <c r="BM140" s="192" t="s">
        <v>481</v>
      </c>
    </row>
    <row r="141" spans="1:65" s="2" customFormat="1" ht="11.25">
      <c r="A141" s="37"/>
      <c r="B141" s="38"/>
      <c r="C141" s="39"/>
      <c r="D141" s="194" t="s">
        <v>199</v>
      </c>
      <c r="E141" s="39"/>
      <c r="F141" s="195" t="s">
        <v>4494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199</v>
      </c>
      <c r="AU141" s="20" t="s">
        <v>80</v>
      </c>
    </row>
    <row r="142" spans="1:65" s="2" customFormat="1" ht="16.5" customHeight="1">
      <c r="A142" s="37"/>
      <c r="B142" s="38"/>
      <c r="C142" s="181" t="s">
        <v>334</v>
      </c>
      <c r="D142" s="181" t="s">
        <v>193</v>
      </c>
      <c r="E142" s="182" t="s">
        <v>4495</v>
      </c>
      <c r="F142" s="183" t="s">
        <v>4496</v>
      </c>
      <c r="G142" s="184" t="s">
        <v>3364</v>
      </c>
      <c r="H142" s="185">
        <v>3</v>
      </c>
      <c r="I142" s="186"/>
      <c r="J142" s="187">
        <f>ROUND(I142*H142,2)</f>
        <v>0</v>
      </c>
      <c r="K142" s="183" t="s">
        <v>19</v>
      </c>
      <c r="L142" s="42"/>
      <c r="M142" s="188" t="s">
        <v>19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669</v>
      </c>
      <c r="AT142" s="192" t="s">
        <v>193</v>
      </c>
      <c r="AU142" s="192" t="s">
        <v>80</v>
      </c>
      <c r="AY142" s="20" t="s">
        <v>191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669</v>
      </c>
      <c r="BM142" s="192" t="s">
        <v>500</v>
      </c>
    </row>
    <row r="143" spans="1:65" s="2" customFormat="1" ht="11.25">
      <c r="A143" s="37"/>
      <c r="B143" s="38"/>
      <c r="C143" s="39"/>
      <c r="D143" s="194" t="s">
        <v>199</v>
      </c>
      <c r="E143" s="39"/>
      <c r="F143" s="195" t="s">
        <v>4496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199</v>
      </c>
      <c r="AU143" s="20" t="s">
        <v>80</v>
      </c>
    </row>
    <row r="144" spans="1:65" s="2" customFormat="1" ht="16.5" customHeight="1">
      <c r="A144" s="37"/>
      <c r="B144" s="38"/>
      <c r="C144" s="181" t="s">
        <v>340</v>
      </c>
      <c r="D144" s="181" t="s">
        <v>193</v>
      </c>
      <c r="E144" s="182" t="s">
        <v>4497</v>
      </c>
      <c r="F144" s="183" t="s">
        <v>4498</v>
      </c>
      <c r="G144" s="184" t="s">
        <v>282</v>
      </c>
      <c r="H144" s="185">
        <v>132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669</v>
      </c>
      <c r="AT144" s="192" t="s">
        <v>193</v>
      </c>
      <c r="AU144" s="192" t="s">
        <v>80</v>
      </c>
      <c r="AY144" s="20" t="s">
        <v>191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669</v>
      </c>
      <c r="BM144" s="192" t="s">
        <v>514</v>
      </c>
    </row>
    <row r="145" spans="1:65" s="2" customFormat="1" ht="11.25">
      <c r="A145" s="37"/>
      <c r="B145" s="38"/>
      <c r="C145" s="39"/>
      <c r="D145" s="194" t="s">
        <v>199</v>
      </c>
      <c r="E145" s="39"/>
      <c r="F145" s="195" t="s">
        <v>4498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199</v>
      </c>
      <c r="AU145" s="20" t="s">
        <v>80</v>
      </c>
    </row>
    <row r="146" spans="1:65" s="2" customFormat="1" ht="21.75" customHeight="1">
      <c r="A146" s="37"/>
      <c r="B146" s="38"/>
      <c r="C146" s="181" t="s">
        <v>348</v>
      </c>
      <c r="D146" s="181" t="s">
        <v>193</v>
      </c>
      <c r="E146" s="182" t="s">
        <v>4499</v>
      </c>
      <c r="F146" s="183" t="s">
        <v>4500</v>
      </c>
      <c r="G146" s="184" t="s">
        <v>282</v>
      </c>
      <c r="H146" s="185">
        <v>427</v>
      </c>
      <c r="I146" s="186"/>
      <c r="J146" s="187">
        <f>ROUND(I146*H146,2)</f>
        <v>0</v>
      </c>
      <c r="K146" s="183" t="s">
        <v>19</v>
      </c>
      <c r="L146" s="42"/>
      <c r="M146" s="188" t="s">
        <v>19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669</v>
      </c>
      <c r="AT146" s="192" t="s">
        <v>193</v>
      </c>
      <c r="AU146" s="192" t="s">
        <v>80</v>
      </c>
      <c r="AY146" s="20" t="s">
        <v>191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669</v>
      </c>
      <c r="BM146" s="192" t="s">
        <v>528</v>
      </c>
    </row>
    <row r="147" spans="1:65" s="2" customFormat="1" ht="11.25">
      <c r="A147" s="37"/>
      <c r="B147" s="38"/>
      <c r="C147" s="39"/>
      <c r="D147" s="194" t="s">
        <v>199</v>
      </c>
      <c r="E147" s="39"/>
      <c r="F147" s="195" t="s">
        <v>4500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199</v>
      </c>
      <c r="AU147" s="20" t="s">
        <v>80</v>
      </c>
    </row>
    <row r="148" spans="1:65" s="2" customFormat="1" ht="24.2" customHeight="1">
      <c r="A148" s="37"/>
      <c r="B148" s="38"/>
      <c r="C148" s="181" t="s">
        <v>356</v>
      </c>
      <c r="D148" s="181" t="s">
        <v>193</v>
      </c>
      <c r="E148" s="182" t="s">
        <v>4501</v>
      </c>
      <c r="F148" s="183" t="s">
        <v>4502</v>
      </c>
      <c r="G148" s="184" t="s">
        <v>282</v>
      </c>
      <c r="H148" s="185">
        <v>14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669</v>
      </c>
      <c r="AT148" s="192" t="s">
        <v>193</v>
      </c>
      <c r="AU148" s="192" t="s">
        <v>80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669</v>
      </c>
      <c r="BM148" s="192" t="s">
        <v>540</v>
      </c>
    </row>
    <row r="149" spans="1:65" s="2" customFormat="1" ht="11.25">
      <c r="A149" s="37"/>
      <c r="B149" s="38"/>
      <c r="C149" s="39"/>
      <c r="D149" s="194" t="s">
        <v>199</v>
      </c>
      <c r="E149" s="39"/>
      <c r="F149" s="195" t="s">
        <v>4502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80</v>
      </c>
    </row>
    <row r="150" spans="1:65" s="2" customFormat="1" ht="16.5" customHeight="1">
      <c r="A150" s="37"/>
      <c r="B150" s="38"/>
      <c r="C150" s="181" t="s">
        <v>363</v>
      </c>
      <c r="D150" s="181" t="s">
        <v>193</v>
      </c>
      <c r="E150" s="182" t="s">
        <v>4503</v>
      </c>
      <c r="F150" s="183" t="s">
        <v>4504</v>
      </c>
      <c r="G150" s="184" t="s">
        <v>282</v>
      </c>
      <c r="H150" s="185">
        <v>37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669</v>
      </c>
      <c r="AT150" s="192" t="s">
        <v>193</v>
      </c>
      <c r="AU150" s="192" t="s">
        <v>80</v>
      </c>
      <c r="AY150" s="20" t="s">
        <v>191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669</v>
      </c>
      <c r="BM150" s="192" t="s">
        <v>552</v>
      </c>
    </row>
    <row r="151" spans="1:65" s="2" customFormat="1" ht="11.25">
      <c r="A151" s="37"/>
      <c r="B151" s="38"/>
      <c r="C151" s="39"/>
      <c r="D151" s="194" t="s">
        <v>199</v>
      </c>
      <c r="E151" s="39"/>
      <c r="F151" s="195" t="s">
        <v>4504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199</v>
      </c>
      <c r="AU151" s="20" t="s">
        <v>80</v>
      </c>
    </row>
    <row r="152" spans="1:65" s="2" customFormat="1" ht="16.5" customHeight="1">
      <c r="A152" s="37"/>
      <c r="B152" s="38"/>
      <c r="C152" s="181" t="s">
        <v>370</v>
      </c>
      <c r="D152" s="181" t="s">
        <v>193</v>
      </c>
      <c r="E152" s="182" t="s">
        <v>4505</v>
      </c>
      <c r="F152" s="183" t="s">
        <v>4506</v>
      </c>
      <c r="G152" s="184" t="s">
        <v>2306</v>
      </c>
      <c r="H152" s="185">
        <v>644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669</v>
      </c>
      <c r="AT152" s="192" t="s">
        <v>193</v>
      </c>
      <c r="AU152" s="192" t="s">
        <v>80</v>
      </c>
      <c r="AY152" s="20" t="s">
        <v>191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669</v>
      </c>
      <c r="BM152" s="192" t="s">
        <v>610</v>
      </c>
    </row>
    <row r="153" spans="1:65" s="2" customFormat="1" ht="11.25">
      <c r="A153" s="37"/>
      <c r="B153" s="38"/>
      <c r="C153" s="39"/>
      <c r="D153" s="194" t="s">
        <v>199</v>
      </c>
      <c r="E153" s="39"/>
      <c r="F153" s="195" t="s">
        <v>4506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199</v>
      </c>
      <c r="AU153" s="20" t="s">
        <v>80</v>
      </c>
    </row>
    <row r="154" spans="1:65" s="2" customFormat="1" ht="16.5" customHeight="1">
      <c r="A154" s="37"/>
      <c r="B154" s="38"/>
      <c r="C154" s="181" t="s">
        <v>377</v>
      </c>
      <c r="D154" s="181" t="s">
        <v>193</v>
      </c>
      <c r="E154" s="182" t="s">
        <v>4507</v>
      </c>
      <c r="F154" s="183" t="s">
        <v>4508</v>
      </c>
      <c r="G154" s="184" t="s">
        <v>2990</v>
      </c>
      <c r="H154" s="185">
        <v>1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669</v>
      </c>
      <c r="AT154" s="192" t="s">
        <v>193</v>
      </c>
      <c r="AU154" s="192" t="s">
        <v>80</v>
      </c>
      <c r="AY154" s="20" t="s">
        <v>191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669</v>
      </c>
      <c r="BM154" s="192" t="s">
        <v>622</v>
      </c>
    </row>
    <row r="155" spans="1:65" s="2" customFormat="1" ht="11.25">
      <c r="A155" s="37"/>
      <c r="B155" s="38"/>
      <c r="C155" s="39"/>
      <c r="D155" s="194" t="s">
        <v>199</v>
      </c>
      <c r="E155" s="39"/>
      <c r="F155" s="195" t="s">
        <v>4508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199</v>
      </c>
      <c r="AU155" s="20" t="s">
        <v>80</v>
      </c>
    </row>
    <row r="156" spans="1:65" s="12" customFormat="1" ht="25.9" customHeight="1">
      <c r="B156" s="165"/>
      <c r="C156" s="166"/>
      <c r="D156" s="167" t="s">
        <v>72</v>
      </c>
      <c r="E156" s="168" t="s">
        <v>3420</v>
      </c>
      <c r="F156" s="168" t="s">
        <v>4509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SUM(P157:P200)</f>
        <v>0</v>
      </c>
      <c r="Q156" s="173"/>
      <c r="R156" s="174">
        <f>SUM(R157:R200)</f>
        <v>0</v>
      </c>
      <c r="S156" s="173"/>
      <c r="T156" s="175">
        <f>SUM(T157:T200)</f>
        <v>0</v>
      </c>
      <c r="AR156" s="176" t="s">
        <v>80</v>
      </c>
      <c r="AT156" s="177" t="s">
        <v>72</v>
      </c>
      <c r="AU156" s="177" t="s">
        <v>73</v>
      </c>
      <c r="AY156" s="176" t="s">
        <v>191</v>
      </c>
      <c r="BK156" s="178">
        <f>SUM(BK157:BK200)</f>
        <v>0</v>
      </c>
    </row>
    <row r="157" spans="1:65" s="2" customFormat="1" ht="37.9" customHeight="1">
      <c r="A157" s="37"/>
      <c r="B157" s="38"/>
      <c r="C157" s="181" t="s">
        <v>384</v>
      </c>
      <c r="D157" s="181" t="s">
        <v>193</v>
      </c>
      <c r="E157" s="182" t="s">
        <v>4510</v>
      </c>
      <c r="F157" s="183" t="s">
        <v>4511</v>
      </c>
      <c r="G157" s="184" t="s">
        <v>2990</v>
      </c>
      <c r="H157" s="185">
        <v>1</v>
      </c>
      <c r="I157" s="186"/>
      <c r="J157" s="187">
        <f>ROUND(I157*H157,2)</f>
        <v>0</v>
      </c>
      <c r="K157" s="183" t="s">
        <v>19</v>
      </c>
      <c r="L157" s="42"/>
      <c r="M157" s="188" t="s">
        <v>19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669</v>
      </c>
      <c r="AT157" s="192" t="s">
        <v>193</v>
      </c>
      <c r="AU157" s="192" t="s">
        <v>80</v>
      </c>
      <c r="AY157" s="20" t="s">
        <v>191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669</v>
      </c>
      <c r="BM157" s="192" t="s">
        <v>634</v>
      </c>
    </row>
    <row r="158" spans="1:65" s="2" customFormat="1" ht="68.25">
      <c r="A158" s="37"/>
      <c r="B158" s="38"/>
      <c r="C158" s="39"/>
      <c r="D158" s="194" t="s">
        <v>199</v>
      </c>
      <c r="E158" s="39"/>
      <c r="F158" s="195" t="s">
        <v>4512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199</v>
      </c>
      <c r="AU158" s="20" t="s">
        <v>80</v>
      </c>
    </row>
    <row r="159" spans="1:65" s="2" customFormat="1" ht="21.75" customHeight="1">
      <c r="A159" s="37"/>
      <c r="B159" s="38"/>
      <c r="C159" s="181" t="s">
        <v>391</v>
      </c>
      <c r="D159" s="181" t="s">
        <v>193</v>
      </c>
      <c r="E159" s="182" t="s">
        <v>4513</v>
      </c>
      <c r="F159" s="183" t="s">
        <v>4463</v>
      </c>
      <c r="G159" s="184" t="s">
        <v>2990</v>
      </c>
      <c r="H159" s="185">
        <v>8</v>
      </c>
      <c r="I159" s="186"/>
      <c r="J159" s="187">
        <f>ROUND(I159*H159,2)</f>
        <v>0</v>
      </c>
      <c r="K159" s="183" t="s">
        <v>19</v>
      </c>
      <c r="L159" s="42"/>
      <c r="M159" s="188" t="s">
        <v>19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669</v>
      </c>
      <c r="AT159" s="192" t="s">
        <v>193</v>
      </c>
      <c r="AU159" s="192" t="s">
        <v>80</v>
      </c>
      <c r="AY159" s="20" t="s">
        <v>191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669</v>
      </c>
      <c r="BM159" s="192" t="s">
        <v>646</v>
      </c>
    </row>
    <row r="160" spans="1:65" s="2" customFormat="1" ht="11.25">
      <c r="A160" s="37"/>
      <c r="B160" s="38"/>
      <c r="C160" s="39"/>
      <c r="D160" s="194" t="s">
        <v>199</v>
      </c>
      <c r="E160" s="39"/>
      <c r="F160" s="195" t="s">
        <v>4463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199</v>
      </c>
      <c r="AU160" s="20" t="s">
        <v>80</v>
      </c>
    </row>
    <row r="161" spans="1:65" s="2" customFormat="1" ht="16.5" customHeight="1">
      <c r="A161" s="37"/>
      <c r="B161" s="38"/>
      <c r="C161" s="181" t="s">
        <v>397</v>
      </c>
      <c r="D161" s="181" t="s">
        <v>193</v>
      </c>
      <c r="E161" s="182" t="s">
        <v>4514</v>
      </c>
      <c r="F161" s="183" t="s">
        <v>4515</v>
      </c>
      <c r="G161" s="184" t="s">
        <v>2990</v>
      </c>
      <c r="H161" s="185">
        <v>2</v>
      </c>
      <c r="I161" s="186"/>
      <c r="J161" s="187">
        <f>ROUND(I161*H161,2)</f>
        <v>0</v>
      </c>
      <c r="K161" s="183" t="s">
        <v>19</v>
      </c>
      <c r="L161" s="42"/>
      <c r="M161" s="188" t="s">
        <v>19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669</v>
      </c>
      <c r="AT161" s="192" t="s">
        <v>193</v>
      </c>
      <c r="AU161" s="192" t="s">
        <v>80</v>
      </c>
      <c r="AY161" s="20" t="s">
        <v>191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669</v>
      </c>
      <c r="BM161" s="192" t="s">
        <v>656</v>
      </c>
    </row>
    <row r="162" spans="1:65" s="2" customFormat="1" ht="11.25">
      <c r="A162" s="37"/>
      <c r="B162" s="38"/>
      <c r="C162" s="39"/>
      <c r="D162" s="194" t="s">
        <v>199</v>
      </c>
      <c r="E162" s="39"/>
      <c r="F162" s="195" t="s">
        <v>4515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199</v>
      </c>
      <c r="AU162" s="20" t="s">
        <v>80</v>
      </c>
    </row>
    <row r="163" spans="1:65" s="2" customFormat="1" ht="16.5" customHeight="1">
      <c r="A163" s="37"/>
      <c r="B163" s="38"/>
      <c r="C163" s="181" t="s">
        <v>405</v>
      </c>
      <c r="D163" s="181" t="s">
        <v>193</v>
      </c>
      <c r="E163" s="182" t="s">
        <v>4516</v>
      </c>
      <c r="F163" s="183" t="s">
        <v>4517</v>
      </c>
      <c r="G163" s="184" t="s">
        <v>2990</v>
      </c>
      <c r="H163" s="185">
        <v>2</v>
      </c>
      <c r="I163" s="186"/>
      <c r="J163" s="187">
        <f>ROUND(I163*H163,2)</f>
        <v>0</v>
      </c>
      <c r="K163" s="183" t="s">
        <v>19</v>
      </c>
      <c r="L163" s="42"/>
      <c r="M163" s="188" t="s">
        <v>19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669</v>
      </c>
      <c r="AT163" s="192" t="s">
        <v>193</v>
      </c>
      <c r="AU163" s="192" t="s">
        <v>80</v>
      </c>
      <c r="AY163" s="20" t="s">
        <v>191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669</v>
      </c>
      <c r="BM163" s="192" t="s">
        <v>669</v>
      </c>
    </row>
    <row r="164" spans="1:65" s="2" customFormat="1" ht="11.25">
      <c r="A164" s="37"/>
      <c r="B164" s="38"/>
      <c r="C164" s="39"/>
      <c r="D164" s="194" t="s">
        <v>199</v>
      </c>
      <c r="E164" s="39"/>
      <c r="F164" s="195" t="s">
        <v>4517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199</v>
      </c>
      <c r="AU164" s="20" t="s">
        <v>80</v>
      </c>
    </row>
    <row r="165" spans="1:65" s="2" customFormat="1" ht="16.5" customHeight="1">
      <c r="A165" s="37"/>
      <c r="B165" s="38"/>
      <c r="C165" s="181" t="s">
        <v>413</v>
      </c>
      <c r="D165" s="181" t="s">
        <v>193</v>
      </c>
      <c r="E165" s="182" t="s">
        <v>4518</v>
      </c>
      <c r="F165" s="183" t="s">
        <v>4519</v>
      </c>
      <c r="G165" s="184" t="s">
        <v>2990</v>
      </c>
      <c r="H165" s="185">
        <v>11</v>
      </c>
      <c r="I165" s="186"/>
      <c r="J165" s="187">
        <f>ROUND(I165*H165,2)</f>
        <v>0</v>
      </c>
      <c r="K165" s="183" t="s">
        <v>19</v>
      </c>
      <c r="L165" s="42"/>
      <c r="M165" s="188" t="s">
        <v>19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669</v>
      </c>
      <c r="AT165" s="192" t="s">
        <v>193</v>
      </c>
      <c r="AU165" s="192" t="s">
        <v>80</v>
      </c>
      <c r="AY165" s="20" t="s">
        <v>191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669</v>
      </c>
      <c r="BM165" s="192" t="s">
        <v>680</v>
      </c>
    </row>
    <row r="166" spans="1:65" s="2" customFormat="1" ht="11.25">
      <c r="A166" s="37"/>
      <c r="B166" s="38"/>
      <c r="C166" s="39"/>
      <c r="D166" s="194" t="s">
        <v>199</v>
      </c>
      <c r="E166" s="39"/>
      <c r="F166" s="195" t="s">
        <v>4519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199</v>
      </c>
      <c r="AU166" s="20" t="s">
        <v>80</v>
      </c>
    </row>
    <row r="167" spans="1:65" s="2" customFormat="1" ht="24.2" customHeight="1">
      <c r="A167" s="37"/>
      <c r="B167" s="38"/>
      <c r="C167" s="181" t="s">
        <v>420</v>
      </c>
      <c r="D167" s="181" t="s">
        <v>193</v>
      </c>
      <c r="E167" s="182" t="s">
        <v>4520</v>
      </c>
      <c r="F167" s="183" t="s">
        <v>4521</v>
      </c>
      <c r="G167" s="184" t="s">
        <v>2990</v>
      </c>
      <c r="H167" s="185">
        <v>2</v>
      </c>
      <c r="I167" s="186"/>
      <c r="J167" s="187">
        <f>ROUND(I167*H167,2)</f>
        <v>0</v>
      </c>
      <c r="K167" s="183" t="s">
        <v>19</v>
      </c>
      <c r="L167" s="42"/>
      <c r="M167" s="188" t="s">
        <v>19</v>
      </c>
      <c r="N167" s="189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669</v>
      </c>
      <c r="AT167" s="192" t="s">
        <v>193</v>
      </c>
      <c r="AU167" s="192" t="s">
        <v>80</v>
      </c>
      <c r="AY167" s="20" t="s">
        <v>191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669</v>
      </c>
      <c r="BM167" s="192" t="s">
        <v>693</v>
      </c>
    </row>
    <row r="168" spans="1:65" s="2" customFormat="1" ht="19.5">
      <c r="A168" s="37"/>
      <c r="B168" s="38"/>
      <c r="C168" s="39"/>
      <c r="D168" s="194" t="s">
        <v>199</v>
      </c>
      <c r="E168" s="39"/>
      <c r="F168" s="195" t="s">
        <v>4521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199</v>
      </c>
      <c r="AU168" s="20" t="s">
        <v>80</v>
      </c>
    </row>
    <row r="169" spans="1:65" s="2" customFormat="1" ht="24.2" customHeight="1">
      <c r="A169" s="37"/>
      <c r="B169" s="38"/>
      <c r="C169" s="181" t="s">
        <v>427</v>
      </c>
      <c r="D169" s="181" t="s">
        <v>193</v>
      </c>
      <c r="E169" s="182" t="s">
        <v>4522</v>
      </c>
      <c r="F169" s="183" t="s">
        <v>4523</v>
      </c>
      <c r="G169" s="184" t="s">
        <v>2990</v>
      </c>
      <c r="H169" s="185">
        <v>4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669</v>
      </c>
      <c r="AT169" s="192" t="s">
        <v>193</v>
      </c>
      <c r="AU169" s="192" t="s">
        <v>80</v>
      </c>
      <c r="AY169" s="20" t="s">
        <v>191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669</v>
      </c>
      <c r="BM169" s="192" t="s">
        <v>720</v>
      </c>
    </row>
    <row r="170" spans="1:65" s="2" customFormat="1" ht="19.5">
      <c r="A170" s="37"/>
      <c r="B170" s="38"/>
      <c r="C170" s="39"/>
      <c r="D170" s="194" t="s">
        <v>199</v>
      </c>
      <c r="E170" s="39"/>
      <c r="F170" s="195" t="s">
        <v>4523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199</v>
      </c>
      <c r="AU170" s="20" t="s">
        <v>80</v>
      </c>
    </row>
    <row r="171" spans="1:65" s="2" customFormat="1" ht="24.2" customHeight="1">
      <c r="A171" s="37"/>
      <c r="B171" s="38"/>
      <c r="C171" s="181" t="s">
        <v>434</v>
      </c>
      <c r="D171" s="181" t="s">
        <v>193</v>
      </c>
      <c r="E171" s="182" t="s">
        <v>4524</v>
      </c>
      <c r="F171" s="183" t="s">
        <v>4525</v>
      </c>
      <c r="G171" s="184" t="s">
        <v>2990</v>
      </c>
      <c r="H171" s="185">
        <v>4</v>
      </c>
      <c r="I171" s="186"/>
      <c r="J171" s="187">
        <f>ROUND(I171*H171,2)</f>
        <v>0</v>
      </c>
      <c r="K171" s="183" t="s">
        <v>19</v>
      </c>
      <c r="L171" s="42"/>
      <c r="M171" s="188" t="s">
        <v>19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669</v>
      </c>
      <c r="AT171" s="192" t="s">
        <v>193</v>
      </c>
      <c r="AU171" s="192" t="s">
        <v>80</v>
      </c>
      <c r="AY171" s="20" t="s">
        <v>191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669</v>
      </c>
      <c r="BM171" s="192" t="s">
        <v>739</v>
      </c>
    </row>
    <row r="172" spans="1:65" s="2" customFormat="1" ht="19.5">
      <c r="A172" s="37"/>
      <c r="B172" s="38"/>
      <c r="C172" s="39"/>
      <c r="D172" s="194" t="s">
        <v>199</v>
      </c>
      <c r="E172" s="39"/>
      <c r="F172" s="195" t="s">
        <v>4525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199</v>
      </c>
      <c r="AU172" s="20" t="s">
        <v>80</v>
      </c>
    </row>
    <row r="173" spans="1:65" s="2" customFormat="1" ht="16.5" customHeight="1">
      <c r="A173" s="37"/>
      <c r="B173" s="38"/>
      <c r="C173" s="181" t="s">
        <v>441</v>
      </c>
      <c r="D173" s="181" t="s">
        <v>193</v>
      </c>
      <c r="E173" s="182" t="s">
        <v>4526</v>
      </c>
      <c r="F173" s="183" t="s">
        <v>4527</v>
      </c>
      <c r="G173" s="184" t="s">
        <v>2990</v>
      </c>
      <c r="H173" s="185">
        <v>18</v>
      </c>
      <c r="I173" s="186"/>
      <c r="J173" s="187">
        <f>ROUND(I173*H173,2)</f>
        <v>0</v>
      </c>
      <c r="K173" s="183" t="s">
        <v>19</v>
      </c>
      <c r="L173" s="42"/>
      <c r="M173" s="188" t="s">
        <v>19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669</v>
      </c>
      <c r="AT173" s="192" t="s">
        <v>193</v>
      </c>
      <c r="AU173" s="192" t="s">
        <v>80</v>
      </c>
      <c r="AY173" s="20" t="s">
        <v>191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669</v>
      </c>
      <c r="BM173" s="192" t="s">
        <v>751</v>
      </c>
    </row>
    <row r="174" spans="1:65" s="2" customFormat="1" ht="11.25">
      <c r="A174" s="37"/>
      <c r="B174" s="38"/>
      <c r="C174" s="39"/>
      <c r="D174" s="194" t="s">
        <v>199</v>
      </c>
      <c r="E174" s="39"/>
      <c r="F174" s="195" t="s">
        <v>4527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199</v>
      </c>
      <c r="AU174" s="20" t="s">
        <v>80</v>
      </c>
    </row>
    <row r="175" spans="1:65" s="2" customFormat="1" ht="16.5" customHeight="1">
      <c r="A175" s="37"/>
      <c r="B175" s="38"/>
      <c r="C175" s="181" t="s">
        <v>448</v>
      </c>
      <c r="D175" s="181" t="s">
        <v>193</v>
      </c>
      <c r="E175" s="182" t="s">
        <v>3449</v>
      </c>
      <c r="F175" s="183" t="s">
        <v>4528</v>
      </c>
      <c r="G175" s="184" t="s">
        <v>2990</v>
      </c>
      <c r="H175" s="185">
        <v>6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669</v>
      </c>
      <c r="AT175" s="192" t="s">
        <v>193</v>
      </c>
      <c r="AU175" s="192" t="s">
        <v>80</v>
      </c>
      <c r="AY175" s="20" t="s">
        <v>191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669</v>
      </c>
      <c r="BM175" s="192" t="s">
        <v>764</v>
      </c>
    </row>
    <row r="176" spans="1:65" s="2" customFormat="1" ht="11.25">
      <c r="A176" s="37"/>
      <c r="B176" s="38"/>
      <c r="C176" s="39"/>
      <c r="D176" s="194" t="s">
        <v>199</v>
      </c>
      <c r="E176" s="39"/>
      <c r="F176" s="195" t="s">
        <v>4528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199</v>
      </c>
      <c r="AU176" s="20" t="s">
        <v>80</v>
      </c>
    </row>
    <row r="177" spans="1:65" s="2" customFormat="1" ht="16.5" customHeight="1">
      <c r="A177" s="37"/>
      <c r="B177" s="38"/>
      <c r="C177" s="181" t="s">
        <v>455</v>
      </c>
      <c r="D177" s="181" t="s">
        <v>193</v>
      </c>
      <c r="E177" s="182" t="s">
        <v>3452</v>
      </c>
      <c r="F177" s="183" t="s">
        <v>4529</v>
      </c>
      <c r="G177" s="184" t="s">
        <v>2990</v>
      </c>
      <c r="H177" s="185">
        <v>1</v>
      </c>
      <c r="I177" s="186"/>
      <c r="J177" s="187">
        <f>ROUND(I177*H177,2)</f>
        <v>0</v>
      </c>
      <c r="K177" s="183" t="s">
        <v>19</v>
      </c>
      <c r="L177" s="42"/>
      <c r="M177" s="188" t="s">
        <v>19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669</v>
      </c>
      <c r="AT177" s="192" t="s">
        <v>193</v>
      </c>
      <c r="AU177" s="192" t="s">
        <v>80</v>
      </c>
      <c r="AY177" s="20" t="s">
        <v>191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669</v>
      </c>
      <c r="BM177" s="192" t="s">
        <v>796</v>
      </c>
    </row>
    <row r="178" spans="1:65" s="2" customFormat="1" ht="11.25">
      <c r="A178" s="37"/>
      <c r="B178" s="38"/>
      <c r="C178" s="39"/>
      <c r="D178" s="194" t="s">
        <v>199</v>
      </c>
      <c r="E178" s="39"/>
      <c r="F178" s="195" t="s">
        <v>4529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199</v>
      </c>
      <c r="AU178" s="20" t="s">
        <v>80</v>
      </c>
    </row>
    <row r="179" spans="1:65" s="2" customFormat="1" ht="16.5" customHeight="1">
      <c r="A179" s="37"/>
      <c r="B179" s="38"/>
      <c r="C179" s="181" t="s">
        <v>463</v>
      </c>
      <c r="D179" s="181" t="s">
        <v>193</v>
      </c>
      <c r="E179" s="182" t="s">
        <v>3455</v>
      </c>
      <c r="F179" s="183" t="s">
        <v>4530</v>
      </c>
      <c r="G179" s="184" t="s">
        <v>2990</v>
      </c>
      <c r="H179" s="185">
        <v>1</v>
      </c>
      <c r="I179" s="186"/>
      <c r="J179" s="187">
        <f>ROUND(I179*H179,2)</f>
        <v>0</v>
      </c>
      <c r="K179" s="183" t="s">
        <v>19</v>
      </c>
      <c r="L179" s="42"/>
      <c r="M179" s="188" t="s">
        <v>19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669</v>
      </c>
      <c r="AT179" s="192" t="s">
        <v>193</v>
      </c>
      <c r="AU179" s="192" t="s">
        <v>80</v>
      </c>
      <c r="AY179" s="20" t="s">
        <v>191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669</v>
      </c>
      <c r="BM179" s="192" t="s">
        <v>810</v>
      </c>
    </row>
    <row r="180" spans="1:65" s="2" customFormat="1" ht="11.25">
      <c r="A180" s="37"/>
      <c r="B180" s="38"/>
      <c r="C180" s="39"/>
      <c r="D180" s="194" t="s">
        <v>199</v>
      </c>
      <c r="E180" s="39"/>
      <c r="F180" s="195" t="s">
        <v>4530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199</v>
      </c>
      <c r="AU180" s="20" t="s">
        <v>80</v>
      </c>
    </row>
    <row r="181" spans="1:65" s="2" customFormat="1" ht="16.5" customHeight="1">
      <c r="A181" s="37"/>
      <c r="B181" s="38"/>
      <c r="C181" s="181" t="s">
        <v>470</v>
      </c>
      <c r="D181" s="181" t="s">
        <v>193</v>
      </c>
      <c r="E181" s="182" t="s">
        <v>4531</v>
      </c>
      <c r="F181" s="183" t="s">
        <v>4532</v>
      </c>
      <c r="G181" s="184" t="s">
        <v>3364</v>
      </c>
      <c r="H181" s="185">
        <v>13</v>
      </c>
      <c r="I181" s="186"/>
      <c r="J181" s="187">
        <f>ROUND(I181*H181,2)</f>
        <v>0</v>
      </c>
      <c r="K181" s="183" t="s">
        <v>19</v>
      </c>
      <c r="L181" s="42"/>
      <c r="M181" s="188" t="s">
        <v>19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669</v>
      </c>
      <c r="AT181" s="192" t="s">
        <v>193</v>
      </c>
      <c r="AU181" s="192" t="s">
        <v>80</v>
      </c>
      <c r="AY181" s="20" t="s">
        <v>191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669</v>
      </c>
      <c r="BM181" s="192" t="s">
        <v>835</v>
      </c>
    </row>
    <row r="182" spans="1:65" s="2" customFormat="1" ht="11.25">
      <c r="A182" s="37"/>
      <c r="B182" s="38"/>
      <c r="C182" s="39"/>
      <c r="D182" s="194" t="s">
        <v>199</v>
      </c>
      <c r="E182" s="39"/>
      <c r="F182" s="195" t="s">
        <v>4532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199</v>
      </c>
      <c r="AU182" s="20" t="s">
        <v>80</v>
      </c>
    </row>
    <row r="183" spans="1:65" s="2" customFormat="1" ht="16.5" customHeight="1">
      <c r="A183" s="37"/>
      <c r="B183" s="38"/>
      <c r="C183" s="181" t="s">
        <v>481</v>
      </c>
      <c r="D183" s="181" t="s">
        <v>193</v>
      </c>
      <c r="E183" s="182" t="s">
        <v>4533</v>
      </c>
      <c r="F183" s="183" t="s">
        <v>4534</v>
      </c>
      <c r="G183" s="184" t="s">
        <v>3364</v>
      </c>
      <c r="H183" s="185">
        <v>25</v>
      </c>
      <c r="I183" s="186"/>
      <c r="J183" s="187">
        <f>ROUND(I183*H183,2)</f>
        <v>0</v>
      </c>
      <c r="K183" s="183" t="s">
        <v>19</v>
      </c>
      <c r="L183" s="42"/>
      <c r="M183" s="188" t="s">
        <v>19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669</v>
      </c>
      <c r="AT183" s="192" t="s">
        <v>193</v>
      </c>
      <c r="AU183" s="192" t="s">
        <v>80</v>
      </c>
      <c r="AY183" s="20" t="s">
        <v>191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669</v>
      </c>
      <c r="BM183" s="192" t="s">
        <v>848</v>
      </c>
    </row>
    <row r="184" spans="1:65" s="2" customFormat="1" ht="11.25">
      <c r="A184" s="37"/>
      <c r="B184" s="38"/>
      <c r="C184" s="39"/>
      <c r="D184" s="194" t="s">
        <v>199</v>
      </c>
      <c r="E184" s="39"/>
      <c r="F184" s="195" t="s">
        <v>4534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199</v>
      </c>
      <c r="AU184" s="20" t="s">
        <v>80</v>
      </c>
    </row>
    <row r="185" spans="1:65" s="2" customFormat="1" ht="16.5" customHeight="1">
      <c r="A185" s="37"/>
      <c r="B185" s="38"/>
      <c r="C185" s="181" t="s">
        <v>493</v>
      </c>
      <c r="D185" s="181" t="s">
        <v>193</v>
      </c>
      <c r="E185" s="182" t="s">
        <v>4535</v>
      </c>
      <c r="F185" s="183" t="s">
        <v>4536</v>
      </c>
      <c r="G185" s="184" t="s">
        <v>3364</v>
      </c>
      <c r="H185" s="185">
        <v>15</v>
      </c>
      <c r="I185" s="186"/>
      <c r="J185" s="187">
        <f>ROUND(I185*H185,2)</f>
        <v>0</v>
      </c>
      <c r="K185" s="183" t="s">
        <v>19</v>
      </c>
      <c r="L185" s="42"/>
      <c r="M185" s="188" t="s">
        <v>19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669</v>
      </c>
      <c r="AT185" s="192" t="s">
        <v>193</v>
      </c>
      <c r="AU185" s="192" t="s">
        <v>80</v>
      </c>
      <c r="AY185" s="20" t="s">
        <v>191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669</v>
      </c>
      <c r="BM185" s="192" t="s">
        <v>857</v>
      </c>
    </row>
    <row r="186" spans="1:65" s="2" customFormat="1" ht="11.25">
      <c r="A186" s="37"/>
      <c r="B186" s="38"/>
      <c r="C186" s="39"/>
      <c r="D186" s="194" t="s">
        <v>199</v>
      </c>
      <c r="E186" s="39"/>
      <c r="F186" s="195" t="s">
        <v>4536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199</v>
      </c>
      <c r="AU186" s="20" t="s">
        <v>80</v>
      </c>
    </row>
    <row r="187" spans="1:65" s="2" customFormat="1" ht="16.5" customHeight="1">
      <c r="A187" s="37"/>
      <c r="B187" s="38"/>
      <c r="C187" s="181" t="s">
        <v>500</v>
      </c>
      <c r="D187" s="181" t="s">
        <v>193</v>
      </c>
      <c r="E187" s="182" t="s">
        <v>4537</v>
      </c>
      <c r="F187" s="183" t="s">
        <v>4538</v>
      </c>
      <c r="G187" s="184" t="s">
        <v>282</v>
      </c>
      <c r="H187" s="185">
        <v>254</v>
      </c>
      <c r="I187" s="186"/>
      <c r="J187" s="187">
        <f>ROUND(I187*H187,2)</f>
        <v>0</v>
      </c>
      <c r="K187" s="183" t="s">
        <v>19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669</v>
      </c>
      <c r="AT187" s="192" t="s">
        <v>193</v>
      </c>
      <c r="AU187" s="192" t="s">
        <v>80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669</v>
      </c>
      <c r="BM187" s="192" t="s">
        <v>870</v>
      </c>
    </row>
    <row r="188" spans="1:65" s="2" customFormat="1" ht="11.25">
      <c r="A188" s="37"/>
      <c r="B188" s="38"/>
      <c r="C188" s="39"/>
      <c r="D188" s="194" t="s">
        <v>199</v>
      </c>
      <c r="E188" s="39"/>
      <c r="F188" s="195" t="s">
        <v>4538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80</v>
      </c>
    </row>
    <row r="189" spans="1:65" s="2" customFormat="1" ht="16.5" customHeight="1">
      <c r="A189" s="37"/>
      <c r="B189" s="38"/>
      <c r="C189" s="181" t="s">
        <v>507</v>
      </c>
      <c r="D189" s="181" t="s">
        <v>193</v>
      </c>
      <c r="E189" s="182" t="s">
        <v>4539</v>
      </c>
      <c r="F189" s="183" t="s">
        <v>4540</v>
      </c>
      <c r="G189" s="184" t="s">
        <v>3364</v>
      </c>
      <c r="H189" s="185">
        <v>1</v>
      </c>
      <c r="I189" s="186"/>
      <c r="J189" s="187">
        <f>ROUND(I189*H189,2)</f>
        <v>0</v>
      </c>
      <c r="K189" s="183" t="s">
        <v>19</v>
      </c>
      <c r="L189" s="42"/>
      <c r="M189" s="188" t="s">
        <v>19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669</v>
      </c>
      <c r="AT189" s="192" t="s">
        <v>193</v>
      </c>
      <c r="AU189" s="192" t="s">
        <v>80</v>
      </c>
      <c r="AY189" s="20" t="s">
        <v>191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669</v>
      </c>
      <c r="BM189" s="192" t="s">
        <v>925</v>
      </c>
    </row>
    <row r="190" spans="1:65" s="2" customFormat="1" ht="11.25">
      <c r="A190" s="37"/>
      <c r="B190" s="38"/>
      <c r="C190" s="39"/>
      <c r="D190" s="194" t="s">
        <v>199</v>
      </c>
      <c r="E190" s="39"/>
      <c r="F190" s="195" t="s">
        <v>4540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199</v>
      </c>
      <c r="AU190" s="20" t="s">
        <v>80</v>
      </c>
    </row>
    <row r="191" spans="1:65" s="2" customFormat="1" ht="16.5" customHeight="1">
      <c r="A191" s="37"/>
      <c r="B191" s="38"/>
      <c r="C191" s="181" t="s">
        <v>514</v>
      </c>
      <c r="D191" s="181" t="s">
        <v>193</v>
      </c>
      <c r="E191" s="182" t="s">
        <v>4541</v>
      </c>
      <c r="F191" s="183" t="s">
        <v>4542</v>
      </c>
      <c r="G191" s="184" t="s">
        <v>3364</v>
      </c>
      <c r="H191" s="185">
        <v>32</v>
      </c>
      <c r="I191" s="186"/>
      <c r="J191" s="187">
        <f>ROUND(I191*H191,2)</f>
        <v>0</v>
      </c>
      <c r="K191" s="183" t="s">
        <v>19</v>
      </c>
      <c r="L191" s="42"/>
      <c r="M191" s="188" t="s">
        <v>19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669</v>
      </c>
      <c r="AT191" s="192" t="s">
        <v>193</v>
      </c>
      <c r="AU191" s="192" t="s">
        <v>80</v>
      </c>
      <c r="AY191" s="20" t="s">
        <v>191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669</v>
      </c>
      <c r="BM191" s="192" t="s">
        <v>947</v>
      </c>
    </row>
    <row r="192" spans="1:65" s="2" customFormat="1" ht="11.25">
      <c r="A192" s="37"/>
      <c r="B192" s="38"/>
      <c r="C192" s="39"/>
      <c r="D192" s="194" t="s">
        <v>199</v>
      </c>
      <c r="E192" s="39"/>
      <c r="F192" s="195" t="s">
        <v>4542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199</v>
      </c>
      <c r="AU192" s="20" t="s">
        <v>80</v>
      </c>
    </row>
    <row r="193" spans="1:65" s="2" customFormat="1" ht="16.5" customHeight="1">
      <c r="A193" s="37"/>
      <c r="B193" s="38"/>
      <c r="C193" s="181" t="s">
        <v>521</v>
      </c>
      <c r="D193" s="181" t="s">
        <v>193</v>
      </c>
      <c r="E193" s="182" t="s">
        <v>4543</v>
      </c>
      <c r="F193" s="183" t="s">
        <v>4544</v>
      </c>
      <c r="G193" s="184" t="s">
        <v>3364</v>
      </c>
      <c r="H193" s="185">
        <v>6</v>
      </c>
      <c r="I193" s="186"/>
      <c r="J193" s="187">
        <f>ROUND(I193*H193,2)</f>
        <v>0</v>
      </c>
      <c r="K193" s="183" t="s">
        <v>19</v>
      </c>
      <c r="L193" s="42"/>
      <c r="M193" s="188" t="s">
        <v>19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669</v>
      </c>
      <c r="AT193" s="192" t="s">
        <v>193</v>
      </c>
      <c r="AU193" s="192" t="s">
        <v>80</v>
      </c>
      <c r="AY193" s="20" t="s">
        <v>191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669</v>
      </c>
      <c r="BM193" s="192" t="s">
        <v>970</v>
      </c>
    </row>
    <row r="194" spans="1:65" s="2" customFormat="1" ht="11.25">
      <c r="A194" s="37"/>
      <c r="B194" s="38"/>
      <c r="C194" s="39"/>
      <c r="D194" s="194" t="s">
        <v>199</v>
      </c>
      <c r="E194" s="39"/>
      <c r="F194" s="195" t="s">
        <v>4544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199</v>
      </c>
      <c r="AU194" s="20" t="s">
        <v>80</v>
      </c>
    </row>
    <row r="195" spans="1:65" s="2" customFormat="1" ht="16.5" customHeight="1">
      <c r="A195" s="37"/>
      <c r="B195" s="38"/>
      <c r="C195" s="181" t="s">
        <v>528</v>
      </c>
      <c r="D195" s="181" t="s">
        <v>193</v>
      </c>
      <c r="E195" s="182" t="s">
        <v>4497</v>
      </c>
      <c r="F195" s="183" t="s">
        <v>4498</v>
      </c>
      <c r="G195" s="184" t="s">
        <v>282</v>
      </c>
      <c r="H195" s="185">
        <v>39</v>
      </c>
      <c r="I195" s="186"/>
      <c r="J195" s="187">
        <f>ROUND(I195*H195,2)</f>
        <v>0</v>
      </c>
      <c r="K195" s="183" t="s">
        <v>19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669</v>
      </c>
      <c r="AT195" s="192" t="s">
        <v>193</v>
      </c>
      <c r="AU195" s="192" t="s">
        <v>80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669</v>
      </c>
      <c r="BM195" s="192" t="s">
        <v>984</v>
      </c>
    </row>
    <row r="196" spans="1:65" s="2" customFormat="1" ht="11.25">
      <c r="A196" s="37"/>
      <c r="B196" s="38"/>
      <c r="C196" s="39"/>
      <c r="D196" s="194" t="s">
        <v>199</v>
      </c>
      <c r="E196" s="39"/>
      <c r="F196" s="195" t="s">
        <v>4498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80</v>
      </c>
    </row>
    <row r="197" spans="1:65" s="2" customFormat="1" ht="21.75" customHeight="1">
      <c r="A197" s="37"/>
      <c r="B197" s="38"/>
      <c r="C197" s="181" t="s">
        <v>533</v>
      </c>
      <c r="D197" s="181" t="s">
        <v>193</v>
      </c>
      <c r="E197" s="182" t="s">
        <v>4499</v>
      </c>
      <c r="F197" s="183" t="s">
        <v>4500</v>
      </c>
      <c r="G197" s="184" t="s">
        <v>282</v>
      </c>
      <c r="H197" s="185">
        <v>31</v>
      </c>
      <c r="I197" s="186"/>
      <c r="J197" s="187">
        <f>ROUND(I197*H197,2)</f>
        <v>0</v>
      </c>
      <c r="K197" s="183" t="s">
        <v>19</v>
      </c>
      <c r="L197" s="42"/>
      <c r="M197" s="188" t="s">
        <v>19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669</v>
      </c>
      <c r="AT197" s="192" t="s">
        <v>193</v>
      </c>
      <c r="AU197" s="192" t="s">
        <v>80</v>
      </c>
      <c r="AY197" s="20" t="s">
        <v>191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669</v>
      </c>
      <c r="BM197" s="192" t="s">
        <v>996</v>
      </c>
    </row>
    <row r="198" spans="1:65" s="2" customFormat="1" ht="11.25">
      <c r="A198" s="37"/>
      <c r="B198" s="38"/>
      <c r="C198" s="39"/>
      <c r="D198" s="194" t="s">
        <v>199</v>
      </c>
      <c r="E198" s="39"/>
      <c r="F198" s="195" t="s">
        <v>4500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199</v>
      </c>
      <c r="AU198" s="20" t="s">
        <v>80</v>
      </c>
    </row>
    <row r="199" spans="1:65" s="2" customFormat="1" ht="16.5" customHeight="1">
      <c r="A199" s="37"/>
      <c r="B199" s="38"/>
      <c r="C199" s="181" t="s">
        <v>540</v>
      </c>
      <c r="D199" s="181" t="s">
        <v>193</v>
      </c>
      <c r="E199" s="182" t="s">
        <v>4505</v>
      </c>
      <c r="F199" s="183" t="s">
        <v>4506</v>
      </c>
      <c r="G199" s="184" t="s">
        <v>2306</v>
      </c>
      <c r="H199" s="185">
        <v>226</v>
      </c>
      <c r="I199" s="186"/>
      <c r="J199" s="187">
        <f>ROUND(I199*H199,2)</f>
        <v>0</v>
      </c>
      <c r="K199" s="183" t="s">
        <v>19</v>
      </c>
      <c r="L199" s="42"/>
      <c r="M199" s="188" t="s">
        <v>19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669</v>
      </c>
      <c r="AT199" s="192" t="s">
        <v>193</v>
      </c>
      <c r="AU199" s="192" t="s">
        <v>80</v>
      </c>
      <c r="AY199" s="20" t="s">
        <v>191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669</v>
      </c>
      <c r="BM199" s="192" t="s">
        <v>1006</v>
      </c>
    </row>
    <row r="200" spans="1:65" s="2" customFormat="1" ht="11.25">
      <c r="A200" s="37"/>
      <c r="B200" s="38"/>
      <c r="C200" s="39"/>
      <c r="D200" s="194" t="s">
        <v>199</v>
      </c>
      <c r="E200" s="39"/>
      <c r="F200" s="195" t="s">
        <v>4506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199</v>
      </c>
      <c r="AU200" s="20" t="s">
        <v>80</v>
      </c>
    </row>
    <row r="201" spans="1:65" s="12" customFormat="1" ht="25.9" customHeight="1">
      <c r="B201" s="165"/>
      <c r="C201" s="166"/>
      <c r="D201" s="167" t="s">
        <v>72</v>
      </c>
      <c r="E201" s="168" t="s">
        <v>3491</v>
      </c>
      <c r="F201" s="168" t="s">
        <v>4545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SUM(P202:P231)</f>
        <v>0</v>
      </c>
      <c r="Q201" s="173"/>
      <c r="R201" s="174">
        <f>SUM(R202:R231)</f>
        <v>0</v>
      </c>
      <c r="S201" s="173"/>
      <c r="T201" s="175">
        <f>SUM(T202:T231)</f>
        <v>0</v>
      </c>
      <c r="AR201" s="176" t="s">
        <v>80</v>
      </c>
      <c r="AT201" s="177" t="s">
        <v>72</v>
      </c>
      <c r="AU201" s="177" t="s">
        <v>73</v>
      </c>
      <c r="AY201" s="176" t="s">
        <v>191</v>
      </c>
      <c r="BK201" s="178">
        <f>SUM(BK202:BK231)</f>
        <v>0</v>
      </c>
    </row>
    <row r="202" spans="1:65" s="2" customFormat="1" ht="37.9" customHeight="1">
      <c r="A202" s="37"/>
      <c r="B202" s="38"/>
      <c r="C202" s="181" t="s">
        <v>547</v>
      </c>
      <c r="D202" s="181" t="s">
        <v>193</v>
      </c>
      <c r="E202" s="182" t="s">
        <v>4546</v>
      </c>
      <c r="F202" s="183" t="s">
        <v>4511</v>
      </c>
      <c r="G202" s="184" t="s">
        <v>2990</v>
      </c>
      <c r="H202" s="185">
        <v>1</v>
      </c>
      <c r="I202" s="186"/>
      <c r="J202" s="187">
        <f>ROUND(I202*H202,2)</f>
        <v>0</v>
      </c>
      <c r="K202" s="183" t="s">
        <v>19</v>
      </c>
      <c r="L202" s="42"/>
      <c r="M202" s="188" t="s">
        <v>19</v>
      </c>
      <c r="N202" s="189" t="s">
        <v>44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669</v>
      </c>
      <c r="AT202" s="192" t="s">
        <v>193</v>
      </c>
      <c r="AU202" s="192" t="s">
        <v>80</v>
      </c>
      <c r="AY202" s="20" t="s">
        <v>191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80</v>
      </c>
      <c r="BK202" s="193">
        <f>ROUND(I202*H202,2)</f>
        <v>0</v>
      </c>
      <c r="BL202" s="20" t="s">
        <v>669</v>
      </c>
      <c r="BM202" s="192" t="s">
        <v>1016</v>
      </c>
    </row>
    <row r="203" spans="1:65" s="2" customFormat="1" ht="68.25">
      <c r="A203" s="37"/>
      <c r="B203" s="38"/>
      <c r="C203" s="39"/>
      <c r="D203" s="194" t="s">
        <v>199</v>
      </c>
      <c r="E203" s="39"/>
      <c r="F203" s="195" t="s">
        <v>4547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199</v>
      </c>
      <c r="AU203" s="20" t="s">
        <v>80</v>
      </c>
    </row>
    <row r="204" spans="1:65" s="2" customFormat="1" ht="21.75" customHeight="1">
      <c r="A204" s="37"/>
      <c r="B204" s="38"/>
      <c r="C204" s="181" t="s">
        <v>552</v>
      </c>
      <c r="D204" s="181" t="s">
        <v>193</v>
      </c>
      <c r="E204" s="182" t="s">
        <v>4548</v>
      </c>
      <c r="F204" s="183" t="s">
        <v>4463</v>
      </c>
      <c r="G204" s="184" t="s">
        <v>2990</v>
      </c>
      <c r="H204" s="185">
        <v>12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669</v>
      </c>
      <c r="AT204" s="192" t="s">
        <v>193</v>
      </c>
      <c r="AU204" s="192" t="s">
        <v>80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669</v>
      </c>
      <c r="BM204" s="192" t="s">
        <v>1030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4463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80</v>
      </c>
    </row>
    <row r="206" spans="1:65" s="2" customFormat="1" ht="16.5" customHeight="1">
      <c r="A206" s="37"/>
      <c r="B206" s="38"/>
      <c r="C206" s="181" t="s">
        <v>601</v>
      </c>
      <c r="D206" s="181" t="s">
        <v>193</v>
      </c>
      <c r="E206" s="182" t="s">
        <v>4549</v>
      </c>
      <c r="F206" s="183" t="s">
        <v>4550</v>
      </c>
      <c r="G206" s="184" t="s">
        <v>2990</v>
      </c>
      <c r="H206" s="185">
        <v>1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44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669</v>
      </c>
      <c r="AT206" s="192" t="s">
        <v>193</v>
      </c>
      <c r="AU206" s="192" t="s">
        <v>80</v>
      </c>
      <c r="AY206" s="20" t="s">
        <v>191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669</v>
      </c>
      <c r="BM206" s="192" t="s">
        <v>1052</v>
      </c>
    </row>
    <row r="207" spans="1:65" s="2" customFormat="1" ht="11.25">
      <c r="A207" s="37"/>
      <c r="B207" s="38"/>
      <c r="C207" s="39"/>
      <c r="D207" s="194" t="s">
        <v>199</v>
      </c>
      <c r="E207" s="39"/>
      <c r="F207" s="195" t="s">
        <v>4550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199</v>
      </c>
      <c r="AU207" s="20" t="s">
        <v>80</v>
      </c>
    </row>
    <row r="208" spans="1:65" s="2" customFormat="1" ht="16.5" customHeight="1">
      <c r="A208" s="37"/>
      <c r="B208" s="38"/>
      <c r="C208" s="181" t="s">
        <v>610</v>
      </c>
      <c r="D208" s="181" t="s">
        <v>193</v>
      </c>
      <c r="E208" s="182" t="s">
        <v>4551</v>
      </c>
      <c r="F208" s="183" t="s">
        <v>4552</v>
      </c>
      <c r="G208" s="184" t="s">
        <v>2990</v>
      </c>
      <c r="H208" s="185">
        <v>1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669</v>
      </c>
      <c r="AT208" s="192" t="s">
        <v>193</v>
      </c>
      <c r="AU208" s="192" t="s">
        <v>80</v>
      </c>
      <c r="AY208" s="20" t="s">
        <v>191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669</v>
      </c>
      <c r="BM208" s="192" t="s">
        <v>1065</v>
      </c>
    </row>
    <row r="209" spans="1:65" s="2" customFormat="1" ht="11.25">
      <c r="A209" s="37"/>
      <c r="B209" s="38"/>
      <c r="C209" s="39"/>
      <c r="D209" s="194" t="s">
        <v>199</v>
      </c>
      <c r="E209" s="39"/>
      <c r="F209" s="195" t="s">
        <v>4552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199</v>
      </c>
      <c r="AU209" s="20" t="s">
        <v>80</v>
      </c>
    </row>
    <row r="210" spans="1:65" s="2" customFormat="1" ht="21.75" customHeight="1">
      <c r="A210" s="37"/>
      <c r="B210" s="38"/>
      <c r="C210" s="181" t="s">
        <v>617</v>
      </c>
      <c r="D210" s="181" t="s">
        <v>193</v>
      </c>
      <c r="E210" s="182" t="s">
        <v>4553</v>
      </c>
      <c r="F210" s="183" t="s">
        <v>4554</v>
      </c>
      <c r="G210" s="184" t="s">
        <v>2990</v>
      </c>
      <c r="H210" s="185">
        <v>1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44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669</v>
      </c>
      <c r="AT210" s="192" t="s">
        <v>193</v>
      </c>
      <c r="AU210" s="192" t="s">
        <v>80</v>
      </c>
      <c r="AY210" s="20" t="s">
        <v>191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669</v>
      </c>
      <c r="BM210" s="192" t="s">
        <v>1079</v>
      </c>
    </row>
    <row r="211" spans="1:65" s="2" customFormat="1" ht="11.25">
      <c r="A211" s="37"/>
      <c r="B211" s="38"/>
      <c r="C211" s="39"/>
      <c r="D211" s="194" t="s">
        <v>199</v>
      </c>
      <c r="E211" s="39"/>
      <c r="F211" s="195" t="s">
        <v>4554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199</v>
      </c>
      <c r="AU211" s="20" t="s">
        <v>80</v>
      </c>
    </row>
    <row r="212" spans="1:65" s="2" customFormat="1" ht="21.75" customHeight="1">
      <c r="A212" s="37"/>
      <c r="B212" s="38"/>
      <c r="C212" s="181" t="s">
        <v>622</v>
      </c>
      <c r="D212" s="181" t="s">
        <v>193</v>
      </c>
      <c r="E212" s="182" t="s">
        <v>4555</v>
      </c>
      <c r="F212" s="183" t="s">
        <v>4556</v>
      </c>
      <c r="G212" s="184" t="s">
        <v>2990</v>
      </c>
      <c r="H212" s="185">
        <v>1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669</v>
      </c>
      <c r="AT212" s="192" t="s">
        <v>193</v>
      </c>
      <c r="AU212" s="192" t="s">
        <v>80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669</v>
      </c>
      <c r="BM212" s="192" t="s">
        <v>1093</v>
      </c>
    </row>
    <row r="213" spans="1:65" s="2" customFormat="1" ht="11.25">
      <c r="A213" s="37"/>
      <c r="B213" s="38"/>
      <c r="C213" s="39"/>
      <c r="D213" s="194" t="s">
        <v>199</v>
      </c>
      <c r="E213" s="39"/>
      <c r="F213" s="195" t="s">
        <v>4556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80</v>
      </c>
    </row>
    <row r="214" spans="1:65" s="2" customFormat="1" ht="21.75" customHeight="1">
      <c r="A214" s="37"/>
      <c r="B214" s="38"/>
      <c r="C214" s="181" t="s">
        <v>629</v>
      </c>
      <c r="D214" s="181" t="s">
        <v>193</v>
      </c>
      <c r="E214" s="182" t="s">
        <v>4557</v>
      </c>
      <c r="F214" s="183" t="s">
        <v>4558</v>
      </c>
      <c r="G214" s="184" t="s">
        <v>2990</v>
      </c>
      <c r="H214" s="185">
        <v>2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44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669</v>
      </c>
      <c r="AT214" s="192" t="s">
        <v>193</v>
      </c>
      <c r="AU214" s="192" t="s">
        <v>80</v>
      </c>
      <c r="AY214" s="20" t="s">
        <v>191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669</v>
      </c>
      <c r="BM214" s="192" t="s">
        <v>1105</v>
      </c>
    </row>
    <row r="215" spans="1:65" s="2" customFormat="1" ht="11.25">
      <c r="A215" s="37"/>
      <c r="B215" s="38"/>
      <c r="C215" s="39"/>
      <c r="D215" s="194" t="s">
        <v>199</v>
      </c>
      <c r="E215" s="39"/>
      <c r="F215" s="195" t="s">
        <v>4558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199</v>
      </c>
      <c r="AU215" s="20" t="s">
        <v>80</v>
      </c>
    </row>
    <row r="216" spans="1:65" s="2" customFormat="1" ht="21.75" customHeight="1">
      <c r="A216" s="37"/>
      <c r="B216" s="38"/>
      <c r="C216" s="181" t="s">
        <v>634</v>
      </c>
      <c r="D216" s="181" t="s">
        <v>193</v>
      </c>
      <c r="E216" s="182" t="s">
        <v>4559</v>
      </c>
      <c r="F216" s="183" t="s">
        <v>4560</v>
      </c>
      <c r="G216" s="184" t="s">
        <v>2990</v>
      </c>
      <c r="H216" s="185">
        <v>1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669</v>
      </c>
      <c r="AT216" s="192" t="s">
        <v>193</v>
      </c>
      <c r="AU216" s="192" t="s">
        <v>80</v>
      </c>
      <c r="AY216" s="20" t="s">
        <v>191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669</v>
      </c>
      <c r="BM216" s="192" t="s">
        <v>1120</v>
      </c>
    </row>
    <row r="217" spans="1:65" s="2" customFormat="1" ht="11.25">
      <c r="A217" s="37"/>
      <c r="B217" s="38"/>
      <c r="C217" s="39"/>
      <c r="D217" s="194" t="s">
        <v>199</v>
      </c>
      <c r="E217" s="39"/>
      <c r="F217" s="195" t="s">
        <v>4560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199</v>
      </c>
      <c r="AU217" s="20" t="s">
        <v>80</v>
      </c>
    </row>
    <row r="218" spans="1:65" s="2" customFormat="1" ht="21.75" customHeight="1">
      <c r="A218" s="37"/>
      <c r="B218" s="38"/>
      <c r="C218" s="181" t="s">
        <v>641</v>
      </c>
      <c r="D218" s="181" t="s">
        <v>193</v>
      </c>
      <c r="E218" s="182" t="s">
        <v>4561</v>
      </c>
      <c r="F218" s="183" t="s">
        <v>4562</v>
      </c>
      <c r="G218" s="184" t="s">
        <v>2990</v>
      </c>
      <c r="H218" s="185">
        <v>1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669</v>
      </c>
      <c r="AT218" s="192" t="s">
        <v>193</v>
      </c>
      <c r="AU218" s="192" t="s">
        <v>80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669</v>
      </c>
      <c r="BM218" s="192" t="s">
        <v>1134</v>
      </c>
    </row>
    <row r="219" spans="1:65" s="2" customFormat="1" ht="11.25">
      <c r="A219" s="37"/>
      <c r="B219" s="38"/>
      <c r="C219" s="39"/>
      <c r="D219" s="194" t="s">
        <v>199</v>
      </c>
      <c r="E219" s="39"/>
      <c r="F219" s="195" t="s">
        <v>4562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80</v>
      </c>
    </row>
    <row r="220" spans="1:65" s="2" customFormat="1" ht="16.5" customHeight="1">
      <c r="A220" s="37"/>
      <c r="B220" s="38"/>
      <c r="C220" s="181" t="s">
        <v>646</v>
      </c>
      <c r="D220" s="181" t="s">
        <v>193</v>
      </c>
      <c r="E220" s="182" t="s">
        <v>3520</v>
      </c>
      <c r="F220" s="183" t="s">
        <v>4563</v>
      </c>
      <c r="G220" s="184" t="s">
        <v>2990</v>
      </c>
      <c r="H220" s="185">
        <v>1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669</v>
      </c>
      <c r="AT220" s="192" t="s">
        <v>193</v>
      </c>
      <c r="AU220" s="192" t="s">
        <v>80</v>
      </c>
      <c r="AY220" s="20" t="s">
        <v>191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669</v>
      </c>
      <c r="BM220" s="192" t="s">
        <v>1149</v>
      </c>
    </row>
    <row r="221" spans="1:65" s="2" customFormat="1" ht="11.25">
      <c r="A221" s="37"/>
      <c r="B221" s="38"/>
      <c r="C221" s="39"/>
      <c r="D221" s="194" t="s">
        <v>199</v>
      </c>
      <c r="E221" s="39"/>
      <c r="F221" s="195" t="s">
        <v>4563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199</v>
      </c>
      <c r="AU221" s="20" t="s">
        <v>80</v>
      </c>
    </row>
    <row r="222" spans="1:65" s="2" customFormat="1" ht="16.5" customHeight="1">
      <c r="A222" s="37"/>
      <c r="B222" s="38"/>
      <c r="C222" s="181" t="s">
        <v>653</v>
      </c>
      <c r="D222" s="181" t="s">
        <v>193</v>
      </c>
      <c r="E222" s="182" t="s">
        <v>4537</v>
      </c>
      <c r="F222" s="183" t="s">
        <v>4538</v>
      </c>
      <c r="G222" s="184" t="s">
        <v>282</v>
      </c>
      <c r="H222" s="185">
        <v>170</v>
      </c>
      <c r="I222" s="186"/>
      <c r="J222" s="187">
        <f>ROUND(I222*H222,2)</f>
        <v>0</v>
      </c>
      <c r="K222" s="183" t="s">
        <v>19</v>
      </c>
      <c r="L222" s="42"/>
      <c r="M222" s="188" t="s">
        <v>19</v>
      </c>
      <c r="N222" s="189" t="s">
        <v>44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669</v>
      </c>
      <c r="AT222" s="192" t="s">
        <v>193</v>
      </c>
      <c r="AU222" s="192" t="s">
        <v>80</v>
      </c>
      <c r="AY222" s="20" t="s">
        <v>191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669</v>
      </c>
      <c r="BM222" s="192" t="s">
        <v>1164</v>
      </c>
    </row>
    <row r="223" spans="1:65" s="2" customFormat="1" ht="11.25">
      <c r="A223" s="37"/>
      <c r="B223" s="38"/>
      <c r="C223" s="39"/>
      <c r="D223" s="194" t="s">
        <v>199</v>
      </c>
      <c r="E223" s="39"/>
      <c r="F223" s="195" t="s">
        <v>4538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199</v>
      </c>
      <c r="AU223" s="20" t="s">
        <v>80</v>
      </c>
    </row>
    <row r="224" spans="1:65" s="2" customFormat="1" ht="16.5" customHeight="1">
      <c r="A224" s="37"/>
      <c r="B224" s="38"/>
      <c r="C224" s="181" t="s">
        <v>656</v>
      </c>
      <c r="D224" s="181" t="s">
        <v>193</v>
      </c>
      <c r="E224" s="182" t="s">
        <v>4543</v>
      </c>
      <c r="F224" s="183" t="s">
        <v>4544</v>
      </c>
      <c r="G224" s="184" t="s">
        <v>3364</v>
      </c>
      <c r="H224" s="185">
        <v>10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44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669</v>
      </c>
      <c r="AT224" s="192" t="s">
        <v>193</v>
      </c>
      <c r="AU224" s="192" t="s">
        <v>80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669</v>
      </c>
      <c r="BM224" s="192" t="s">
        <v>1178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4544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80</v>
      </c>
    </row>
    <row r="226" spans="1:65" s="2" customFormat="1" ht="16.5" customHeight="1">
      <c r="A226" s="37"/>
      <c r="B226" s="38"/>
      <c r="C226" s="181" t="s">
        <v>663</v>
      </c>
      <c r="D226" s="181" t="s">
        <v>193</v>
      </c>
      <c r="E226" s="182" t="s">
        <v>4497</v>
      </c>
      <c r="F226" s="183" t="s">
        <v>4498</v>
      </c>
      <c r="G226" s="184" t="s">
        <v>282</v>
      </c>
      <c r="H226" s="185">
        <v>32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669</v>
      </c>
      <c r="AT226" s="192" t="s">
        <v>193</v>
      </c>
      <c r="AU226" s="192" t="s">
        <v>80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669</v>
      </c>
      <c r="BM226" s="192" t="s">
        <v>1193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4498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80</v>
      </c>
    </row>
    <row r="228" spans="1:65" s="2" customFormat="1" ht="21.75" customHeight="1">
      <c r="A228" s="37"/>
      <c r="B228" s="38"/>
      <c r="C228" s="181" t="s">
        <v>669</v>
      </c>
      <c r="D228" s="181" t="s">
        <v>193</v>
      </c>
      <c r="E228" s="182" t="s">
        <v>4499</v>
      </c>
      <c r="F228" s="183" t="s">
        <v>4500</v>
      </c>
      <c r="G228" s="184" t="s">
        <v>282</v>
      </c>
      <c r="H228" s="185">
        <v>41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669</v>
      </c>
      <c r="AT228" s="192" t="s">
        <v>193</v>
      </c>
      <c r="AU228" s="192" t="s">
        <v>80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669</v>
      </c>
      <c r="BM228" s="192" t="s">
        <v>1209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4500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80</v>
      </c>
    </row>
    <row r="230" spans="1:65" s="2" customFormat="1" ht="16.5" customHeight="1">
      <c r="A230" s="37"/>
      <c r="B230" s="38"/>
      <c r="C230" s="181" t="s">
        <v>673</v>
      </c>
      <c r="D230" s="181" t="s">
        <v>193</v>
      </c>
      <c r="E230" s="182" t="s">
        <v>4505</v>
      </c>
      <c r="F230" s="183" t="s">
        <v>4506</v>
      </c>
      <c r="G230" s="184" t="s">
        <v>2306</v>
      </c>
      <c r="H230" s="185">
        <v>162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669</v>
      </c>
      <c r="AT230" s="192" t="s">
        <v>193</v>
      </c>
      <c r="AU230" s="192" t="s">
        <v>80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669</v>
      </c>
      <c r="BM230" s="192" t="s">
        <v>1226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4506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80</v>
      </c>
    </row>
    <row r="232" spans="1:65" s="12" customFormat="1" ht="25.9" customHeight="1">
      <c r="B232" s="165"/>
      <c r="C232" s="166"/>
      <c r="D232" s="167" t="s">
        <v>72</v>
      </c>
      <c r="E232" s="168" t="s">
        <v>3563</v>
      </c>
      <c r="F232" s="168" t="s">
        <v>4564</v>
      </c>
      <c r="G232" s="166"/>
      <c r="H232" s="166"/>
      <c r="I232" s="169"/>
      <c r="J232" s="170">
        <f>BK232</f>
        <v>0</v>
      </c>
      <c r="K232" s="166"/>
      <c r="L232" s="171"/>
      <c r="M232" s="172"/>
      <c r="N232" s="173"/>
      <c r="O232" s="173"/>
      <c r="P232" s="174">
        <f>SUM(P233:P250)</f>
        <v>0</v>
      </c>
      <c r="Q232" s="173"/>
      <c r="R232" s="174">
        <f>SUM(R233:R250)</f>
        <v>0</v>
      </c>
      <c r="S232" s="173"/>
      <c r="T232" s="175">
        <f>SUM(T233:T250)</f>
        <v>0</v>
      </c>
      <c r="AR232" s="176" t="s">
        <v>80</v>
      </c>
      <c r="AT232" s="177" t="s">
        <v>72</v>
      </c>
      <c r="AU232" s="177" t="s">
        <v>73</v>
      </c>
      <c r="AY232" s="176" t="s">
        <v>191</v>
      </c>
      <c r="BK232" s="178">
        <f>SUM(BK233:BK250)</f>
        <v>0</v>
      </c>
    </row>
    <row r="233" spans="1:65" s="2" customFormat="1" ht="37.9" customHeight="1">
      <c r="A233" s="37"/>
      <c r="B233" s="38"/>
      <c r="C233" s="181" t="s">
        <v>680</v>
      </c>
      <c r="D233" s="181" t="s">
        <v>193</v>
      </c>
      <c r="E233" s="182" t="s">
        <v>4565</v>
      </c>
      <c r="F233" s="183" t="s">
        <v>4566</v>
      </c>
      <c r="G233" s="184" t="s">
        <v>2990</v>
      </c>
      <c r="H233" s="185">
        <v>1</v>
      </c>
      <c r="I233" s="186"/>
      <c r="J233" s="187">
        <f>ROUND(I233*H233,2)</f>
        <v>0</v>
      </c>
      <c r="K233" s="183" t="s">
        <v>19</v>
      </c>
      <c r="L233" s="42"/>
      <c r="M233" s="188" t="s">
        <v>19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669</v>
      </c>
      <c r="AT233" s="192" t="s">
        <v>193</v>
      </c>
      <c r="AU233" s="192" t="s">
        <v>80</v>
      </c>
      <c r="AY233" s="20" t="s">
        <v>191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669</v>
      </c>
      <c r="BM233" s="192" t="s">
        <v>1244</v>
      </c>
    </row>
    <row r="234" spans="1:65" s="2" customFormat="1" ht="29.25">
      <c r="A234" s="37"/>
      <c r="B234" s="38"/>
      <c r="C234" s="39"/>
      <c r="D234" s="194" t="s">
        <v>199</v>
      </c>
      <c r="E234" s="39"/>
      <c r="F234" s="195" t="s">
        <v>4567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199</v>
      </c>
      <c r="AU234" s="20" t="s">
        <v>80</v>
      </c>
    </row>
    <row r="235" spans="1:65" s="2" customFormat="1" ht="37.9" customHeight="1">
      <c r="A235" s="37"/>
      <c r="B235" s="38"/>
      <c r="C235" s="181" t="s">
        <v>686</v>
      </c>
      <c r="D235" s="181" t="s">
        <v>193</v>
      </c>
      <c r="E235" s="182" t="s">
        <v>4568</v>
      </c>
      <c r="F235" s="183" t="s">
        <v>4569</v>
      </c>
      <c r="G235" s="184" t="s">
        <v>2990</v>
      </c>
      <c r="H235" s="185">
        <v>1</v>
      </c>
      <c r="I235" s="186"/>
      <c r="J235" s="187">
        <f>ROUND(I235*H235,2)</f>
        <v>0</v>
      </c>
      <c r="K235" s="183" t="s">
        <v>19</v>
      </c>
      <c r="L235" s="42"/>
      <c r="M235" s="188" t="s">
        <v>19</v>
      </c>
      <c r="N235" s="189" t="s">
        <v>44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669</v>
      </c>
      <c r="AT235" s="192" t="s">
        <v>193</v>
      </c>
      <c r="AU235" s="192" t="s">
        <v>80</v>
      </c>
      <c r="AY235" s="20" t="s">
        <v>191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80</v>
      </c>
      <c r="BK235" s="193">
        <f>ROUND(I235*H235,2)</f>
        <v>0</v>
      </c>
      <c r="BL235" s="20" t="s">
        <v>669</v>
      </c>
      <c r="BM235" s="192" t="s">
        <v>1272</v>
      </c>
    </row>
    <row r="236" spans="1:65" s="2" customFormat="1" ht="29.25">
      <c r="A236" s="37"/>
      <c r="B236" s="38"/>
      <c r="C236" s="39"/>
      <c r="D236" s="194" t="s">
        <v>199</v>
      </c>
      <c r="E236" s="39"/>
      <c r="F236" s="195" t="s">
        <v>4570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199</v>
      </c>
      <c r="AU236" s="20" t="s">
        <v>80</v>
      </c>
    </row>
    <row r="237" spans="1:65" s="2" customFormat="1" ht="16.5" customHeight="1">
      <c r="A237" s="37"/>
      <c r="B237" s="38"/>
      <c r="C237" s="181" t="s">
        <v>693</v>
      </c>
      <c r="D237" s="181" t="s">
        <v>193</v>
      </c>
      <c r="E237" s="182" t="s">
        <v>4571</v>
      </c>
      <c r="F237" s="183" t="s">
        <v>4572</v>
      </c>
      <c r="G237" s="184" t="s">
        <v>2990</v>
      </c>
      <c r="H237" s="185">
        <v>2</v>
      </c>
      <c r="I237" s="186"/>
      <c r="J237" s="187">
        <f>ROUND(I237*H237,2)</f>
        <v>0</v>
      </c>
      <c r="K237" s="183" t="s">
        <v>19</v>
      </c>
      <c r="L237" s="42"/>
      <c r="M237" s="188" t="s">
        <v>19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669</v>
      </c>
      <c r="AT237" s="192" t="s">
        <v>193</v>
      </c>
      <c r="AU237" s="192" t="s">
        <v>80</v>
      </c>
      <c r="AY237" s="20" t="s">
        <v>191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669</v>
      </c>
      <c r="BM237" s="192" t="s">
        <v>1285</v>
      </c>
    </row>
    <row r="238" spans="1:65" s="2" customFormat="1" ht="11.25">
      <c r="A238" s="37"/>
      <c r="B238" s="38"/>
      <c r="C238" s="39"/>
      <c r="D238" s="194" t="s">
        <v>199</v>
      </c>
      <c r="E238" s="39"/>
      <c r="F238" s="195" t="s">
        <v>4572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199</v>
      </c>
      <c r="AU238" s="20" t="s">
        <v>80</v>
      </c>
    </row>
    <row r="239" spans="1:65" s="2" customFormat="1" ht="16.5" customHeight="1">
      <c r="A239" s="37"/>
      <c r="B239" s="38"/>
      <c r="C239" s="181" t="s">
        <v>711</v>
      </c>
      <c r="D239" s="181" t="s">
        <v>193</v>
      </c>
      <c r="E239" s="182" t="s">
        <v>4573</v>
      </c>
      <c r="F239" s="183" t="s">
        <v>4574</v>
      </c>
      <c r="G239" s="184" t="s">
        <v>2990</v>
      </c>
      <c r="H239" s="185">
        <v>1</v>
      </c>
      <c r="I239" s="186"/>
      <c r="J239" s="187">
        <f>ROUND(I239*H239,2)</f>
        <v>0</v>
      </c>
      <c r="K239" s="183" t="s">
        <v>19</v>
      </c>
      <c r="L239" s="42"/>
      <c r="M239" s="188" t="s">
        <v>19</v>
      </c>
      <c r="N239" s="189" t="s">
        <v>44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669</v>
      </c>
      <c r="AT239" s="192" t="s">
        <v>193</v>
      </c>
      <c r="AU239" s="192" t="s">
        <v>80</v>
      </c>
      <c r="AY239" s="20" t="s">
        <v>191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669</v>
      </c>
      <c r="BM239" s="192" t="s">
        <v>1299</v>
      </c>
    </row>
    <row r="240" spans="1:65" s="2" customFormat="1" ht="11.25">
      <c r="A240" s="37"/>
      <c r="B240" s="38"/>
      <c r="C240" s="39"/>
      <c r="D240" s="194" t="s">
        <v>199</v>
      </c>
      <c r="E240" s="39"/>
      <c r="F240" s="195" t="s">
        <v>4574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199</v>
      </c>
      <c r="AU240" s="20" t="s">
        <v>80</v>
      </c>
    </row>
    <row r="241" spans="1:65" s="2" customFormat="1" ht="16.5" customHeight="1">
      <c r="A241" s="37"/>
      <c r="B241" s="38"/>
      <c r="C241" s="181" t="s">
        <v>720</v>
      </c>
      <c r="D241" s="181" t="s">
        <v>193</v>
      </c>
      <c r="E241" s="182" t="s">
        <v>4575</v>
      </c>
      <c r="F241" s="183" t="s">
        <v>4515</v>
      </c>
      <c r="G241" s="184" t="s">
        <v>2990</v>
      </c>
      <c r="H241" s="185">
        <v>1</v>
      </c>
      <c r="I241" s="186"/>
      <c r="J241" s="187">
        <f>ROUND(I241*H241,2)</f>
        <v>0</v>
      </c>
      <c r="K241" s="183" t="s">
        <v>19</v>
      </c>
      <c r="L241" s="42"/>
      <c r="M241" s="188" t="s">
        <v>19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669</v>
      </c>
      <c r="AT241" s="192" t="s">
        <v>193</v>
      </c>
      <c r="AU241" s="192" t="s">
        <v>80</v>
      </c>
      <c r="AY241" s="20" t="s">
        <v>191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669</v>
      </c>
      <c r="BM241" s="192" t="s">
        <v>1310</v>
      </c>
    </row>
    <row r="242" spans="1:65" s="2" customFormat="1" ht="11.25">
      <c r="A242" s="37"/>
      <c r="B242" s="38"/>
      <c r="C242" s="39"/>
      <c r="D242" s="194" t="s">
        <v>199</v>
      </c>
      <c r="E242" s="39"/>
      <c r="F242" s="195" t="s">
        <v>4515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199</v>
      </c>
      <c r="AU242" s="20" t="s">
        <v>80</v>
      </c>
    </row>
    <row r="243" spans="1:65" s="2" customFormat="1" ht="16.5" customHeight="1">
      <c r="A243" s="37"/>
      <c r="B243" s="38"/>
      <c r="C243" s="181" t="s">
        <v>727</v>
      </c>
      <c r="D243" s="181" t="s">
        <v>193</v>
      </c>
      <c r="E243" s="182" t="s">
        <v>4576</v>
      </c>
      <c r="F243" s="183" t="s">
        <v>19</v>
      </c>
      <c r="G243" s="184" t="s">
        <v>2990</v>
      </c>
      <c r="H243" s="185">
        <v>1</v>
      </c>
      <c r="I243" s="186"/>
      <c r="J243" s="187">
        <f>ROUND(I243*H243,2)</f>
        <v>0</v>
      </c>
      <c r="K243" s="183" t="s">
        <v>19</v>
      </c>
      <c r="L243" s="42"/>
      <c r="M243" s="188" t="s">
        <v>19</v>
      </c>
      <c r="N243" s="189" t="s">
        <v>44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669</v>
      </c>
      <c r="AT243" s="192" t="s">
        <v>193</v>
      </c>
      <c r="AU243" s="192" t="s">
        <v>80</v>
      </c>
      <c r="AY243" s="20" t="s">
        <v>191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669</v>
      </c>
      <c r="BM243" s="192" t="s">
        <v>4577</v>
      </c>
    </row>
    <row r="244" spans="1:65" s="2" customFormat="1" ht="11.25">
      <c r="A244" s="37"/>
      <c r="B244" s="38"/>
      <c r="C244" s="39"/>
      <c r="D244" s="194" t="s">
        <v>199</v>
      </c>
      <c r="E244" s="39"/>
      <c r="F244" s="195" t="s">
        <v>4578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199</v>
      </c>
      <c r="AU244" s="20" t="s">
        <v>80</v>
      </c>
    </row>
    <row r="245" spans="1:65" s="2" customFormat="1" ht="16.5" customHeight="1">
      <c r="A245" s="37"/>
      <c r="B245" s="38"/>
      <c r="C245" s="181" t="s">
        <v>739</v>
      </c>
      <c r="D245" s="181" t="s">
        <v>193</v>
      </c>
      <c r="E245" s="182" t="s">
        <v>4531</v>
      </c>
      <c r="F245" s="183" t="s">
        <v>4532</v>
      </c>
      <c r="G245" s="184" t="s">
        <v>3364</v>
      </c>
      <c r="H245" s="185">
        <v>2</v>
      </c>
      <c r="I245" s="186"/>
      <c r="J245" s="187">
        <f>ROUND(I245*H245,2)</f>
        <v>0</v>
      </c>
      <c r="K245" s="183" t="s">
        <v>19</v>
      </c>
      <c r="L245" s="42"/>
      <c r="M245" s="188" t="s">
        <v>19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669</v>
      </c>
      <c r="AT245" s="192" t="s">
        <v>193</v>
      </c>
      <c r="AU245" s="192" t="s">
        <v>80</v>
      </c>
      <c r="AY245" s="20" t="s">
        <v>191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669</v>
      </c>
      <c r="BM245" s="192" t="s">
        <v>1324</v>
      </c>
    </row>
    <row r="246" spans="1:65" s="2" customFormat="1" ht="11.25">
      <c r="A246" s="37"/>
      <c r="B246" s="38"/>
      <c r="C246" s="39"/>
      <c r="D246" s="194" t="s">
        <v>199</v>
      </c>
      <c r="E246" s="39"/>
      <c r="F246" s="195" t="s">
        <v>4532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199</v>
      </c>
      <c r="AU246" s="20" t="s">
        <v>80</v>
      </c>
    </row>
    <row r="247" spans="1:65" s="2" customFormat="1" ht="16.5" customHeight="1">
      <c r="A247" s="37"/>
      <c r="B247" s="38"/>
      <c r="C247" s="181" t="s">
        <v>745</v>
      </c>
      <c r="D247" s="181" t="s">
        <v>193</v>
      </c>
      <c r="E247" s="182" t="s">
        <v>4539</v>
      </c>
      <c r="F247" s="183" t="s">
        <v>4540</v>
      </c>
      <c r="G247" s="184" t="s">
        <v>3364</v>
      </c>
      <c r="H247" s="185">
        <v>20</v>
      </c>
      <c r="I247" s="186"/>
      <c r="J247" s="187">
        <f>ROUND(I247*H247,2)</f>
        <v>0</v>
      </c>
      <c r="K247" s="183" t="s">
        <v>19</v>
      </c>
      <c r="L247" s="42"/>
      <c r="M247" s="188" t="s">
        <v>19</v>
      </c>
      <c r="N247" s="189" t="s">
        <v>44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669</v>
      </c>
      <c r="AT247" s="192" t="s">
        <v>193</v>
      </c>
      <c r="AU247" s="192" t="s">
        <v>80</v>
      </c>
      <c r="AY247" s="20" t="s">
        <v>191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669</v>
      </c>
      <c r="BM247" s="192" t="s">
        <v>1338</v>
      </c>
    </row>
    <row r="248" spans="1:65" s="2" customFormat="1" ht="11.25">
      <c r="A248" s="37"/>
      <c r="B248" s="38"/>
      <c r="C248" s="39"/>
      <c r="D248" s="194" t="s">
        <v>199</v>
      </c>
      <c r="E248" s="39"/>
      <c r="F248" s="195" t="s">
        <v>4540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199</v>
      </c>
      <c r="AU248" s="20" t="s">
        <v>80</v>
      </c>
    </row>
    <row r="249" spans="1:65" s="2" customFormat="1" ht="16.5" customHeight="1">
      <c r="A249" s="37"/>
      <c r="B249" s="38"/>
      <c r="C249" s="181" t="s">
        <v>751</v>
      </c>
      <c r="D249" s="181" t="s">
        <v>193</v>
      </c>
      <c r="E249" s="182" t="s">
        <v>4505</v>
      </c>
      <c r="F249" s="183" t="s">
        <v>4506</v>
      </c>
      <c r="G249" s="184" t="s">
        <v>2306</v>
      </c>
      <c r="H249" s="185">
        <v>14</v>
      </c>
      <c r="I249" s="186"/>
      <c r="J249" s="187">
        <f>ROUND(I249*H249,2)</f>
        <v>0</v>
      </c>
      <c r="K249" s="183" t="s">
        <v>19</v>
      </c>
      <c r="L249" s="42"/>
      <c r="M249" s="188" t="s">
        <v>19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669</v>
      </c>
      <c r="AT249" s="192" t="s">
        <v>193</v>
      </c>
      <c r="AU249" s="192" t="s">
        <v>80</v>
      </c>
      <c r="AY249" s="20" t="s">
        <v>191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669</v>
      </c>
      <c r="BM249" s="192" t="s">
        <v>1352</v>
      </c>
    </row>
    <row r="250" spans="1:65" s="2" customFormat="1" ht="11.25">
      <c r="A250" s="37"/>
      <c r="B250" s="38"/>
      <c r="C250" s="39"/>
      <c r="D250" s="194" t="s">
        <v>199</v>
      </c>
      <c r="E250" s="39"/>
      <c r="F250" s="195" t="s">
        <v>4506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199</v>
      </c>
      <c r="AU250" s="20" t="s">
        <v>80</v>
      </c>
    </row>
    <row r="251" spans="1:65" s="12" customFormat="1" ht="25.9" customHeight="1">
      <c r="B251" s="165"/>
      <c r="C251" s="166"/>
      <c r="D251" s="167" t="s">
        <v>72</v>
      </c>
      <c r="E251" s="168" t="s">
        <v>3584</v>
      </c>
      <c r="F251" s="168" t="s">
        <v>4579</v>
      </c>
      <c r="G251" s="166"/>
      <c r="H251" s="166"/>
      <c r="I251" s="169"/>
      <c r="J251" s="170">
        <f>BK251</f>
        <v>0</v>
      </c>
      <c r="K251" s="166"/>
      <c r="L251" s="171"/>
      <c r="M251" s="172"/>
      <c r="N251" s="173"/>
      <c r="O251" s="173"/>
      <c r="P251" s="174">
        <f>SUM(P252:P261)</f>
        <v>0</v>
      </c>
      <c r="Q251" s="173"/>
      <c r="R251" s="174">
        <f>SUM(R252:R261)</f>
        <v>0</v>
      </c>
      <c r="S251" s="173"/>
      <c r="T251" s="175">
        <f>SUM(T252:T261)</f>
        <v>0</v>
      </c>
      <c r="AR251" s="176" t="s">
        <v>80</v>
      </c>
      <c r="AT251" s="177" t="s">
        <v>72</v>
      </c>
      <c r="AU251" s="177" t="s">
        <v>73</v>
      </c>
      <c r="AY251" s="176" t="s">
        <v>191</v>
      </c>
      <c r="BK251" s="178">
        <f>SUM(BK252:BK261)</f>
        <v>0</v>
      </c>
    </row>
    <row r="252" spans="1:65" s="2" customFormat="1" ht="37.9" customHeight="1">
      <c r="A252" s="37"/>
      <c r="B252" s="38"/>
      <c r="C252" s="181" t="s">
        <v>757</v>
      </c>
      <c r="D252" s="181" t="s">
        <v>193</v>
      </c>
      <c r="E252" s="182" t="s">
        <v>4580</v>
      </c>
      <c r="F252" s="183" t="s">
        <v>4581</v>
      </c>
      <c r="G252" s="184" t="s">
        <v>2990</v>
      </c>
      <c r="H252" s="185">
        <v>1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44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669</v>
      </c>
      <c r="AT252" s="192" t="s">
        <v>193</v>
      </c>
      <c r="AU252" s="192" t="s">
        <v>80</v>
      </c>
      <c r="AY252" s="20" t="s">
        <v>191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669</v>
      </c>
      <c r="BM252" s="192" t="s">
        <v>1364</v>
      </c>
    </row>
    <row r="253" spans="1:65" s="2" customFormat="1" ht="19.5">
      <c r="A253" s="37"/>
      <c r="B253" s="38"/>
      <c r="C253" s="39"/>
      <c r="D253" s="194" t="s">
        <v>199</v>
      </c>
      <c r="E253" s="39"/>
      <c r="F253" s="195" t="s">
        <v>4582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199</v>
      </c>
      <c r="AU253" s="20" t="s">
        <v>80</v>
      </c>
    </row>
    <row r="254" spans="1:65" s="2" customFormat="1" ht="37.9" customHeight="1">
      <c r="A254" s="37"/>
      <c r="B254" s="38"/>
      <c r="C254" s="181" t="s">
        <v>764</v>
      </c>
      <c r="D254" s="181" t="s">
        <v>193</v>
      </c>
      <c r="E254" s="182" t="s">
        <v>4583</v>
      </c>
      <c r="F254" s="183" t="s">
        <v>4581</v>
      </c>
      <c r="G254" s="184" t="s">
        <v>2990</v>
      </c>
      <c r="H254" s="185">
        <v>1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669</v>
      </c>
      <c r="AT254" s="192" t="s">
        <v>193</v>
      </c>
      <c r="AU254" s="192" t="s">
        <v>80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669</v>
      </c>
      <c r="BM254" s="192" t="s">
        <v>1378</v>
      </c>
    </row>
    <row r="255" spans="1:65" s="2" customFormat="1" ht="19.5">
      <c r="A255" s="37"/>
      <c r="B255" s="38"/>
      <c r="C255" s="39"/>
      <c r="D255" s="194" t="s">
        <v>199</v>
      </c>
      <c r="E255" s="39"/>
      <c r="F255" s="195" t="s">
        <v>4582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80</v>
      </c>
    </row>
    <row r="256" spans="1:65" s="2" customFormat="1" ht="37.9" customHeight="1">
      <c r="A256" s="37"/>
      <c r="B256" s="38"/>
      <c r="C256" s="181" t="s">
        <v>789</v>
      </c>
      <c r="D256" s="181" t="s">
        <v>193</v>
      </c>
      <c r="E256" s="182" t="s">
        <v>4584</v>
      </c>
      <c r="F256" s="183" t="s">
        <v>4581</v>
      </c>
      <c r="G256" s="184" t="s">
        <v>2990</v>
      </c>
      <c r="H256" s="185">
        <v>1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44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669</v>
      </c>
      <c r="AT256" s="192" t="s">
        <v>193</v>
      </c>
      <c r="AU256" s="192" t="s">
        <v>80</v>
      </c>
      <c r="AY256" s="20" t="s">
        <v>191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80</v>
      </c>
      <c r="BK256" s="193">
        <f>ROUND(I256*H256,2)</f>
        <v>0</v>
      </c>
      <c r="BL256" s="20" t="s">
        <v>669</v>
      </c>
      <c r="BM256" s="192" t="s">
        <v>1396</v>
      </c>
    </row>
    <row r="257" spans="1:65" s="2" customFormat="1" ht="19.5">
      <c r="A257" s="37"/>
      <c r="B257" s="38"/>
      <c r="C257" s="39"/>
      <c r="D257" s="194" t="s">
        <v>199</v>
      </c>
      <c r="E257" s="39"/>
      <c r="F257" s="195" t="s">
        <v>4582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199</v>
      </c>
      <c r="AU257" s="20" t="s">
        <v>80</v>
      </c>
    </row>
    <row r="258" spans="1:65" s="2" customFormat="1" ht="37.9" customHeight="1">
      <c r="A258" s="37"/>
      <c r="B258" s="38"/>
      <c r="C258" s="181" t="s">
        <v>796</v>
      </c>
      <c r="D258" s="181" t="s">
        <v>193</v>
      </c>
      <c r="E258" s="182" t="s">
        <v>4585</v>
      </c>
      <c r="F258" s="183" t="s">
        <v>4581</v>
      </c>
      <c r="G258" s="184" t="s">
        <v>2990</v>
      </c>
      <c r="H258" s="185">
        <v>1</v>
      </c>
      <c r="I258" s="186"/>
      <c r="J258" s="187">
        <f>ROUND(I258*H258,2)</f>
        <v>0</v>
      </c>
      <c r="K258" s="183" t="s">
        <v>19</v>
      </c>
      <c r="L258" s="42"/>
      <c r="M258" s="188" t="s">
        <v>19</v>
      </c>
      <c r="N258" s="189" t="s">
        <v>44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669</v>
      </c>
      <c r="AT258" s="192" t="s">
        <v>193</v>
      </c>
      <c r="AU258" s="192" t="s">
        <v>80</v>
      </c>
      <c r="AY258" s="20" t="s">
        <v>191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80</v>
      </c>
      <c r="BK258" s="193">
        <f>ROUND(I258*H258,2)</f>
        <v>0</v>
      </c>
      <c r="BL258" s="20" t="s">
        <v>669</v>
      </c>
      <c r="BM258" s="192" t="s">
        <v>1408</v>
      </c>
    </row>
    <row r="259" spans="1:65" s="2" customFormat="1" ht="19.5">
      <c r="A259" s="37"/>
      <c r="B259" s="38"/>
      <c r="C259" s="39"/>
      <c r="D259" s="194" t="s">
        <v>199</v>
      </c>
      <c r="E259" s="39"/>
      <c r="F259" s="195" t="s">
        <v>4582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199</v>
      </c>
      <c r="AU259" s="20" t="s">
        <v>80</v>
      </c>
    </row>
    <row r="260" spans="1:65" s="2" customFormat="1" ht="16.5" customHeight="1">
      <c r="A260" s="37"/>
      <c r="B260" s="38"/>
      <c r="C260" s="181" t="s">
        <v>803</v>
      </c>
      <c r="D260" s="181" t="s">
        <v>193</v>
      </c>
      <c r="E260" s="182" t="s">
        <v>4505</v>
      </c>
      <c r="F260" s="183" t="s">
        <v>4506</v>
      </c>
      <c r="G260" s="184" t="s">
        <v>2306</v>
      </c>
      <c r="H260" s="185">
        <v>24</v>
      </c>
      <c r="I260" s="186"/>
      <c r="J260" s="187">
        <f>ROUND(I260*H260,2)</f>
        <v>0</v>
      </c>
      <c r="K260" s="183" t="s">
        <v>19</v>
      </c>
      <c r="L260" s="42"/>
      <c r="M260" s="188" t="s">
        <v>19</v>
      </c>
      <c r="N260" s="189" t="s">
        <v>44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669</v>
      </c>
      <c r="AT260" s="192" t="s">
        <v>193</v>
      </c>
      <c r="AU260" s="192" t="s">
        <v>80</v>
      </c>
      <c r="AY260" s="20" t="s">
        <v>191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80</v>
      </c>
      <c r="BK260" s="193">
        <f>ROUND(I260*H260,2)</f>
        <v>0</v>
      </c>
      <c r="BL260" s="20" t="s">
        <v>669</v>
      </c>
      <c r="BM260" s="192" t="s">
        <v>1423</v>
      </c>
    </row>
    <row r="261" spans="1:65" s="2" customFormat="1" ht="11.25">
      <c r="A261" s="37"/>
      <c r="B261" s="38"/>
      <c r="C261" s="39"/>
      <c r="D261" s="194" t="s">
        <v>199</v>
      </c>
      <c r="E261" s="39"/>
      <c r="F261" s="195" t="s">
        <v>4506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199</v>
      </c>
      <c r="AU261" s="20" t="s">
        <v>80</v>
      </c>
    </row>
    <row r="262" spans="1:65" s="12" customFormat="1" ht="25.9" customHeight="1">
      <c r="B262" s="165"/>
      <c r="C262" s="166"/>
      <c r="D262" s="167" t="s">
        <v>72</v>
      </c>
      <c r="E262" s="168" t="s">
        <v>3620</v>
      </c>
      <c r="F262" s="168" t="s">
        <v>4586</v>
      </c>
      <c r="G262" s="166"/>
      <c r="H262" s="166"/>
      <c r="I262" s="169"/>
      <c r="J262" s="170">
        <f>BK262</f>
        <v>0</v>
      </c>
      <c r="K262" s="166"/>
      <c r="L262" s="171"/>
      <c r="M262" s="172"/>
      <c r="N262" s="173"/>
      <c r="O262" s="173"/>
      <c r="P262" s="174">
        <f>SUM(P263:P276)</f>
        <v>0</v>
      </c>
      <c r="Q262" s="173"/>
      <c r="R262" s="174">
        <f>SUM(R263:R276)</f>
        <v>0</v>
      </c>
      <c r="S262" s="173"/>
      <c r="T262" s="175">
        <f>SUM(T263:T276)</f>
        <v>0</v>
      </c>
      <c r="AR262" s="176" t="s">
        <v>80</v>
      </c>
      <c r="AT262" s="177" t="s">
        <v>72</v>
      </c>
      <c r="AU262" s="177" t="s">
        <v>73</v>
      </c>
      <c r="AY262" s="176" t="s">
        <v>191</v>
      </c>
      <c r="BK262" s="178">
        <f>SUM(BK263:BK276)</f>
        <v>0</v>
      </c>
    </row>
    <row r="263" spans="1:65" s="2" customFormat="1" ht="24.2" customHeight="1">
      <c r="A263" s="37"/>
      <c r="B263" s="38"/>
      <c r="C263" s="181" t="s">
        <v>810</v>
      </c>
      <c r="D263" s="181" t="s">
        <v>193</v>
      </c>
      <c r="E263" s="182" t="s">
        <v>4587</v>
      </c>
      <c r="F263" s="183" t="s">
        <v>4588</v>
      </c>
      <c r="G263" s="184" t="s">
        <v>2990</v>
      </c>
      <c r="H263" s="185">
        <v>1</v>
      </c>
      <c r="I263" s="186"/>
      <c r="J263" s="187">
        <f>ROUND(I263*H263,2)</f>
        <v>0</v>
      </c>
      <c r="K263" s="183" t="s">
        <v>19</v>
      </c>
      <c r="L263" s="42"/>
      <c r="M263" s="188" t="s">
        <v>19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669</v>
      </c>
      <c r="AT263" s="192" t="s">
        <v>193</v>
      </c>
      <c r="AU263" s="192" t="s">
        <v>80</v>
      </c>
      <c r="AY263" s="20" t="s">
        <v>191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669</v>
      </c>
      <c r="BM263" s="192" t="s">
        <v>1434</v>
      </c>
    </row>
    <row r="264" spans="1:65" s="2" customFormat="1" ht="11.25">
      <c r="A264" s="37"/>
      <c r="B264" s="38"/>
      <c r="C264" s="39"/>
      <c r="D264" s="194" t="s">
        <v>199</v>
      </c>
      <c r="E264" s="39"/>
      <c r="F264" s="195" t="s">
        <v>4589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199</v>
      </c>
      <c r="AU264" s="20" t="s">
        <v>80</v>
      </c>
    </row>
    <row r="265" spans="1:65" s="2" customFormat="1" ht="16.5" customHeight="1">
      <c r="A265" s="37"/>
      <c r="B265" s="38"/>
      <c r="C265" s="181" t="s">
        <v>827</v>
      </c>
      <c r="D265" s="181" t="s">
        <v>193</v>
      </c>
      <c r="E265" s="182" t="s">
        <v>4590</v>
      </c>
      <c r="F265" s="183" t="s">
        <v>4591</v>
      </c>
      <c r="G265" s="184" t="s">
        <v>282</v>
      </c>
      <c r="H265" s="185">
        <v>1</v>
      </c>
      <c r="I265" s="186"/>
      <c r="J265" s="187">
        <f>ROUND(I265*H265,2)</f>
        <v>0</v>
      </c>
      <c r="K265" s="183" t="s">
        <v>19</v>
      </c>
      <c r="L265" s="42"/>
      <c r="M265" s="188" t="s">
        <v>19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669</v>
      </c>
      <c r="AT265" s="192" t="s">
        <v>193</v>
      </c>
      <c r="AU265" s="192" t="s">
        <v>80</v>
      </c>
      <c r="AY265" s="20" t="s">
        <v>191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669</v>
      </c>
      <c r="BM265" s="192" t="s">
        <v>1443</v>
      </c>
    </row>
    <row r="266" spans="1:65" s="2" customFormat="1" ht="11.25">
      <c r="A266" s="37"/>
      <c r="B266" s="38"/>
      <c r="C266" s="39"/>
      <c r="D266" s="194" t="s">
        <v>199</v>
      </c>
      <c r="E266" s="39"/>
      <c r="F266" s="195" t="s">
        <v>4591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199</v>
      </c>
      <c r="AU266" s="20" t="s">
        <v>80</v>
      </c>
    </row>
    <row r="267" spans="1:65" s="2" customFormat="1" ht="16.5" customHeight="1">
      <c r="A267" s="37"/>
      <c r="B267" s="38"/>
      <c r="C267" s="181" t="s">
        <v>835</v>
      </c>
      <c r="D267" s="181" t="s">
        <v>193</v>
      </c>
      <c r="E267" s="182" t="s">
        <v>4592</v>
      </c>
      <c r="F267" s="183" t="s">
        <v>4593</v>
      </c>
      <c r="G267" s="184" t="s">
        <v>3364</v>
      </c>
      <c r="H267" s="185">
        <v>9</v>
      </c>
      <c r="I267" s="186"/>
      <c r="J267" s="187">
        <f>ROUND(I267*H267,2)</f>
        <v>0</v>
      </c>
      <c r="K267" s="183" t="s">
        <v>19</v>
      </c>
      <c r="L267" s="42"/>
      <c r="M267" s="188" t="s">
        <v>19</v>
      </c>
      <c r="N267" s="189" t="s">
        <v>44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669</v>
      </c>
      <c r="AT267" s="192" t="s">
        <v>193</v>
      </c>
      <c r="AU267" s="192" t="s">
        <v>80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669</v>
      </c>
      <c r="BM267" s="192" t="s">
        <v>1453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4593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80</v>
      </c>
    </row>
    <row r="269" spans="1:65" s="2" customFormat="1" ht="16.5" customHeight="1">
      <c r="A269" s="37"/>
      <c r="B269" s="38"/>
      <c r="C269" s="181" t="s">
        <v>841</v>
      </c>
      <c r="D269" s="181" t="s">
        <v>193</v>
      </c>
      <c r="E269" s="182" t="s">
        <v>4594</v>
      </c>
      <c r="F269" s="183" t="s">
        <v>4595</v>
      </c>
      <c r="G269" s="184" t="s">
        <v>3364</v>
      </c>
      <c r="H269" s="185">
        <v>6</v>
      </c>
      <c r="I269" s="186"/>
      <c r="J269" s="187">
        <f>ROUND(I269*H269,2)</f>
        <v>0</v>
      </c>
      <c r="K269" s="183" t="s">
        <v>19</v>
      </c>
      <c r="L269" s="42"/>
      <c r="M269" s="188" t="s">
        <v>19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669</v>
      </c>
      <c r="AT269" s="192" t="s">
        <v>193</v>
      </c>
      <c r="AU269" s="192" t="s">
        <v>80</v>
      </c>
      <c r="AY269" s="20" t="s">
        <v>191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669</v>
      </c>
      <c r="BM269" s="192" t="s">
        <v>1464</v>
      </c>
    </row>
    <row r="270" spans="1:65" s="2" customFormat="1" ht="11.25">
      <c r="A270" s="37"/>
      <c r="B270" s="38"/>
      <c r="C270" s="39"/>
      <c r="D270" s="194" t="s">
        <v>199</v>
      </c>
      <c r="E270" s="39"/>
      <c r="F270" s="195" t="s">
        <v>4595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199</v>
      </c>
      <c r="AU270" s="20" t="s">
        <v>80</v>
      </c>
    </row>
    <row r="271" spans="1:65" s="2" customFormat="1" ht="16.5" customHeight="1">
      <c r="A271" s="37"/>
      <c r="B271" s="38"/>
      <c r="C271" s="181" t="s">
        <v>848</v>
      </c>
      <c r="D271" s="181" t="s">
        <v>193</v>
      </c>
      <c r="E271" s="182" t="s">
        <v>4497</v>
      </c>
      <c r="F271" s="183" t="s">
        <v>4498</v>
      </c>
      <c r="G271" s="184" t="s">
        <v>282</v>
      </c>
      <c r="H271" s="185">
        <v>13</v>
      </c>
      <c r="I271" s="186"/>
      <c r="J271" s="187">
        <f>ROUND(I271*H271,2)</f>
        <v>0</v>
      </c>
      <c r="K271" s="183" t="s">
        <v>19</v>
      </c>
      <c r="L271" s="42"/>
      <c r="M271" s="188" t="s">
        <v>19</v>
      </c>
      <c r="N271" s="189" t="s">
        <v>44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669</v>
      </c>
      <c r="AT271" s="192" t="s">
        <v>193</v>
      </c>
      <c r="AU271" s="192" t="s">
        <v>80</v>
      </c>
      <c r="AY271" s="20" t="s">
        <v>191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80</v>
      </c>
      <c r="BK271" s="193">
        <f>ROUND(I271*H271,2)</f>
        <v>0</v>
      </c>
      <c r="BL271" s="20" t="s">
        <v>669</v>
      </c>
      <c r="BM271" s="192" t="s">
        <v>1476</v>
      </c>
    </row>
    <row r="272" spans="1:65" s="2" customFormat="1" ht="11.25">
      <c r="A272" s="37"/>
      <c r="B272" s="38"/>
      <c r="C272" s="39"/>
      <c r="D272" s="194" t="s">
        <v>199</v>
      </c>
      <c r="E272" s="39"/>
      <c r="F272" s="195" t="s">
        <v>4498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199</v>
      </c>
      <c r="AU272" s="20" t="s">
        <v>80</v>
      </c>
    </row>
    <row r="273" spans="1:65" s="2" customFormat="1" ht="16.5" customHeight="1">
      <c r="A273" s="37"/>
      <c r="B273" s="38"/>
      <c r="C273" s="181" t="s">
        <v>852</v>
      </c>
      <c r="D273" s="181" t="s">
        <v>193</v>
      </c>
      <c r="E273" s="182" t="s">
        <v>4505</v>
      </c>
      <c r="F273" s="183" t="s">
        <v>4506</v>
      </c>
      <c r="G273" s="184" t="s">
        <v>2306</v>
      </c>
      <c r="H273" s="185">
        <v>17</v>
      </c>
      <c r="I273" s="186"/>
      <c r="J273" s="187">
        <f>ROUND(I273*H273,2)</f>
        <v>0</v>
      </c>
      <c r="K273" s="183" t="s">
        <v>19</v>
      </c>
      <c r="L273" s="42"/>
      <c r="M273" s="188" t="s">
        <v>19</v>
      </c>
      <c r="N273" s="189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669</v>
      </c>
      <c r="AT273" s="192" t="s">
        <v>193</v>
      </c>
      <c r="AU273" s="192" t="s">
        <v>80</v>
      </c>
      <c r="AY273" s="20" t="s">
        <v>191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669</v>
      </c>
      <c r="BM273" s="192" t="s">
        <v>1485</v>
      </c>
    </row>
    <row r="274" spans="1:65" s="2" customFormat="1" ht="11.25">
      <c r="A274" s="37"/>
      <c r="B274" s="38"/>
      <c r="C274" s="39"/>
      <c r="D274" s="194" t="s">
        <v>199</v>
      </c>
      <c r="E274" s="39"/>
      <c r="F274" s="195" t="s">
        <v>4506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199</v>
      </c>
      <c r="AU274" s="20" t="s">
        <v>80</v>
      </c>
    </row>
    <row r="275" spans="1:65" s="2" customFormat="1" ht="16.5" customHeight="1">
      <c r="A275" s="37"/>
      <c r="B275" s="38"/>
      <c r="C275" s="181" t="s">
        <v>857</v>
      </c>
      <c r="D275" s="181" t="s">
        <v>193</v>
      </c>
      <c r="E275" s="182" t="s">
        <v>4596</v>
      </c>
      <c r="F275" s="183" t="s">
        <v>4597</v>
      </c>
      <c r="G275" s="184" t="s">
        <v>4598</v>
      </c>
      <c r="H275" s="185">
        <v>450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669</v>
      </c>
      <c r="AT275" s="192" t="s">
        <v>193</v>
      </c>
      <c r="AU275" s="192" t="s">
        <v>80</v>
      </c>
      <c r="AY275" s="20" t="s">
        <v>191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669</v>
      </c>
      <c r="BM275" s="192" t="s">
        <v>1498</v>
      </c>
    </row>
    <row r="276" spans="1:65" s="2" customFormat="1" ht="11.25">
      <c r="A276" s="37"/>
      <c r="B276" s="38"/>
      <c r="C276" s="39"/>
      <c r="D276" s="194" t="s">
        <v>199</v>
      </c>
      <c r="E276" s="39"/>
      <c r="F276" s="195" t="s">
        <v>4597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199</v>
      </c>
      <c r="AU276" s="20" t="s">
        <v>80</v>
      </c>
    </row>
    <row r="277" spans="1:65" s="12" customFormat="1" ht="25.9" customHeight="1">
      <c r="B277" s="165"/>
      <c r="C277" s="166"/>
      <c r="D277" s="167" t="s">
        <v>72</v>
      </c>
      <c r="E277" s="168" t="s">
        <v>3668</v>
      </c>
      <c r="F277" s="168" t="s">
        <v>125</v>
      </c>
      <c r="G277" s="166"/>
      <c r="H277" s="166"/>
      <c r="I277" s="169"/>
      <c r="J277" s="170">
        <f>BK277</f>
        <v>0</v>
      </c>
      <c r="K277" s="166"/>
      <c r="L277" s="171"/>
      <c r="M277" s="172"/>
      <c r="N277" s="173"/>
      <c r="O277" s="173"/>
      <c r="P277" s="174">
        <f>SUM(P278:P283)</f>
        <v>0</v>
      </c>
      <c r="Q277" s="173"/>
      <c r="R277" s="174">
        <f>SUM(R278:R283)</f>
        <v>0</v>
      </c>
      <c r="S277" s="173"/>
      <c r="T277" s="175">
        <f>SUM(T278:T283)</f>
        <v>0</v>
      </c>
      <c r="AR277" s="176" t="s">
        <v>96</v>
      </c>
      <c r="AT277" s="177" t="s">
        <v>72</v>
      </c>
      <c r="AU277" s="177" t="s">
        <v>73</v>
      </c>
      <c r="AY277" s="176" t="s">
        <v>191</v>
      </c>
      <c r="BK277" s="178">
        <f>SUM(BK278:BK283)</f>
        <v>0</v>
      </c>
    </row>
    <row r="278" spans="1:65" s="2" customFormat="1" ht="16.5" customHeight="1">
      <c r="A278" s="37"/>
      <c r="B278" s="38"/>
      <c r="C278" s="181" t="s">
        <v>864</v>
      </c>
      <c r="D278" s="181" t="s">
        <v>193</v>
      </c>
      <c r="E278" s="182" t="s">
        <v>4599</v>
      </c>
      <c r="F278" s="183" t="s">
        <v>4600</v>
      </c>
      <c r="G278" s="184" t="s">
        <v>4601</v>
      </c>
      <c r="H278" s="185">
        <v>1</v>
      </c>
      <c r="I278" s="186"/>
      <c r="J278" s="187">
        <f>ROUND(I278*H278,2)</f>
        <v>0</v>
      </c>
      <c r="K278" s="183" t="s">
        <v>19</v>
      </c>
      <c r="L278" s="42"/>
      <c r="M278" s="188" t="s">
        <v>19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669</v>
      </c>
      <c r="AT278" s="192" t="s">
        <v>193</v>
      </c>
      <c r="AU278" s="192" t="s">
        <v>80</v>
      </c>
      <c r="AY278" s="20" t="s">
        <v>191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669</v>
      </c>
      <c r="BM278" s="192" t="s">
        <v>4602</v>
      </c>
    </row>
    <row r="279" spans="1:65" s="2" customFormat="1" ht="11.25">
      <c r="A279" s="37"/>
      <c r="B279" s="38"/>
      <c r="C279" s="39"/>
      <c r="D279" s="194" t="s">
        <v>199</v>
      </c>
      <c r="E279" s="39"/>
      <c r="F279" s="195" t="s">
        <v>4600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199</v>
      </c>
      <c r="AU279" s="20" t="s">
        <v>80</v>
      </c>
    </row>
    <row r="280" spans="1:65" s="2" customFormat="1" ht="16.5" customHeight="1">
      <c r="A280" s="37"/>
      <c r="B280" s="38"/>
      <c r="C280" s="181" t="s">
        <v>870</v>
      </c>
      <c r="D280" s="181" t="s">
        <v>193</v>
      </c>
      <c r="E280" s="182" t="s">
        <v>4603</v>
      </c>
      <c r="F280" s="183" t="s">
        <v>4604</v>
      </c>
      <c r="G280" s="184" t="s">
        <v>4601</v>
      </c>
      <c r="H280" s="185">
        <v>1</v>
      </c>
      <c r="I280" s="186"/>
      <c r="J280" s="187">
        <f>ROUND(I280*H280,2)</f>
        <v>0</v>
      </c>
      <c r="K280" s="183" t="s">
        <v>19</v>
      </c>
      <c r="L280" s="42"/>
      <c r="M280" s="188" t="s">
        <v>19</v>
      </c>
      <c r="N280" s="189" t="s">
        <v>44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669</v>
      </c>
      <c r="AT280" s="192" t="s">
        <v>193</v>
      </c>
      <c r="AU280" s="192" t="s">
        <v>80</v>
      </c>
      <c r="AY280" s="20" t="s">
        <v>191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80</v>
      </c>
      <c r="BK280" s="193">
        <f>ROUND(I280*H280,2)</f>
        <v>0</v>
      </c>
      <c r="BL280" s="20" t="s">
        <v>669</v>
      </c>
      <c r="BM280" s="192" t="s">
        <v>4605</v>
      </c>
    </row>
    <row r="281" spans="1:65" s="2" customFormat="1" ht="11.25">
      <c r="A281" s="37"/>
      <c r="B281" s="38"/>
      <c r="C281" s="39"/>
      <c r="D281" s="194" t="s">
        <v>199</v>
      </c>
      <c r="E281" s="39"/>
      <c r="F281" s="195" t="s">
        <v>4604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199</v>
      </c>
      <c r="AU281" s="20" t="s">
        <v>80</v>
      </c>
    </row>
    <row r="282" spans="1:65" s="2" customFormat="1" ht="24.2" customHeight="1">
      <c r="A282" s="37"/>
      <c r="B282" s="38"/>
      <c r="C282" s="181" t="s">
        <v>876</v>
      </c>
      <c r="D282" s="181" t="s">
        <v>193</v>
      </c>
      <c r="E282" s="182" t="s">
        <v>4606</v>
      </c>
      <c r="F282" s="183" t="s">
        <v>4607</v>
      </c>
      <c r="G282" s="184" t="s">
        <v>4601</v>
      </c>
      <c r="H282" s="185">
        <v>1</v>
      </c>
      <c r="I282" s="186"/>
      <c r="J282" s="187">
        <f>ROUND(I282*H282,2)</f>
        <v>0</v>
      </c>
      <c r="K282" s="183" t="s">
        <v>19</v>
      </c>
      <c r="L282" s="42"/>
      <c r="M282" s="188" t="s">
        <v>19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669</v>
      </c>
      <c r="AT282" s="192" t="s">
        <v>193</v>
      </c>
      <c r="AU282" s="192" t="s">
        <v>80</v>
      </c>
      <c r="AY282" s="20" t="s">
        <v>191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669</v>
      </c>
      <c r="BM282" s="192" t="s">
        <v>4608</v>
      </c>
    </row>
    <row r="283" spans="1:65" s="2" customFormat="1" ht="11.25">
      <c r="A283" s="37"/>
      <c r="B283" s="38"/>
      <c r="C283" s="39"/>
      <c r="D283" s="194" t="s">
        <v>199</v>
      </c>
      <c r="E283" s="39"/>
      <c r="F283" s="195" t="s">
        <v>4607</v>
      </c>
      <c r="G283" s="39"/>
      <c r="H283" s="39"/>
      <c r="I283" s="196"/>
      <c r="J283" s="39"/>
      <c r="K283" s="39"/>
      <c r="L283" s="42"/>
      <c r="M283" s="245"/>
      <c r="N283" s="246"/>
      <c r="O283" s="247"/>
      <c r="P283" s="247"/>
      <c r="Q283" s="247"/>
      <c r="R283" s="247"/>
      <c r="S283" s="247"/>
      <c r="T283" s="24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199</v>
      </c>
      <c r="AU283" s="20" t="s">
        <v>80</v>
      </c>
    </row>
    <row r="284" spans="1:65" s="2" customFormat="1" ht="6.95" customHeight="1">
      <c r="A284" s="37"/>
      <c r="B284" s="50"/>
      <c r="C284" s="51"/>
      <c r="D284" s="51"/>
      <c r="E284" s="51"/>
      <c r="F284" s="51"/>
      <c r="G284" s="51"/>
      <c r="H284" s="51"/>
      <c r="I284" s="51"/>
      <c r="J284" s="51"/>
      <c r="K284" s="51"/>
      <c r="L284" s="42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sheetProtection algorithmName="SHA-512" hashValue="EG1DuLI+VacdLNxOgeuKZqeL+xxLX6SZSEgt1iffWXIGdId8P1hYnBV3MRxVGkRo5IVg41+1WqmPLOMm6aD2sw==" saltValue="9YXohZOJ+IY9pv56DsJ607BHpLGFmzuXfcydbUg4jVk15ZLpTmiOtCDTqGZjtTKGyEOUOdA3JaqQy/kOUJb+LA==" spinCount="100000" sheet="1" objects="1" scenarios="1" formatColumns="0" formatRows="0" autoFilter="0"/>
  <autoFilter ref="C97:K283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7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112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2945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4609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ROUND(J103,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ROUND((SUM(BE103:BE729)),  2)</f>
        <v>0</v>
      </c>
      <c r="G37" s="37"/>
      <c r="H37" s="37"/>
      <c r="I37" s="127">
        <v>0.21</v>
      </c>
      <c r="J37" s="126">
        <f>ROUND(((SUM(BE103:BE729))*I37),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ROUND((SUM(BF103:BF729)),  2)</f>
        <v>0</v>
      </c>
      <c r="G38" s="37"/>
      <c r="H38" s="37"/>
      <c r="I38" s="127">
        <v>0.12</v>
      </c>
      <c r="J38" s="126">
        <f>ROUND(((SUM(BF103:BF729))*I38),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ROUND((SUM(BG103:BG729)),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ROUND((SUM(BH103:BH729)),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ROUND((SUM(BI103:BI729)),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2945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D.1.4-ZTI - Zdravotně technické instalace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J103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144</v>
      </c>
      <c r="E68" s="146"/>
      <c r="F68" s="146"/>
      <c r="G68" s="146"/>
      <c r="H68" s="146"/>
      <c r="I68" s="146"/>
      <c r="J68" s="147">
        <f>J104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145</v>
      </c>
      <c r="E69" s="151"/>
      <c r="F69" s="151"/>
      <c r="G69" s="151"/>
      <c r="H69" s="151"/>
      <c r="I69" s="151"/>
      <c r="J69" s="152">
        <f>J105</f>
        <v>0</v>
      </c>
      <c r="K69" s="100"/>
      <c r="L69" s="153"/>
    </row>
    <row r="70" spans="1:47" s="10" customFormat="1" ht="19.899999999999999" customHeight="1">
      <c r="B70" s="149"/>
      <c r="C70" s="100"/>
      <c r="D70" s="150" t="s">
        <v>148</v>
      </c>
      <c r="E70" s="151"/>
      <c r="F70" s="151"/>
      <c r="G70" s="151"/>
      <c r="H70" s="151"/>
      <c r="I70" s="151"/>
      <c r="J70" s="152">
        <f>J194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150</v>
      </c>
      <c r="E71" s="151"/>
      <c r="F71" s="151"/>
      <c r="G71" s="151"/>
      <c r="H71" s="151"/>
      <c r="I71" s="151"/>
      <c r="J71" s="152">
        <f>J202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151</v>
      </c>
      <c r="E72" s="151"/>
      <c r="F72" s="151"/>
      <c r="G72" s="151"/>
      <c r="H72" s="151"/>
      <c r="I72" s="151"/>
      <c r="J72" s="152">
        <f>J211</f>
        <v>0</v>
      </c>
      <c r="K72" s="100"/>
      <c r="L72" s="153"/>
    </row>
    <row r="73" spans="1:47" s="10" customFormat="1" ht="19.899999999999999" customHeight="1">
      <c r="B73" s="149"/>
      <c r="C73" s="100"/>
      <c r="D73" s="150" t="s">
        <v>154</v>
      </c>
      <c r="E73" s="151"/>
      <c r="F73" s="151"/>
      <c r="G73" s="151"/>
      <c r="H73" s="151"/>
      <c r="I73" s="151"/>
      <c r="J73" s="152">
        <f>J217</f>
        <v>0</v>
      </c>
      <c r="K73" s="100"/>
      <c r="L73" s="153"/>
    </row>
    <row r="74" spans="1:47" s="10" customFormat="1" ht="19.899999999999999" customHeight="1">
      <c r="B74" s="149"/>
      <c r="C74" s="100"/>
      <c r="D74" s="150" t="s">
        <v>155</v>
      </c>
      <c r="E74" s="151"/>
      <c r="F74" s="151"/>
      <c r="G74" s="151"/>
      <c r="H74" s="151"/>
      <c r="I74" s="151"/>
      <c r="J74" s="152">
        <f>J232</f>
        <v>0</v>
      </c>
      <c r="K74" s="100"/>
      <c r="L74" s="153"/>
    </row>
    <row r="75" spans="1:47" s="9" customFormat="1" ht="24.95" customHeight="1">
      <c r="B75" s="143"/>
      <c r="C75" s="144"/>
      <c r="D75" s="145" t="s">
        <v>2948</v>
      </c>
      <c r="E75" s="146"/>
      <c r="F75" s="146"/>
      <c r="G75" s="146"/>
      <c r="H75" s="146"/>
      <c r="I75" s="146"/>
      <c r="J75" s="147">
        <f>J236</f>
        <v>0</v>
      </c>
      <c r="K75" s="144"/>
      <c r="L75" s="148"/>
    </row>
    <row r="76" spans="1:47" s="10" customFormat="1" ht="19.899999999999999" customHeight="1">
      <c r="B76" s="149"/>
      <c r="C76" s="100"/>
      <c r="D76" s="150" t="s">
        <v>160</v>
      </c>
      <c r="E76" s="151"/>
      <c r="F76" s="151"/>
      <c r="G76" s="151"/>
      <c r="H76" s="151"/>
      <c r="I76" s="151"/>
      <c r="J76" s="152">
        <f>J237</f>
        <v>0</v>
      </c>
      <c r="K76" s="100"/>
      <c r="L76" s="153"/>
    </row>
    <row r="77" spans="1:47" s="10" customFormat="1" ht="19.899999999999999" customHeight="1">
      <c r="B77" s="149"/>
      <c r="C77" s="100"/>
      <c r="D77" s="150" t="s">
        <v>4610</v>
      </c>
      <c r="E77" s="151"/>
      <c r="F77" s="151"/>
      <c r="G77" s="151"/>
      <c r="H77" s="151"/>
      <c r="I77" s="151"/>
      <c r="J77" s="152">
        <f>J422</f>
        <v>0</v>
      </c>
      <c r="K77" s="100"/>
      <c r="L77" s="153"/>
    </row>
    <row r="78" spans="1:47" s="10" customFormat="1" ht="19.899999999999999" customHeight="1">
      <c r="B78" s="149"/>
      <c r="C78" s="100"/>
      <c r="D78" s="150" t="s">
        <v>161</v>
      </c>
      <c r="E78" s="151"/>
      <c r="F78" s="151"/>
      <c r="G78" s="151"/>
      <c r="H78" s="151"/>
      <c r="I78" s="151"/>
      <c r="J78" s="152">
        <f>J608</f>
        <v>0</v>
      </c>
      <c r="K78" s="100"/>
      <c r="L78" s="153"/>
    </row>
    <row r="79" spans="1:47" s="10" customFormat="1" ht="19.899999999999999" customHeight="1">
      <c r="B79" s="149"/>
      <c r="C79" s="100"/>
      <c r="D79" s="150" t="s">
        <v>4611</v>
      </c>
      <c r="E79" s="151"/>
      <c r="F79" s="151"/>
      <c r="G79" s="151"/>
      <c r="H79" s="151"/>
      <c r="I79" s="151"/>
      <c r="J79" s="152">
        <f>J705</f>
        <v>0</v>
      </c>
      <c r="K79" s="100"/>
      <c r="L79" s="153"/>
    </row>
    <row r="80" spans="1:47" s="2" customFormat="1" ht="21.7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pans="1:31" s="2" customFormat="1" ht="6.95" customHeight="1">
      <c r="A85" s="37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24.95" customHeight="1">
      <c r="A86" s="37"/>
      <c r="B86" s="38"/>
      <c r="C86" s="26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16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99" t="str">
        <f>E7</f>
        <v>Rekonstrukce plaveckého bazénu ZŠ a MŠ Weberova</v>
      </c>
      <c r="F89" s="400"/>
      <c r="G89" s="400"/>
      <c r="H89" s="400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1" customFormat="1" ht="12" customHeight="1">
      <c r="B90" s="24"/>
      <c r="C90" s="32" t="s">
        <v>136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1" customFormat="1" ht="16.5" customHeight="1">
      <c r="B91" s="24"/>
      <c r="C91" s="25"/>
      <c r="D91" s="25"/>
      <c r="E91" s="399" t="s">
        <v>137</v>
      </c>
      <c r="F91" s="359"/>
      <c r="G91" s="359"/>
      <c r="H91" s="359"/>
      <c r="I91" s="25"/>
      <c r="J91" s="25"/>
      <c r="K91" s="25"/>
      <c r="L91" s="23"/>
    </row>
    <row r="92" spans="1:31" s="1" customFormat="1" ht="12" customHeight="1">
      <c r="B92" s="24"/>
      <c r="C92" s="32" t="s">
        <v>138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03" t="s">
        <v>2945</v>
      </c>
      <c r="F93" s="401"/>
      <c r="G93" s="401"/>
      <c r="H93" s="401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2946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52" t="str">
        <f>E13</f>
        <v>D.1.4-ZTI - Zdravotně technické instalace</v>
      </c>
      <c r="F95" s="401"/>
      <c r="G95" s="401"/>
      <c r="H95" s="401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21</v>
      </c>
      <c r="D97" s="39"/>
      <c r="E97" s="39"/>
      <c r="F97" s="30" t="str">
        <f>F16</f>
        <v>areál ZŠ a MŠ Weberova v Praze 5-Košířích</v>
      </c>
      <c r="G97" s="39"/>
      <c r="H97" s="39"/>
      <c r="I97" s="32" t="s">
        <v>23</v>
      </c>
      <c r="J97" s="62" t="str">
        <f>IF(J16="","",J16)</f>
        <v>Vyplň údaj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40.15" customHeight="1">
      <c r="A99" s="37"/>
      <c r="B99" s="38"/>
      <c r="C99" s="32" t="s">
        <v>24</v>
      </c>
      <c r="D99" s="39"/>
      <c r="E99" s="39"/>
      <c r="F99" s="30" t="str">
        <f>E19</f>
        <v>Městská část Praha 5, nám. 14. října 4, Praha 5</v>
      </c>
      <c r="G99" s="39"/>
      <c r="H99" s="39"/>
      <c r="I99" s="32" t="s">
        <v>31</v>
      </c>
      <c r="J99" s="35" t="str">
        <f>E25</f>
        <v>Atelier 11 Hradec Králové s.r.o., Jižní 870/2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29</v>
      </c>
      <c r="D100" s="39"/>
      <c r="E100" s="39"/>
      <c r="F100" s="30" t="str">
        <f>IF(E22="","",E22)</f>
        <v>Vyplň údaj</v>
      </c>
      <c r="G100" s="39"/>
      <c r="H100" s="39"/>
      <c r="I100" s="32" t="s">
        <v>35</v>
      </c>
      <c r="J100" s="35" t="str">
        <f>E28</f>
        <v xml:space="preserve"> 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4"/>
      <c r="B102" s="155"/>
      <c r="C102" s="156" t="s">
        <v>177</v>
      </c>
      <c r="D102" s="157" t="s">
        <v>58</v>
      </c>
      <c r="E102" s="157" t="s">
        <v>54</v>
      </c>
      <c r="F102" s="157" t="s">
        <v>55</v>
      </c>
      <c r="G102" s="157" t="s">
        <v>178</v>
      </c>
      <c r="H102" s="157" t="s">
        <v>179</v>
      </c>
      <c r="I102" s="157" t="s">
        <v>180</v>
      </c>
      <c r="J102" s="157" t="s">
        <v>142</v>
      </c>
      <c r="K102" s="158" t="s">
        <v>181</v>
      </c>
      <c r="L102" s="159"/>
      <c r="M102" s="71" t="s">
        <v>19</v>
      </c>
      <c r="N102" s="72" t="s">
        <v>43</v>
      </c>
      <c r="O102" s="72" t="s">
        <v>182</v>
      </c>
      <c r="P102" s="72" t="s">
        <v>183</v>
      </c>
      <c r="Q102" s="72" t="s">
        <v>184</v>
      </c>
      <c r="R102" s="72" t="s">
        <v>185</v>
      </c>
      <c r="S102" s="72" t="s">
        <v>186</v>
      </c>
      <c r="T102" s="73" t="s">
        <v>187</v>
      </c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</row>
    <row r="103" spans="1:65" s="2" customFormat="1" ht="22.9" customHeight="1">
      <c r="A103" s="37"/>
      <c r="B103" s="38"/>
      <c r="C103" s="78" t="s">
        <v>188</v>
      </c>
      <c r="D103" s="39"/>
      <c r="E103" s="39"/>
      <c r="F103" s="39"/>
      <c r="G103" s="39"/>
      <c r="H103" s="39"/>
      <c r="I103" s="39"/>
      <c r="J103" s="160">
        <f>BK103</f>
        <v>0</v>
      </c>
      <c r="K103" s="39"/>
      <c r="L103" s="42"/>
      <c r="M103" s="74"/>
      <c r="N103" s="161"/>
      <c r="O103" s="75"/>
      <c r="P103" s="162">
        <f>P104+P236</f>
        <v>0</v>
      </c>
      <c r="Q103" s="75"/>
      <c r="R103" s="162">
        <f>R104+R236</f>
        <v>0</v>
      </c>
      <c r="S103" s="75"/>
      <c r="T103" s="163">
        <f>T104+T236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143</v>
      </c>
      <c r="BK103" s="164">
        <f>BK104+BK236</f>
        <v>0</v>
      </c>
    </row>
    <row r="104" spans="1:65" s="12" customFormat="1" ht="25.9" customHeight="1">
      <c r="B104" s="165"/>
      <c r="C104" s="166"/>
      <c r="D104" s="167" t="s">
        <v>72</v>
      </c>
      <c r="E104" s="168" t="s">
        <v>189</v>
      </c>
      <c r="F104" s="168" t="s">
        <v>190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P105+P194+P202+P211+P217+P232</f>
        <v>0</v>
      </c>
      <c r="Q104" s="173"/>
      <c r="R104" s="174">
        <f>R105+R194+R202+R211+R217+R232</f>
        <v>0</v>
      </c>
      <c r="S104" s="173"/>
      <c r="T104" s="175">
        <f>T105+T194+T202+T211+T217+T232</f>
        <v>0</v>
      </c>
      <c r="AR104" s="176" t="s">
        <v>80</v>
      </c>
      <c r="AT104" s="177" t="s">
        <v>72</v>
      </c>
      <c r="AU104" s="177" t="s">
        <v>73</v>
      </c>
      <c r="AY104" s="176" t="s">
        <v>191</v>
      </c>
      <c r="BK104" s="178">
        <f>BK105+BK194+BK202+BK211+BK217+BK232</f>
        <v>0</v>
      </c>
    </row>
    <row r="105" spans="1:65" s="12" customFormat="1" ht="22.9" customHeight="1">
      <c r="B105" s="165"/>
      <c r="C105" s="166"/>
      <c r="D105" s="167" t="s">
        <v>72</v>
      </c>
      <c r="E105" s="179" t="s">
        <v>80</v>
      </c>
      <c r="F105" s="179" t="s">
        <v>192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SUM(P106:P193)</f>
        <v>0</v>
      </c>
      <c r="Q105" s="173"/>
      <c r="R105" s="174">
        <f>SUM(R106:R193)</f>
        <v>0</v>
      </c>
      <c r="S105" s="173"/>
      <c r="T105" s="175">
        <f>SUM(T106:T193)</f>
        <v>0</v>
      </c>
      <c r="AR105" s="176" t="s">
        <v>80</v>
      </c>
      <c r="AT105" s="177" t="s">
        <v>72</v>
      </c>
      <c r="AU105" s="177" t="s">
        <v>80</v>
      </c>
      <c r="AY105" s="176" t="s">
        <v>191</v>
      </c>
      <c r="BK105" s="178">
        <f>SUM(BK106:BK193)</f>
        <v>0</v>
      </c>
    </row>
    <row r="106" spans="1:65" s="2" customFormat="1" ht="21.75" customHeight="1">
      <c r="A106" s="37"/>
      <c r="B106" s="38"/>
      <c r="C106" s="181" t="s">
        <v>80</v>
      </c>
      <c r="D106" s="181" t="s">
        <v>193</v>
      </c>
      <c r="E106" s="182" t="s">
        <v>4612</v>
      </c>
      <c r="F106" s="183" t="s">
        <v>4613</v>
      </c>
      <c r="G106" s="184" t="s">
        <v>202</v>
      </c>
      <c r="H106" s="185">
        <v>53.74</v>
      </c>
      <c r="I106" s="186"/>
      <c r="J106" s="187">
        <f>ROUND(I106*H106,2)</f>
        <v>0</v>
      </c>
      <c r="K106" s="183" t="s">
        <v>4614</v>
      </c>
      <c r="L106" s="42"/>
      <c r="M106" s="188" t="s">
        <v>19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197</v>
      </c>
      <c r="AT106" s="192" t="s">
        <v>193</v>
      </c>
      <c r="AU106" s="192" t="s">
        <v>82</v>
      </c>
      <c r="AY106" s="20" t="s">
        <v>191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197</v>
      </c>
      <c r="BM106" s="192" t="s">
        <v>82</v>
      </c>
    </row>
    <row r="107" spans="1:65" s="2" customFormat="1" ht="19.5">
      <c r="A107" s="37"/>
      <c r="B107" s="38"/>
      <c r="C107" s="39"/>
      <c r="D107" s="194" t="s">
        <v>199</v>
      </c>
      <c r="E107" s="39"/>
      <c r="F107" s="195" t="s">
        <v>4615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199</v>
      </c>
      <c r="AU107" s="20" t="s">
        <v>82</v>
      </c>
    </row>
    <row r="108" spans="1:65" s="2" customFormat="1" ht="11.25">
      <c r="A108" s="37"/>
      <c r="B108" s="38"/>
      <c r="C108" s="39"/>
      <c r="D108" s="199" t="s">
        <v>206</v>
      </c>
      <c r="E108" s="39"/>
      <c r="F108" s="200" t="s">
        <v>4616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206</v>
      </c>
      <c r="AU108" s="20" t="s">
        <v>82</v>
      </c>
    </row>
    <row r="109" spans="1:65" s="2" customFormat="1" ht="29.25">
      <c r="A109" s="37"/>
      <c r="B109" s="38"/>
      <c r="C109" s="39"/>
      <c r="D109" s="194" t="s">
        <v>402</v>
      </c>
      <c r="E109" s="39"/>
      <c r="F109" s="243" t="s">
        <v>4617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402</v>
      </c>
      <c r="AU109" s="20" t="s">
        <v>82</v>
      </c>
    </row>
    <row r="110" spans="1:65" s="13" customFormat="1" ht="11.25">
      <c r="B110" s="201"/>
      <c r="C110" s="202"/>
      <c r="D110" s="194" t="s">
        <v>208</v>
      </c>
      <c r="E110" s="203" t="s">
        <v>19</v>
      </c>
      <c r="F110" s="204" t="s">
        <v>4618</v>
      </c>
      <c r="G110" s="202"/>
      <c r="H110" s="205">
        <v>44.05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191</v>
      </c>
    </row>
    <row r="111" spans="1:65" s="13" customFormat="1" ht="11.25">
      <c r="B111" s="201"/>
      <c r="C111" s="202"/>
      <c r="D111" s="194" t="s">
        <v>208</v>
      </c>
      <c r="E111" s="203" t="s">
        <v>19</v>
      </c>
      <c r="F111" s="204" t="s">
        <v>4619</v>
      </c>
      <c r="G111" s="202"/>
      <c r="H111" s="205">
        <v>9.69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191</v>
      </c>
    </row>
    <row r="112" spans="1:65" s="14" customFormat="1" ht="11.25">
      <c r="B112" s="212"/>
      <c r="C112" s="213"/>
      <c r="D112" s="194" t="s">
        <v>208</v>
      </c>
      <c r="E112" s="214" t="s">
        <v>19</v>
      </c>
      <c r="F112" s="215" t="s">
        <v>238</v>
      </c>
      <c r="G112" s="213"/>
      <c r="H112" s="216">
        <v>53.739999999999995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208</v>
      </c>
      <c r="AU112" s="222" t="s">
        <v>82</v>
      </c>
      <c r="AV112" s="14" t="s">
        <v>197</v>
      </c>
      <c r="AW112" s="14" t="s">
        <v>34</v>
      </c>
      <c r="AX112" s="14" t="s">
        <v>80</v>
      </c>
      <c r="AY112" s="222" t="s">
        <v>191</v>
      </c>
    </row>
    <row r="113" spans="1:65" s="2" customFormat="1" ht="21.75" customHeight="1">
      <c r="A113" s="37"/>
      <c r="B113" s="38"/>
      <c r="C113" s="181" t="s">
        <v>82</v>
      </c>
      <c r="D113" s="181" t="s">
        <v>193</v>
      </c>
      <c r="E113" s="182" t="s">
        <v>4620</v>
      </c>
      <c r="F113" s="183" t="s">
        <v>4621</v>
      </c>
      <c r="G113" s="184" t="s">
        <v>202</v>
      </c>
      <c r="H113" s="185">
        <v>148.30000000000001</v>
      </c>
      <c r="I113" s="186"/>
      <c r="J113" s="187">
        <f>ROUND(I113*H113,2)</f>
        <v>0</v>
      </c>
      <c r="K113" s="183" t="s">
        <v>4614</v>
      </c>
      <c r="L113" s="42"/>
      <c r="M113" s="188" t="s">
        <v>19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197</v>
      </c>
      <c r="AT113" s="192" t="s">
        <v>193</v>
      </c>
      <c r="AU113" s="192" t="s">
        <v>82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197</v>
      </c>
      <c r="BM113" s="192" t="s">
        <v>197</v>
      </c>
    </row>
    <row r="114" spans="1:65" s="2" customFormat="1" ht="19.5">
      <c r="A114" s="37"/>
      <c r="B114" s="38"/>
      <c r="C114" s="39"/>
      <c r="D114" s="194" t="s">
        <v>199</v>
      </c>
      <c r="E114" s="39"/>
      <c r="F114" s="195" t="s">
        <v>4622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82</v>
      </c>
    </row>
    <row r="115" spans="1:65" s="2" customFormat="1" ht="11.25">
      <c r="A115" s="37"/>
      <c r="B115" s="38"/>
      <c r="C115" s="39"/>
      <c r="D115" s="199" t="s">
        <v>206</v>
      </c>
      <c r="E115" s="39"/>
      <c r="F115" s="200" t="s">
        <v>4623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206</v>
      </c>
      <c r="AU115" s="20" t="s">
        <v>82</v>
      </c>
    </row>
    <row r="116" spans="1:65" s="2" customFormat="1" ht="29.25">
      <c r="A116" s="37"/>
      <c r="B116" s="38"/>
      <c r="C116" s="39"/>
      <c r="D116" s="194" t="s">
        <v>402</v>
      </c>
      <c r="E116" s="39"/>
      <c r="F116" s="243" t="s">
        <v>4624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402</v>
      </c>
      <c r="AU116" s="20" t="s">
        <v>82</v>
      </c>
    </row>
    <row r="117" spans="1:65" s="13" customFormat="1" ht="11.25">
      <c r="B117" s="201"/>
      <c r="C117" s="202"/>
      <c r="D117" s="194" t="s">
        <v>208</v>
      </c>
      <c r="E117" s="203" t="s">
        <v>19</v>
      </c>
      <c r="F117" s="204" t="s">
        <v>4625</v>
      </c>
      <c r="G117" s="202"/>
      <c r="H117" s="205">
        <v>116.5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191</v>
      </c>
    </row>
    <row r="118" spans="1:65" s="13" customFormat="1" ht="11.25">
      <c r="B118" s="201"/>
      <c r="C118" s="202"/>
      <c r="D118" s="194" t="s">
        <v>208</v>
      </c>
      <c r="E118" s="203" t="s">
        <v>19</v>
      </c>
      <c r="F118" s="204" t="s">
        <v>4626</v>
      </c>
      <c r="G118" s="202"/>
      <c r="H118" s="205">
        <v>31.8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191</v>
      </c>
    </row>
    <row r="119" spans="1:65" s="14" customFormat="1" ht="11.25">
      <c r="B119" s="212"/>
      <c r="C119" s="213"/>
      <c r="D119" s="194" t="s">
        <v>208</v>
      </c>
      <c r="E119" s="214" t="s">
        <v>19</v>
      </c>
      <c r="F119" s="215" t="s">
        <v>238</v>
      </c>
      <c r="G119" s="213"/>
      <c r="H119" s="216">
        <v>148.30000000000001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208</v>
      </c>
      <c r="AU119" s="222" t="s">
        <v>82</v>
      </c>
      <c r="AV119" s="14" t="s">
        <v>197</v>
      </c>
      <c r="AW119" s="14" t="s">
        <v>34</v>
      </c>
      <c r="AX119" s="14" t="s">
        <v>80</v>
      </c>
      <c r="AY119" s="222" t="s">
        <v>191</v>
      </c>
    </row>
    <row r="120" spans="1:65" s="2" customFormat="1" ht="21.75" customHeight="1">
      <c r="A120" s="37"/>
      <c r="B120" s="38"/>
      <c r="C120" s="181" t="s">
        <v>96</v>
      </c>
      <c r="D120" s="181" t="s">
        <v>193</v>
      </c>
      <c r="E120" s="182" t="s">
        <v>4627</v>
      </c>
      <c r="F120" s="183" t="s">
        <v>4628</v>
      </c>
      <c r="G120" s="184" t="s">
        <v>202</v>
      </c>
      <c r="H120" s="185">
        <v>28.26</v>
      </c>
      <c r="I120" s="186"/>
      <c r="J120" s="187">
        <f>ROUND(I120*H120,2)</f>
        <v>0</v>
      </c>
      <c r="K120" s="183" t="s">
        <v>4614</v>
      </c>
      <c r="L120" s="42"/>
      <c r="M120" s="188" t="s">
        <v>19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197</v>
      </c>
      <c r="AT120" s="192" t="s">
        <v>193</v>
      </c>
      <c r="AU120" s="192" t="s">
        <v>82</v>
      </c>
      <c r="AY120" s="20" t="s">
        <v>191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197</v>
      </c>
      <c r="BM120" s="192" t="s">
        <v>223</v>
      </c>
    </row>
    <row r="121" spans="1:65" s="2" customFormat="1" ht="19.5">
      <c r="A121" s="37"/>
      <c r="B121" s="38"/>
      <c r="C121" s="39"/>
      <c r="D121" s="194" t="s">
        <v>199</v>
      </c>
      <c r="E121" s="39"/>
      <c r="F121" s="195" t="s">
        <v>4629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199</v>
      </c>
      <c r="AU121" s="20" t="s">
        <v>82</v>
      </c>
    </row>
    <row r="122" spans="1:65" s="2" customFormat="1" ht="11.25">
      <c r="A122" s="37"/>
      <c r="B122" s="38"/>
      <c r="C122" s="39"/>
      <c r="D122" s="199" t="s">
        <v>206</v>
      </c>
      <c r="E122" s="39"/>
      <c r="F122" s="200" t="s">
        <v>4630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206</v>
      </c>
      <c r="AU122" s="20" t="s">
        <v>82</v>
      </c>
    </row>
    <row r="123" spans="1:65" s="2" customFormat="1" ht="19.5">
      <c r="A123" s="37"/>
      <c r="B123" s="38"/>
      <c r="C123" s="39"/>
      <c r="D123" s="194" t="s">
        <v>402</v>
      </c>
      <c r="E123" s="39"/>
      <c r="F123" s="243" t="s">
        <v>4631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402</v>
      </c>
      <c r="AU123" s="20" t="s">
        <v>82</v>
      </c>
    </row>
    <row r="124" spans="1:65" s="13" customFormat="1" ht="11.25">
      <c r="B124" s="201"/>
      <c r="C124" s="202"/>
      <c r="D124" s="194" t="s">
        <v>208</v>
      </c>
      <c r="E124" s="203" t="s">
        <v>19</v>
      </c>
      <c r="F124" s="204" t="s">
        <v>4632</v>
      </c>
      <c r="G124" s="202"/>
      <c r="H124" s="205">
        <v>16.649999999999999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191</v>
      </c>
    </row>
    <row r="125" spans="1:65" s="13" customFormat="1" ht="11.25">
      <c r="B125" s="201"/>
      <c r="C125" s="202"/>
      <c r="D125" s="194" t="s">
        <v>208</v>
      </c>
      <c r="E125" s="203" t="s">
        <v>19</v>
      </c>
      <c r="F125" s="204" t="s">
        <v>4633</v>
      </c>
      <c r="G125" s="202"/>
      <c r="H125" s="205">
        <v>11.61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191</v>
      </c>
    </row>
    <row r="126" spans="1:65" s="14" customFormat="1" ht="11.25">
      <c r="B126" s="212"/>
      <c r="C126" s="213"/>
      <c r="D126" s="194" t="s">
        <v>208</v>
      </c>
      <c r="E126" s="214" t="s">
        <v>19</v>
      </c>
      <c r="F126" s="215" t="s">
        <v>238</v>
      </c>
      <c r="G126" s="213"/>
      <c r="H126" s="216">
        <v>28.259999999999998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208</v>
      </c>
      <c r="AU126" s="222" t="s">
        <v>82</v>
      </c>
      <c r="AV126" s="14" t="s">
        <v>197</v>
      </c>
      <c r="AW126" s="14" t="s">
        <v>34</v>
      </c>
      <c r="AX126" s="14" t="s">
        <v>80</v>
      </c>
      <c r="AY126" s="222" t="s">
        <v>191</v>
      </c>
    </row>
    <row r="127" spans="1:65" s="2" customFormat="1" ht="16.5" customHeight="1">
      <c r="A127" s="37"/>
      <c r="B127" s="38"/>
      <c r="C127" s="181" t="s">
        <v>197</v>
      </c>
      <c r="D127" s="181" t="s">
        <v>193</v>
      </c>
      <c r="E127" s="182" t="s">
        <v>4634</v>
      </c>
      <c r="F127" s="183" t="s">
        <v>4635</v>
      </c>
      <c r="G127" s="184" t="s">
        <v>202</v>
      </c>
      <c r="H127" s="185">
        <v>18</v>
      </c>
      <c r="I127" s="186"/>
      <c r="J127" s="187">
        <f>ROUND(I127*H127,2)</f>
        <v>0</v>
      </c>
      <c r="K127" s="183" t="s">
        <v>4614</v>
      </c>
      <c r="L127" s="42"/>
      <c r="M127" s="188" t="s">
        <v>19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197</v>
      </c>
      <c r="AT127" s="192" t="s">
        <v>193</v>
      </c>
      <c r="AU127" s="192" t="s">
        <v>82</v>
      </c>
      <c r="AY127" s="20" t="s">
        <v>191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197</v>
      </c>
      <c r="BM127" s="192" t="s">
        <v>239</v>
      </c>
    </row>
    <row r="128" spans="1:65" s="2" customFormat="1" ht="19.5">
      <c r="A128" s="37"/>
      <c r="B128" s="38"/>
      <c r="C128" s="39"/>
      <c r="D128" s="194" t="s">
        <v>199</v>
      </c>
      <c r="E128" s="39"/>
      <c r="F128" s="195" t="s">
        <v>4636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199</v>
      </c>
      <c r="AU128" s="20" t="s">
        <v>82</v>
      </c>
    </row>
    <row r="129" spans="1:65" s="2" customFormat="1" ht="11.25">
      <c r="A129" s="37"/>
      <c r="B129" s="38"/>
      <c r="C129" s="39"/>
      <c r="D129" s="199" t="s">
        <v>206</v>
      </c>
      <c r="E129" s="39"/>
      <c r="F129" s="200" t="s">
        <v>4637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206</v>
      </c>
      <c r="AU129" s="20" t="s">
        <v>82</v>
      </c>
    </row>
    <row r="130" spans="1:65" s="13" customFormat="1" ht="11.25">
      <c r="B130" s="201"/>
      <c r="C130" s="202"/>
      <c r="D130" s="194" t="s">
        <v>208</v>
      </c>
      <c r="E130" s="203" t="s">
        <v>19</v>
      </c>
      <c r="F130" s="204" t="s">
        <v>4638</v>
      </c>
      <c r="G130" s="202"/>
      <c r="H130" s="205">
        <v>18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191</v>
      </c>
    </row>
    <row r="131" spans="1:65" s="14" customFormat="1" ht="11.25">
      <c r="B131" s="212"/>
      <c r="C131" s="213"/>
      <c r="D131" s="194" t="s">
        <v>208</v>
      </c>
      <c r="E131" s="214" t="s">
        <v>19</v>
      </c>
      <c r="F131" s="215" t="s">
        <v>238</v>
      </c>
      <c r="G131" s="213"/>
      <c r="H131" s="216">
        <v>18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208</v>
      </c>
      <c r="AU131" s="222" t="s">
        <v>82</v>
      </c>
      <c r="AV131" s="14" t="s">
        <v>197</v>
      </c>
      <c r="AW131" s="14" t="s">
        <v>34</v>
      </c>
      <c r="AX131" s="14" t="s">
        <v>80</v>
      </c>
      <c r="AY131" s="222" t="s">
        <v>191</v>
      </c>
    </row>
    <row r="132" spans="1:65" s="2" customFormat="1" ht="16.5" customHeight="1">
      <c r="A132" s="37"/>
      <c r="B132" s="38"/>
      <c r="C132" s="181" t="s">
        <v>216</v>
      </c>
      <c r="D132" s="181" t="s">
        <v>193</v>
      </c>
      <c r="E132" s="182" t="s">
        <v>4639</v>
      </c>
      <c r="F132" s="183" t="s">
        <v>4640</v>
      </c>
      <c r="G132" s="184" t="s">
        <v>282</v>
      </c>
      <c r="H132" s="185">
        <v>371.92</v>
      </c>
      <c r="I132" s="186"/>
      <c r="J132" s="187">
        <f>ROUND(I132*H132,2)</f>
        <v>0</v>
      </c>
      <c r="K132" s="183" t="s">
        <v>4614</v>
      </c>
      <c r="L132" s="42"/>
      <c r="M132" s="188" t="s">
        <v>19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197</v>
      </c>
      <c r="AT132" s="192" t="s">
        <v>193</v>
      </c>
      <c r="AU132" s="192" t="s">
        <v>82</v>
      </c>
      <c r="AY132" s="20" t="s">
        <v>191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197</v>
      </c>
      <c r="BM132" s="192" t="s">
        <v>252</v>
      </c>
    </row>
    <row r="133" spans="1:65" s="2" customFormat="1" ht="11.25">
      <c r="A133" s="37"/>
      <c r="B133" s="38"/>
      <c r="C133" s="39"/>
      <c r="D133" s="194" t="s">
        <v>199</v>
      </c>
      <c r="E133" s="39"/>
      <c r="F133" s="195" t="s">
        <v>4641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199</v>
      </c>
      <c r="AU133" s="20" t="s">
        <v>82</v>
      </c>
    </row>
    <row r="134" spans="1:65" s="2" customFormat="1" ht="11.25">
      <c r="A134" s="37"/>
      <c r="B134" s="38"/>
      <c r="C134" s="39"/>
      <c r="D134" s="199" t="s">
        <v>206</v>
      </c>
      <c r="E134" s="39"/>
      <c r="F134" s="200" t="s">
        <v>4642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206</v>
      </c>
      <c r="AU134" s="20" t="s">
        <v>82</v>
      </c>
    </row>
    <row r="135" spans="1:65" s="2" customFormat="1" ht="19.5">
      <c r="A135" s="37"/>
      <c r="B135" s="38"/>
      <c r="C135" s="39"/>
      <c r="D135" s="194" t="s">
        <v>402</v>
      </c>
      <c r="E135" s="39"/>
      <c r="F135" s="243" t="s">
        <v>4643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402</v>
      </c>
      <c r="AU135" s="20" t="s">
        <v>82</v>
      </c>
    </row>
    <row r="136" spans="1:65" s="13" customFormat="1" ht="11.25">
      <c r="B136" s="201"/>
      <c r="C136" s="202"/>
      <c r="D136" s="194" t="s">
        <v>208</v>
      </c>
      <c r="E136" s="203" t="s">
        <v>19</v>
      </c>
      <c r="F136" s="204" t="s">
        <v>4644</v>
      </c>
      <c r="G136" s="202"/>
      <c r="H136" s="205">
        <v>33.28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</v>
      </c>
      <c r="AU136" s="211" t="s">
        <v>82</v>
      </c>
      <c r="AV136" s="13" t="s">
        <v>82</v>
      </c>
      <c r="AW136" s="13" t="s">
        <v>34</v>
      </c>
      <c r="AX136" s="13" t="s">
        <v>73</v>
      </c>
      <c r="AY136" s="211" t="s">
        <v>191</v>
      </c>
    </row>
    <row r="137" spans="1:65" s="13" customFormat="1" ht="11.25">
      <c r="B137" s="201"/>
      <c r="C137" s="202"/>
      <c r="D137" s="194" t="s">
        <v>208</v>
      </c>
      <c r="E137" s="203" t="s">
        <v>19</v>
      </c>
      <c r="F137" s="204" t="s">
        <v>4645</v>
      </c>
      <c r="G137" s="202"/>
      <c r="H137" s="205">
        <v>23.23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</v>
      </c>
      <c r="AU137" s="211" t="s">
        <v>82</v>
      </c>
      <c r="AV137" s="13" t="s">
        <v>82</v>
      </c>
      <c r="AW137" s="13" t="s">
        <v>34</v>
      </c>
      <c r="AX137" s="13" t="s">
        <v>73</v>
      </c>
      <c r="AY137" s="211" t="s">
        <v>191</v>
      </c>
    </row>
    <row r="138" spans="1:65" s="13" customFormat="1" ht="11.25">
      <c r="B138" s="201"/>
      <c r="C138" s="202"/>
      <c r="D138" s="194" t="s">
        <v>208</v>
      </c>
      <c r="E138" s="203" t="s">
        <v>19</v>
      </c>
      <c r="F138" s="204" t="s">
        <v>4646</v>
      </c>
      <c r="G138" s="202"/>
      <c r="H138" s="205">
        <v>251.8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</v>
      </c>
      <c r="AU138" s="211" t="s">
        <v>82</v>
      </c>
      <c r="AV138" s="13" t="s">
        <v>82</v>
      </c>
      <c r="AW138" s="13" t="s">
        <v>34</v>
      </c>
      <c r="AX138" s="13" t="s">
        <v>73</v>
      </c>
      <c r="AY138" s="211" t="s">
        <v>191</v>
      </c>
    </row>
    <row r="139" spans="1:65" s="13" customFormat="1" ht="11.25">
      <c r="B139" s="201"/>
      <c r="C139" s="202"/>
      <c r="D139" s="194" t="s">
        <v>208</v>
      </c>
      <c r="E139" s="203" t="s">
        <v>19</v>
      </c>
      <c r="F139" s="204" t="s">
        <v>4647</v>
      </c>
      <c r="G139" s="202"/>
      <c r="H139" s="205">
        <v>63.61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191</v>
      </c>
    </row>
    <row r="140" spans="1:65" s="14" customFormat="1" ht="11.25">
      <c r="B140" s="212"/>
      <c r="C140" s="213"/>
      <c r="D140" s="194" t="s">
        <v>208</v>
      </c>
      <c r="E140" s="214" t="s">
        <v>19</v>
      </c>
      <c r="F140" s="215" t="s">
        <v>238</v>
      </c>
      <c r="G140" s="213"/>
      <c r="H140" s="216">
        <v>371.92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208</v>
      </c>
      <c r="AU140" s="222" t="s">
        <v>82</v>
      </c>
      <c r="AV140" s="14" t="s">
        <v>197</v>
      </c>
      <c r="AW140" s="14" t="s">
        <v>34</v>
      </c>
      <c r="AX140" s="14" t="s">
        <v>80</v>
      </c>
      <c r="AY140" s="222" t="s">
        <v>191</v>
      </c>
    </row>
    <row r="141" spans="1:65" s="2" customFormat="1" ht="16.5" customHeight="1">
      <c r="A141" s="37"/>
      <c r="B141" s="38"/>
      <c r="C141" s="181" t="s">
        <v>223</v>
      </c>
      <c r="D141" s="181" t="s">
        <v>193</v>
      </c>
      <c r="E141" s="182" t="s">
        <v>4648</v>
      </c>
      <c r="F141" s="183" t="s">
        <v>4649</v>
      </c>
      <c r="G141" s="184" t="s">
        <v>282</v>
      </c>
      <c r="H141" s="185">
        <v>371.92</v>
      </c>
      <c r="I141" s="186"/>
      <c r="J141" s="187">
        <f>ROUND(I141*H141,2)</f>
        <v>0</v>
      </c>
      <c r="K141" s="183" t="s">
        <v>4614</v>
      </c>
      <c r="L141" s="42"/>
      <c r="M141" s="188" t="s">
        <v>19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197</v>
      </c>
      <c r="AT141" s="192" t="s">
        <v>193</v>
      </c>
      <c r="AU141" s="192" t="s">
        <v>82</v>
      </c>
      <c r="AY141" s="20" t="s">
        <v>191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197</v>
      </c>
      <c r="BM141" s="192" t="s">
        <v>8</v>
      </c>
    </row>
    <row r="142" spans="1:65" s="2" customFormat="1" ht="19.5">
      <c r="A142" s="37"/>
      <c r="B142" s="38"/>
      <c r="C142" s="39"/>
      <c r="D142" s="194" t="s">
        <v>199</v>
      </c>
      <c r="E142" s="39"/>
      <c r="F142" s="195" t="s">
        <v>4650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199</v>
      </c>
      <c r="AU142" s="20" t="s">
        <v>82</v>
      </c>
    </row>
    <row r="143" spans="1:65" s="2" customFormat="1" ht="11.25">
      <c r="A143" s="37"/>
      <c r="B143" s="38"/>
      <c r="C143" s="39"/>
      <c r="D143" s="199" t="s">
        <v>206</v>
      </c>
      <c r="E143" s="39"/>
      <c r="F143" s="200" t="s">
        <v>4651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206</v>
      </c>
      <c r="AU143" s="20" t="s">
        <v>82</v>
      </c>
    </row>
    <row r="144" spans="1:65" s="2" customFormat="1" ht="19.5">
      <c r="A144" s="37"/>
      <c r="B144" s="38"/>
      <c r="C144" s="39"/>
      <c r="D144" s="194" t="s">
        <v>402</v>
      </c>
      <c r="E144" s="39"/>
      <c r="F144" s="243" t="s">
        <v>4652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402</v>
      </c>
      <c r="AU144" s="20" t="s">
        <v>82</v>
      </c>
    </row>
    <row r="145" spans="1:65" s="2" customFormat="1" ht="21.75" customHeight="1">
      <c r="A145" s="37"/>
      <c r="B145" s="38"/>
      <c r="C145" s="181" t="s">
        <v>230</v>
      </c>
      <c r="D145" s="181" t="s">
        <v>193</v>
      </c>
      <c r="E145" s="182" t="s">
        <v>4653</v>
      </c>
      <c r="F145" s="183" t="s">
        <v>4654</v>
      </c>
      <c r="G145" s="184" t="s">
        <v>202</v>
      </c>
      <c r="H145" s="185">
        <v>108.81</v>
      </c>
      <c r="I145" s="186"/>
      <c r="J145" s="187">
        <f>ROUND(I145*H145,2)</f>
        <v>0</v>
      </c>
      <c r="K145" s="183" t="s">
        <v>4614</v>
      </c>
      <c r="L145" s="42"/>
      <c r="M145" s="188" t="s">
        <v>19</v>
      </c>
      <c r="N145" s="189" t="s">
        <v>44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197</v>
      </c>
      <c r="AT145" s="192" t="s">
        <v>193</v>
      </c>
      <c r="AU145" s="192" t="s">
        <v>82</v>
      </c>
      <c r="AY145" s="20" t="s">
        <v>191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80</v>
      </c>
      <c r="BK145" s="193">
        <f>ROUND(I145*H145,2)</f>
        <v>0</v>
      </c>
      <c r="BL145" s="20" t="s">
        <v>197</v>
      </c>
      <c r="BM145" s="192" t="s">
        <v>279</v>
      </c>
    </row>
    <row r="146" spans="1:65" s="2" customFormat="1" ht="19.5">
      <c r="A146" s="37"/>
      <c r="B146" s="38"/>
      <c r="C146" s="39"/>
      <c r="D146" s="194" t="s">
        <v>199</v>
      </c>
      <c r="E146" s="39"/>
      <c r="F146" s="195" t="s">
        <v>4655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199</v>
      </c>
      <c r="AU146" s="20" t="s">
        <v>82</v>
      </c>
    </row>
    <row r="147" spans="1:65" s="2" customFormat="1" ht="11.25">
      <c r="A147" s="37"/>
      <c r="B147" s="38"/>
      <c r="C147" s="39"/>
      <c r="D147" s="199" t="s">
        <v>206</v>
      </c>
      <c r="E147" s="39"/>
      <c r="F147" s="200" t="s">
        <v>4656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206</v>
      </c>
      <c r="AU147" s="20" t="s">
        <v>82</v>
      </c>
    </row>
    <row r="148" spans="1:65" s="15" customFormat="1" ht="11.25">
      <c r="B148" s="233"/>
      <c r="C148" s="234"/>
      <c r="D148" s="194" t="s">
        <v>208</v>
      </c>
      <c r="E148" s="235" t="s">
        <v>19</v>
      </c>
      <c r="F148" s="236" t="s">
        <v>4657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208</v>
      </c>
      <c r="AU148" s="242" t="s">
        <v>82</v>
      </c>
      <c r="AV148" s="15" t="s">
        <v>80</v>
      </c>
      <c r="AW148" s="15" t="s">
        <v>34</v>
      </c>
      <c r="AX148" s="15" t="s">
        <v>73</v>
      </c>
      <c r="AY148" s="242" t="s">
        <v>191</v>
      </c>
    </row>
    <row r="149" spans="1:65" s="13" customFormat="1" ht="11.25">
      <c r="B149" s="201"/>
      <c r="C149" s="202"/>
      <c r="D149" s="194" t="s">
        <v>208</v>
      </c>
      <c r="E149" s="203" t="s">
        <v>19</v>
      </c>
      <c r="F149" s="204" t="s">
        <v>4658</v>
      </c>
      <c r="G149" s="202"/>
      <c r="H149" s="205">
        <v>19.850000000000001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</v>
      </c>
      <c r="AU149" s="211" t="s">
        <v>82</v>
      </c>
      <c r="AV149" s="13" t="s">
        <v>82</v>
      </c>
      <c r="AW149" s="13" t="s">
        <v>34</v>
      </c>
      <c r="AX149" s="13" t="s">
        <v>73</v>
      </c>
      <c r="AY149" s="211" t="s">
        <v>191</v>
      </c>
    </row>
    <row r="150" spans="1:65" s="13" customFormat="1" ht="11.25">
      <c r="B150" s="201"/>
      <c r="C150" s="202"/>
      <c r="D150" s="194" t="s">
        <v>208</v>
      </c>
      <c r="E150" s="203" t="s">
        <v>19</v>
      </c>
      <c r="F150" s="204" t="s">
        <v>4659</v>
      </c>
      <c r="G150" s="202"/>
      <c r="H150" s="205">
        <v>3.98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191</v>
      </c>
    </row>
    <row r="151" spans="1:65" s="13" customFormat="1" ht="11.25">
      <c r="B151" s="201"/>
      <c r="C151" s="202"/>
      <c r="D151" s="194" t="s">
        <v>208</v>
      </c>
      <c r="E151" s="203" t="s">
        <v>19</v>
      </c>
      <c r="F151" s="204" t="s">
        <v>4660</v>
      </c>
      <c r="G151" s="202"/>
      <c r="H151" s="205">
        <v>84.98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208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191</v>
      </c>
    </row>
    <row r="152" spans="1:65" s="14" customFormat="1" ht="11.25">
      <c r="B152" s="212"/>
      <c r="C152" s="213"/>
      <c r="D152" s="194" t="s">
        <v>208</v>
      </c>
      <c r="E152" s="214" t="s">
        <v>19</v>
      </c>
      <c r="F152" s="215" t="s">
        <v>238</v>
      </c>
      <c r="G152" s="213"/>
      <c r="H152" s="216">
        <v>108.81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208</v>
      </c>
      <c r="AU152" s="222" t="s">
        <v>82</v>
      </c>
      <c r="AV152" s="14" t="s">
        <v>197</v>
      </c>
      <c r="AW152" s="14" t="s">
        <v>34</v>
      </c>
      <c r="AX152" s="14" t="s">
        <v>80</v>
      </c>
      <c r="AY152" s="222" t="s">
        <v>191</v>
      </c>
    </row>
    <row r="153" spans="1:65" s="2" customFormat="1" ht="24.2" customHeight="1">
      <c r="A153" s="37"/>
      <c r="B153" s="38"/>
      <c r="C153" s="181" t="s">
        <v>239</v>
      </c>
      <c r="D153" s="181" t="s">
        <v>193</v>
      </c>
      <c r="E153" s="182" t="s">
        <v>4661</v>
      </c>
      <c r="F153" s="183" t="s">
        <v>4662</v>
      </c>
      <c r="G153" s="184" t="s">
        <v>202</v>
      </c>
      <c r="H153" s="185">
        <v>326.43</v>
      </c>
      <c r="I153" s="186"/>
      <c r="J153" s="187">
        <f>ROUND(I153*H153,2)</f>
        <v>0</v>
      </c>
      <c r="K153" s="183" t="s">
        <v>4614</v>
      </c>
      <c r="L153" s="42"/>
      <c r="M153" s="188" t="s">
        <v>19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197</v>
      </c>
      <c r="AT153" s="192" t="s">
        <v>193</v>
      </c>
      <c r="AU153" s="192" t="s">
        <v>82</v>
      </c>
      <c r="AY153" s="20" t="s">
        <v>191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197</v>
      </c>
      <c r="BM153" s="192" t="s">
        <v>292</v>
      </c>
    </row>
    <row r="154" spans="1:65" s="2" customFormat="1" ht="19.5">
      <c r="A154" s="37"/>
      <c r="B154" s="38"/>
      <c r="C154" s="39"/>
      <c r="D154" s="194" t="s">
        <v>199</v>
      </c>
      <c r="E154" s="39"/>
      <c r="F154" s="195" t="s">
        <v>4663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199</v>
      </c>
      <c r="AU154" s="20" t="s">
        <v>82</v>
      </c>
    </row>
    <row r="155" spans="1:65" s="2" customFormat="1" ht="11.25">
      <c r="A155" s="37"/>
      <c r="B155" s="38"/>
      <c r="C155" s="39"/>
      <c r="D155" s="199" t="s">
        <v>206</v>
      </c>
      <c r="E155" s="39"/>
      <c r="F155" s="200" t="s">
        <v>4664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206</v>
      </c>
      <c r="AU155" s="20" t="s">
        <v>82</v>
      </c>
    </row>
    <row r="156" spans="1:65" s="13" customFormat="1" ht="11.25">
      <c r="B156" s="201"/>
      <c r="C156" s="202"/>
      <c r="D156" s="194" t="s">
        <v>208</v>
      </c>
      <c r="E156" s="203" t="s">
        <v>19</v>
      </c>
      <c r="F156" s="204" t="s">
        <v>4665</v>
      </c>
      <c r="G156" s="202"/>
      <c r="H156" s="205">
        <v>326.43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191</v>
      </c>
    </row>
    <row r="157" spans="1:65" s="14" customFormat="1" ht="11.25">
      <c r="B157" s="212"/>
      <c r="C157" s="213"/>
      <c r="D157" s="194" t="s">
        <v>208</v>
      </c>
      <c r="E157" s="214" t="s">
        <v>19</v>
      </c>
      <c r="F157" s="215" t="s">
        <v>238</v>
      </c>
      <c r="G157" s="213"/>
      <c r="H157" s="216">
        <v>326.43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208</v>
      </c>
      <c r="AU157" s="222" t="s">
        <v>82</v>
      </c>
      <c r="AV157" s="14" t="s">
        <v>197</v>
      </c>
      <c r="AW157" s="14" t="s">
        <v>34</v>
      </c>
      <c r="AX157" s="14" t="s">
        <v>80</v>
      </c>
      <c r="AY157" s="222" t="s">
        <v>191</v>
      </c>
    </row>
    <row r="158" spans="1:65" s="2" customFormat="1" ht="21.75" customHeight="1">
      <c r="A158" s="37"/>
      <c r="B158" s="38"/>
      <c r="C158" s="181" t="s">
        <v>246</v>
      </c>
      <c r="D158" s="181" t="s">
        <v>193</v>
      </c>
      <c r="E158" s="182" t="s">
        <v>231</v>
      </c>
      <c r="F158" s="183" t="s">
        <v>232</v>
      </c>
      <c r="G158" s="184" t="s">
        <v>202</v>
      </c>
      <c r="H158" s="185">
        <v>120.6</v>
      </c>
      <c r="I158" s="186"/>
      <c r="J158" s="187">
        <f>ROUND(I158*H158,2)</f>
        <v>0</v>
      </c>
      <c r="K158" s="183" t="s">
        <v>4614</v>
      </c>
      <c r="L158" s="42"/>
      <c r="M158" s="188" t="s">
        <v>19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197</v>
      </c>
      <c r="AT158" s="192" t="s">
        <v>193</v>
      </c>
      <c r="AU158" s="192" t="s">
        <v>82</v>
      </c>
      <c r="AY158" s="20" t="s">
        <v>191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197</v>
      </c>
      <c r="BM158" s="192" t="s">
        <v>306</v>
      </c>
    </row>
    <row r="159" spans="1:65" s="2" customFormat="1" ht="19.5">
      <c r="A159" s="37"/>
      <c r="B159" s="38"/>
      <c r="C159" s="39"/>
      <c r="D159" s="194" t="s">
        <v>199</v>
      </c>
      <c r="E159" s="39"/>
      <c r="F159" s="195" t="s">
        <v>234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199</v>
      </c>
      <c r="AU159" s="20" t="s">
        <v>82</v>
      </c>
    </row>
    <row r="160" spans="1:65" s="2" customFormat="1" ht="11.25">
      <c r="A160" s="37"/>
      <c r="B160" s="38"/>
      <c r="C160" s="39"/>
      <c r="D160" s="199" t="s">
        <v>206</v>
      </c>
      <c r="E160" s="39"/>
      <c r="F160" s="200" t="s">
        <v>4666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206</v>
      </c>
      <c r="AU160" s="20" t="s">
        <v>82</v>
      </c>
    </row>
    <row r="161" spans="1:65" s="15" customFormat="1" ht="11.25">
      <c r="B161" s="233"/>
      <c r="C161" s="234"/>
      <c r="D161" s="194" t="s">
        <v>208</v>
      </c>
      <c r="E161" s="235" t="s">
        <v>19</v>
      </c>
      <c r="F161" s="236" t="s">
        <v>4667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208</v>
      </c>
      <c r="AU161" s="242" t="s">
        <v>82</v>
      </c>
      <c r="AV161" s="15" t="s">
        <v>80</v>
      </c>
      <c r="AW161" s="15" t="s">
        <v>34</v>
      </c>
      <c r="AX161" s="15" t="s">
        <v>73</v>
      </c>
      <c r="AY161" s="242" t="s">
        <v>191</v>
      </c>
    </row>
    <row r="162" spans="1:65" s="13" customFormat="1" ht="11.25">
      <c r="B162" s="201"/>
      <c r="C162" s="202"/>
      <c r="D162" s="194" t="s">
        <v>208</v>
      </c>
      <c r="E162" s="203" t="s">
        <v>19</v>
      </c>
      <c r="F162" s="204" t="s">
        <v>4668</v>
      </c>
      <c r="G162" s="202"/>
      <c r="H162" s="205">
        <v>21.99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208</v>
      </c>
      <c r="AU162" s="211" t="s">
        <v>82</v>
      </c>
      <c r="AV162" s="13" t="s">
        <v>82</v>
      </c>
      <c r="AW162" s="13" t="s">
        <v>34</v>
      </c>
      <c r="AX162" s="13" t="s">
        <v>73</v>
      </c>
      <c r="AY162" s="211" t="s">
        <v>191</v>
      </c>
    </row>
    <row r="163" spans="1:65" s="13" customFormat="1" ht="11.25">
      <c r="B163" s="201"/>
      <c r="C163" s="202"/>
      <c r="D163" s="194" t="s">
        <v>208</v>
      </c>
      <c r="E163" s="203" t="s">
        <v>19</v>
      </c>
      <c r="F163" s="204" t="s">
        <v>4669</v>
      </c>
      <c r="G163" s="202"/>
      <c r="H163" s="205">
        <v>4.3899999999999997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</v>
      </c>
      <c r="AU163" s="211" t="s">
        <v>82</v>
      </c>
      <c r="AV163" s="13" t="s">
        <v>82</v>
      </c>
      <c r="AW163" s="13" t="s">
        <v>34</v>
      </c>
      <c r="AX163" s="13" t="s">
        <v>73</v>
      </c>
      <c r="AY163" s="211" t="s">
        <v>191</v>
      </c>
    </row>
    <row r="164" spans="1:65" s="13" customFormat="1" ht="11.25">
      <c r="B164" s="201"/>
      <c r="C164" s="202"/>
      <c r="D164" s="194" t="s">
        <v>208</v>
      </c>
      <c r="E164" s="203" t="s">
        <v>19</v>
      </c>
      <c r="F164" s="204" t="s">
        <v>4670</v>
      </c>
      <c r="G164" s="202"/>
      <c r="H164" s="205">
        <v>94.22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191</v>
      </c>
    </row>
    <row r="165" spans="1:65" s="14" customFormat="1" ht="11.25">
      <c r="B165" s="212"/>
      <c r="C165" s="213"/>
      <c r="D165" s="194" t="s">
        <v>208</v>
      </c>
      <c r="E165" s="214" t="s">
        <v>19</v>
      </c>
      <c r="F165" s="215" t="s">
        <v>238</v>
      </c>
      <c r="G165" s="213"/>
      <c r="H165" s="216">
        <v>120.6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208</v>
      </c>
      <c r="AU165" s="222" t="s">
        <v>82</v>
      </c>
      <c r="AV165" s="14" t="s">
        <v>197</v>
      </c>
      <c r="AW165" s="14" t="s">
        <v>34</v>
      </c>
      <c r="AX165" s="14" t="s">
        <v>80</v>
      </c>
      <c r="AY165" s="222" t="s">
        <v>191</v>
      </c>
    </row>
    <row r="166" spans="1:65" s="2" customFormat="1" ht="16.5" customHeight="1">
      <c r="A166" s="37"/>
      <c r="B166" s="38"/>
      <c r="C166" s="181" t="s">
        <v>252</v>
      </c>
      <c r="D166" s="181" t="s">
        <v>193</v>
      </c>
      <c r="E166" s="182" t="s">
        <v>4671</v>
      </c>
      <c r="F166" s="183" t="s">
        <v>4672</v>
      </c>
      <c r="G166" s="184" t="s">
        <v>202</v>
      </c>
      <c r="H166" s="185">
        <v>120.6</v>
      </c>
      <c r="I166" s="186"/>
      <c r="J166" s="187">
        <f>ROUND(I166*H166,2)</f>
        <v>0</v>
      </c>
      <c r="K166" s="183" t="s">
        <v>4614</v>
      </c>
      <c r="L166" s="42"/>
      <c r="M166" s="188" t="s">
        <v>19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197</v>
      </c>
      <c r="AT166" s="192" t="s">
        <v>193</v>
      </c>
      <c r="AU166" s="192" t="s">
        <v>82</v>
      </c>
      <c r="AY166" s="20" t="s">
        <v>191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197</v>
      </c>
      <c r="BM166" s="192" t="s">
        <v>320</v>
      </c>
    </row>
    <row r="167" spans="1:65" s="2" customFormat="1" ht="19.5">
      <c r="A167" s="37"/>
      <c r="B167" s="38"/>
      <c r="C167" s="39"/>
      <c r="D167" s="194" t="s">
        <v>199</v>
      </c>
      <c r="E167" s="39"/>
      <c r="F167" s="195" t="s">
        <v>4673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199</v>
      </c>
      <c r="AU167" s="20" t="s">
        <v>82</v>
      </c>
    </row>
    <row r="168" spans="1:65" s="2" customFormat="1" ht="11.25">
      <c r="A168" s="37"/>
      <c r="B168" s="38"/>
      <c r="C168" s="39"/>
      <c r="D168" s="199" t="s">
        <v>206</v>
      </c>
      <c r="E168" s="39"/>
      <c r="F168" s="200" t="s">
        <v>4674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206</v>
      </c>
      <c r="AU168" s="20" t="s">
        <v>82</v>
      </c>
    </row>
    <row r="169" spans="1:65" s="2" customFormat="1" ht="19.5">
      <c r="A169" s="37"/>
      <c r="B169" s="38"/>
      <c r="C169" s="39"/>
      <c r="D169" s="194" t="s">
        <v>402</v>
      </c>
      <c r="E169" s="39"/>
      <c r="F169" s="243" t="s">
        <v>4675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402</v>
      </c>
      <c r="AU169" s="20" t="s">
        <v>82</v>
      </c>
    </row>
    <row r="170" spans="1:65" s="2" customFormat="1" ht="16.5" customHeight="1">
      <c r="A170" s="37"/>
      <c r="B170" s="38"/>
      <c r="C170" s="181" t="s">
        <v>260</v>
      </c>
      <c r="D170" s="181" t="s">
        <v>193</v>
      </c>
      <c r="E170" s="182" t="s">
        <v>253</v>
      </c>
      <c r="F170" s="183" t="s">
        <v>254</v>
      </c>
      <c r="G170" s="184" t="s">
        <v>255</v>
      </c>
      <c r="H170" s="185">
        <v>241.2</v>
      </c>
      <c r="I170" s="186"/>
      <c r="J170" s="187">
        <f>ROUND(I170*H170,2)</f>
        <v>0</v>
      </c>
      <c r="K170" s="183" t="s">
        <v>4614</v>
      </c>
      <c r="L170" s="42"/>
      <c r="M170" s="188" t="s">
        <v>19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197</v>
      </c>
      <c r="AT170" s="192" t="s">
        <v>193</v>
      </c>
      <c r="AU170" s="192" t="s">
        <v>82</v>
      </c>
      <c r="AY170" s="20" t="s">
        <v>191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197</v>
      </c>
      <c r="BM170" s="192" t="s">
        <v>334</v>
      </c>
    </row>
    <row r="171" spans="1:65" s="2" customFormat="1" ht="19.5">
      <c r="A171" s="37"/>
      <c r="B171" s="38"/>
      <c r="C171" s="39"/>
      <c r="D171" s="194" t="s">
        <v>199</v>
      </c>
      <c r="E171" s="39"/>
      <c r="F171" s="195" t="s">
        <v>257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199</v>
      </c>
      <c r="AU171" s="20" t="s">
        <v>82</v>
      </c>
    </row>
    <row r="172" spans="1:65" s="2" customFormat="1" ht="11.25">
      <c r="A172" s="37"/>
      <c r="B172" s="38"/>
      <c r="C172" s="39"/>
      <c r="D172" s="199" t="s">
        <v>206</v>
      </c>
      <c r="E172" s="39"/>
      <c r="F172" s="200" t="s">
        <v>4676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206</v>
      </c>
      <c r="AU172" s="20" t="s">
        <v>82</v>
      </c>
    </row>
    <row r="173" spans="1:65" s="2" customFormat="1" ht="19.5">
      <c r="A173" s="37"/>
      <c r="B173" s="38"/>
      <c r="C173" s="39"/>
      <c r="D173" s="194" t="s">
        <v>402</v>
      </c>
      <c r="E173" s="39"/>
      <c r="F173" s="243" t="s">
        <v>4652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402</v>
      </c>
      <c r="AU173" s="20" t="s">
        <v>82</v>
      </c>
    </row>
    <row r="174" spans="1:65" s="13" customFormat="1" ht="11.25">
      <c r="B174" s="201"/>
      <c r="C174" s="202"/>
      <c r="D174" s="194" t="s">
        <v>208</v>
      </c>
      <c r="E174" s="203" t="s">
        <v>19</v>
      </c>
      <c r="F174" s="204" t="s">
        <v>4677</v>
      </c>
      <c r="G174" s="202"/>
      <c r="H174" s="205">
        <v>241.2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191</v>
      </c>
    </row>
    <row r="175" spans="1:65" s="14" customFormat="1" ht="11.25">
      <c r="B175" s="212"/>
      <c r="C175" s="213"/>
      <c r="D175" s="194" t="s">
        <v>208</v>
      </c>
      <c r="E175" s="214" t="s">
        <v>19</v>
      </c>
      <c r="F175" s="215" t="s">
        <v>238</v>
      </c>
      <c r="G175" s="213"/>
      <c r="H175" s="216">
        <v>241.2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208</v>
      </c>
      <c r="AU175" s="222" t="s">
        <v>82</v>
      </c>
      <c r="AV175" s="14" t="s">
        <v>197</v>
      </c>
      <c r="AW175" s="14" t="s">
        <v>34</v>
      </c>
      <c r="AX175" s="14" t="s">
        <v>80</v>
      </c>
      <c r="AY175" s="222" t="s">
        <v>191</v>
      </c>
    </row>
    <row r="176" spans="1:65" s="2" customFormat="1" ht="16.5" customHeight="1">
      <c r="A176" s="37"/>
      <c r="B176" s="38"/>
      <c r="C176" s="181" t="s">
        <v>8</v>
      </c>
      <c r="D176" s="181" t="s">
        <v>193</v>
      </c>
      <c r="E176" s="182" t="s">
        <v>4678</v>
      </c>
      <c r="F176" s="183" t="s">
        <v>4679</v>
      </c>
      <c r="G176" s="184" t="s">
        <v>202</v>
      </c>
      <c r="H176" s="185">
        <v>120.6</v>
      </c>
      <c r="I176" s="186"/>
      <c r="J176" s="187">
        <f>ROUND(I176*H176,2)</f>
        <v>0</v>
      </c>
      <c r="K176" s="183" t="s">
        <v>4614</v>
      </c>
      <c r="L176" s="42"/>
      <c r="M176" s="188" t="s">
        <v>19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197</v>
      </c>
      <c r="AT176" s="192" t="s">
        <v>193</v>
      </c>
      <c r="AU176" s="192" t="s">
        <v>82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197</v>
      </c>
      <c r="BM176" s="192" t="s">
        <v>348</v>
      </c>
    </row>
    <row r="177" spans="1:65" s="2" customFormat="1" ht="11.25">
      <c r="A177" s="37"/>
      <c r="B177" s="38"/>
      <c r="C177" s="39"/>
      <c r="D177" s="194" t="s">
        <v>199</v>
      </c>
      <c r="E177" s="39"/>
      <c r="F177" s="195" t="s">
        <v>4680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82</v>
      </c>
    </row>
    <row r="178" spans="1:65" s="2" customFormat="1" ht="11.25">
      <c r="A178" s="37"/>
      <c r="B178" s="38"/>
      <c r="C178" s="39"/>
      <c r="D178" s="199" t="s">
        <v>206</v>
      </c>
      <c r="E178" s="39"/>
      <c r="F178" s="200" t="s">
        <v>4681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206</v>
      </c>
      <c r="AU178" s="20" t="s">
        <v>82</v>
      </c>
    </row>
    <row r="179" spans="1:65" s="2" customFormat="1" ht="19.5">
      <c r="A179" s="37"/>
      <c r="B179" s="38"/>
      <c r="C179" s="39"/>
      <c r="D179" s="194" t="s">
        <v>402</v>
      </c>
      <c r="E179" s="39"/>
      <c r="F179" s="243" t="s">
        <v>4652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402</v>
      </c>
      <c r="AU179" s="20" t="s">
        <v>82</v>
      </c>
    </row>
    <row r="180" spans="1:65" s="2" customFormat="1" ht="16.5" customHeight="1">
      <c r="A180" s="37"/>
      <c r="B180" s="38"/>
      <c r="C180" s="181" t="s">
        <v>272</v>
      </c>
      <c r="D180" s="181" t="s">
        <v>193</v>
      </c>
      <c r="E180" s="182" t="s">
        <v>4682</v>
      </c>
      <c r="F180" s="183" t="s">
        <v>4683</v>
      </c>
      <c r="G180" s="184" t="s">
        <v>202</v>
      </c>
      <c r="H180" s="185">
        <v>110</v>
      </c>
      <c r="I180" s="186"/>
      <c r="J180" s="187">
        <f>ROUND(I180*H180,2)</f>
        <v>0</v>
      </c>
      <c r="K180" s="183" t="s">
        <v>4614</v>
      </c>
      <c r="L180" s="42"/>
      <c r="M180" s="188" t="s">
        <v>19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197</v>
      </c>
      <c r="AT180" s="192" t="s">
        <v>193</v>
      </c>
      <c r="AU180" s="192" t="s">
        <v>82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197</v>
      </c>
      <c r="BM180" s="192" t="s">
        <v>363</v>
      </c>
    </row>
    <row r="181" spans="1:65" s="2" customFormat="1" ht="19.5">
      <c r="A181" s="37"/>
      <c r="B181" s="38"/>
      <c r="C181" s="39"/>
      <c r="D181" s="194" t="s">
        <v>199</v>
      </c>
      <c r="E181" s="39"/>
      <c r="F181" s="195" t="s">
        <v>4684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82</v>
      </c>
    </row>
    <row r="182" spans="1:65" s="2" customFormat="1" ht="11.25">
      <c r="A182" s="37"/>
      <c r="B182" s="38"/>
      <c r="C182" s="39"/>
      <c r="D182" s="199" t="s">
        <v>206</v>
      </c>
      <c r="E182" s="39"/>
      <c r="F182" s="200" t="s">
        <v>4685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206</v>
      </c>
      <c r="AU182" s="20" t="s">
        <v>82</v>
      </c>
    </row>
    <row r="183" spans="1:65" s="13" customFormat="1" ht="11.25">
      <c r="B183" s="201"/>
      <c r="C183" s="202"/>
      <c r="D183" s="194" t="s">
        <v>208</v>
      </c>
      <c r="E183" s="203" t="s">
        <v>19</v>
      </c>
      <c r="F183" s="204" t="s">
        <v>4686</v>
      </c>
      <c r="G183" s="202"/>
      <c r="H183" s="205">
        <v>110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191</v>
      </c>
    </row>
    <row r="184" spans="1:65" s="14" customFormat="1" ht="11.25">
      <c r="B184" s="212"/>
      <c r="C184" s="213"/>
      <c r="D184" s="194" t="s">
        <v>208</v>
      </c>
      <c r="E184" s="214" t="s">
        <v>19</v>
      </c>
      <c r="F184" s="215" t="s">
        <v>238</v>
      </c>
      <c r="G184" s="213"/>
      <c r="H184" s="216">
        <v>110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208</v>
      </c>
      <c r="AU184" s="222" t="s">
        <v>82</v>
      </c>
      <c r="AV184" s="14" t="s">
        <v>197</v>
      </c>
      <c r="AW184" s="14" t="s">
        <v>34</v>
      </c>
      <c r="AX184" s="14" t="s">
        <v>80</v>
      </c>
      <c r="AY184" s="222" t="s">
        <v>191</v>
      </c>
    </row>
    <row r="185" spans="1:65" s="2" customFormat="1" ht="16.5" customHeight="1">
      <c r="A185" s="37"/>
      <c r="B185" s="38"/>
      <c r="C185" s="181" t="s">
        <v>279</v>
      </c>
      <c r="D185" s="181" t="s">
        <v>193</v>
      </c>
      <c r="E185" s="182" t="s">
        <v>4687</v>
      </c>
      <c r="F185" s="183" t="s">
        <v>4688</v>
      </c>
      <c r="G185" s="184" t="s">
        <v>202</v>
      </c>
      <c r="H185" s="185">
        <v>94.25</v>
      </c>
      <c r="I185" s="186"/>
      <c r="J185" s="187">
        <f>ROUND(I185*H185,2)</f>
        <v>0</v>
      </c>
      <c r="K185" s="183" t="s">
        <v>4614</v>
      </c>
      <c r="L185" s="42"/>
      <c r="M185" s="188" t="s">
        <v>19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197</v>
      </c>
      <c r="AT185" s="192" t="s">
        <v>193</v>
      </c>
      <c r="AU185" s="192" t="s">
        <v>82</v>
      </c>
      <c r="AY185" s="20" t="s">
        <v>191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197</v>
      </c>
      <c r="BM185" s="192" t="s">
        <v>377</v>
      </c>
    </row>
    <row r="186" spans="1:65" s="2" customFormat="1" ht="19.5">
      <c r="A186" s="37"/>
      <c r="B186" s="38"/>
      <c r="C186" s="39"/>
      <c r="D186" s="194" t="s">
        <v>199</v>
      </c>
      <c r="E186" s="39"/>
      <c r="F186" s="195" t="s">
        <v>4689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199</v>
      </c>
      <c r="AU186" s="20" t="s">
        <v>82</v>
      </c>
    </row>
    <row r="187" spans="1:65" s="2" customFormat="1" ht="11.25">
      <c r="A187" s="37"/>
      <c r="B187" s="38"/>
      <c r="C187" s="39"/>
      <c r="D187" s="199" t="s">
        <v>206</v>
      </c>
      <c r="E187" s="39"/>
      <c r="F187" s="200" t="s">
        <v>4690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206</v>
      </c>
      <c r="AU187" s="20" t="s">
        <v>82</v>
      </c>
    </row>
    <row r="188" spans="1:65" s="13" customFormat="1" ht="11.25">
      <c r="B188" s="201"/>
      <c r="C188" s="202"/>
      <c r="D188" s="194" t="s">
        <v>208</v>
      </c>
      <c r="E188" s="203" t="s">
        <v>19</v>
      </c>
      <c r="F188" s="204" t="s">
        <v>4691</v>
      </c>
      <c r="G188" s="202"/>
      <c r="H188" s="205">
        <v>9.27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208</v>
      </c>
      <c r="AU188" s="211" t="s">
        <v>82</v>
      </c>
      <c r="AV188" s="13" t="s">
        <v>82</v>
      </c>
      <c r="AW188" s="13" t="s">
        <v>34</v>
      </c>
      <c r="AX188" s="13" t="s">
        <v>73</v>
      </c>
      <c r="AY188" s="211" t="s">
        <v>191</v>
      </c>
    </row>
    <row r="189" spans="1:65" s="13" customFormat="1" ht="11.25">
      <c r="B189" s="201"/>
      <c r="C189" s="202"/>
      <c r="D189" s="194" t="s">
        <v>208</v>
      </c>
      <c r="E189" s="203" t="s">
        <v>19</v>
      </c>
      <c r="F189" s="204" t="s">
        <v>4692</v>
      </c>
      <c r="G189" s="202"/>
      <c r="H189" s="205">
        <v>47.96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</v>
      </c>
      <c r="AU189" s="211" t="s">
        <v>82</v>
      </c>
      <c r="AV189" s="13" t="s">
        <v>82</v>
      </c>
      <c r="AW189" s="13" t="s">
        <v>34</v>
      </c>
      <c r="AX189" s="13" t="s">
        <v>73</v>
      </c>
      <c r="AY189" s="211" t="s">
        <v>191</v>
      </c>
    </row>
    <row r="190" spans="1:65" s="13" customFormat="1" ht="11.25">
      <c r="B190" s="201"/>
      <c r="C190" s="202"/>
      <c r="D190" s="194" t="s">
        <v>208</v>
      </c>
      <c r="E190" s="203" t="s">
        <v>19</v>
      </c>
      <c r="F190" s="204" t="s">
        <v>4693</v>
      </c>
      <c r="G190" s="202"/>
      <c r="H190" s="205">
        <v>37.020000000000003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208</v>
      </c>
      <c r="AU190" s="211" t="s">
        <v>82</v>
      </c>
      <c r="AV190" s="13" t="s">
        <v>82</v>
      </c>
      <c r="AW190" s="13" t="s">
        <v>34</v>
      </c>
      <c r="AX190" s="13" t="s">
        <v>73</v>
      </c>
      <c r="AY190" s="211" t="s">
        <v>191</v>
      </c>
    </row>
    <row r="191" spans="1:65" s="14" customFormat="1" ht="11.25">
      <c r="B191" s="212"/>
      <c r="C191" s="213"/>
      <c r="D191" s="194" t="s">
        <v>208</v>
      </c>
      <c r="E191" s="214" t="s">
        <v>19</v>
      </c>
      <c r="F191" s="215" t="s">
        <v>238</v>
      </c>
      <c r="G191" s="213"/>
      <c r="H191" s="216">
        <v>94.25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208</v>
      </c>
      <c r="AU191" s="222" t="s">
        <v>82</v>
      </c>
      <c r="AV191" s="14" t="s">
        <v>197</v>
      </c>
      <c r="AW191" s="14" t="s">
        <v>34</v>
      </c>
      <c r="AX191" s="14" t="s">
        <v>80</v>
      </c>
      <c r="AY191" s="222" t="s">
        <v>191</v>
      </c>
    </row>
    <row r="192" spans="1:65" s="2" customFormat="1" ht="16.5" customHeight="1">
      <c r="A192" s="37"/>
      <c r="B192" s="38"/>
      <c r="C192" s="223" t="s">
        <v>287</v>
      </c>
      <c r="D192" s="223" t="s">
        <v>273</v>
      </c>
      <c r="E192" s="224" t="s">
        <v>4694</v>
      </c>
      <c r="F192" s="225" t="s">
        <v>4695</v>
      </c>
      <c r="G192" s="226" t="s">
        <v>255</v>
      </c>
      <c r="H192" s="227">
        <v>377</v>
      </c>
      <c r="I192" s="228"/>
      <c r="J192" s="229">
        <f>ROUND(I192*H192,2)</f>
        <v>0</v>
      </c>
      <c r="K192" s="225" t="s">
        <v>4614</v>
      </c>
      <c r="L192" s="230"/>
      <c r="M192" s="231" t="s">
        <v>19</v>
      </c>
      <c r="N192" s="232" t="s">
        <v>44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239</v>
      </c>
      <c r="AT192" s="192" t="s">
        <v>273</v>
      </c>
      <c r="AU192" s="192" t="s">
        <v>82</v>
      </c>
      <c r="AY192" s="20" t="s">
        <v>191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197</v>
      </c>
      <c r="BM192" s="192" t="s">
        <v>391</v>
      </c>
    </row>
    <row r="193" spans="1:65" s="2" customFormat="1" ht="11.25">
      <c r="A193" s="37"/>
      <c r="B193" s="38"/>
      <c r="C193" s="39"/>
      <c r="D193" s="194" t="s">
        <v>199</v>
      </c>
      <c r="E193" s="39"/>
      <c r="F193" s="195" t="s">
        <v>4695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199</v>
      </c>
      <c r="AU193" s="20" t="s">
        <v>82</v>
      </c>
    </row>
    <row r="194" spans="1:65" s="12" customFormat="1" ht="22.9" customHeight="1">
      <c r="B194" s="165"/>
      <c r="C194" s="166"/>
      <c r="D194" s="167" t="s">
        <v>72</v>
      </c>
      <c r="E194" s="179" t="s">
        <v>197</v>
      </c>
      <c r="F194" s="179" t="s">
        <v>499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SUM(P195:P201)</f>
        <v>0</v>
      </c>
      <c r="Q194" s="173"/>
      <c r="R194" s="174">
        <f>SUM(R195:R201)</f>
        <v>0</v>
      </c>
      <c r="S194" s="173"/>
      <c r="T194" s="175">
        <f>SUM(T195:T201)</f>
        <v>0</v>
      </c>
      <c r="AR194" s="176" t="s">
        <v>80</v>
      </c>
      <c r="AT194" s="177" t="s">
        <v>72</v>
      </c>
      <c r="AU194" s="177" t="s">
        <v>80</v>
      </c>
      <c r="AY194" s="176" t="s">
        <v>191</v>
      </c>
      <c r="BK194" s="178">
        <f>SUM(BK195:BK201)</f>
        <v>0</v>
      </c>
    </row>
    <row r="195" spans="1:65" s="2" customFormat="1" ht="16.5" customHeight="1">
      <c r="A195" s="37"/>
      <c r="B195" s="38"/>
      <c r="C195" s="181" t="s">
        <v>292</v>
      </c>
      <c r="D195" s="181" t="s">
        <v>193</v>
      </c>
      <c r="E195" s="182" t="s">
        <v>4696</v>
      </c>
      <c r="F195" s="183" t="s">
        <v>4697</v>
      </c>
      <c r="G195" s="184" t="s">
        <v>202</v>
      </c>
      <c r="H195" s="185">
        <v>21.99</v>
      </c>
      <c r="I195" s="186"/>
      <c r="J195" s="187">
        <f>ROUND(I195*H195,2)</f>
        <v>0</v>
      </c>
      <c r="K195" s="183" t="s">
        <v>4614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197</v>
      </c>
      <c r="AT195" s="192" t="s">
        <v>193</v>
      </c>
      <c r="AU195" s="192" t="s">
        <v>82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197</v>
      </c>
      <c r="BM195" s="192" t="s">
        <v>405</v>
      </c>
    </row>
    <row r="196" spans="1:65" s="2" customFormat="1" ht="11.25">
      <c r="A196" s="37"/>
      <c r="B196" s="38"/>
      <c r="C196" s="39"/>
      <c r="D196" s="194" t="s">
        <v>199</v>
      </c>
      <c r="E196" s="39"/>
      <c r="F196" s="195" t="s">
        <v>4698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82</v>
      </c>
    </row>
    <row r="197" spans="1:65" s="2" customFormat="1" ht="11.25">
      <c r="A197" s="37"/>
      <c r="B197" s="38"/>
      <c r="C197" s="39"/>
      <c r="D197" s="199" t="s">
        <v>206</v>
      </c>
      <c r="E197" s="39"/>
      <c r="F197" s="200" t="s">
        <v>4699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206</v>
      </c>
      <c r="AU197" s="20" t="s">
        <v>82</v>
      </c>
    </row>
    <row r="198" spans="1:65" s="13" customFormat="1" ht="11.25">
      <c r="B198" s="201"/>
      <c r="C198" s="202"/>
      <c r="D198" s="194" t="s">
        <v>208</v>
      </c>
      <c r="E198" s="203" t="s">
        <v>19</v>
      </c>
      <c r="F198" s="204" t="s">
        <v>4700</v>
      </c>
      <c r="G198" s="202"/>
      <c r="H198" s="205">
        <v>2.14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208</v>
      </c>
      <c r="AU198" s="211" t="s">
        <v>82</v>
      </c>
      <c r="AV198" s="13" t="s">
        <v>82</v>
      </c>
      <c r="AW198" s="13" t="s">
        <v>34</v>
      </c>
      <c r="AX198" s="13" t="s">
        <v>73</v>
      </c>
      <c r="AY198" s="211" t="s">
        <v>191</v>
      </c>
    </row>
    <row r="199" spans="1:65" s="13" customFormat="1" ht="11.25">
      <c r="B199" s="201"/>
      <c r="C199" s="202"/>
      <c r="D199" s="194" t="s">
        <v>208</v>
      </c>
      <c r="E199" s="203" t="s">
        <v>19</v>
      </c>
      <c r="F199" s="204" t="s">
        <v>4701</v>
      </c>
      <c r="G199" s="202"/>
      <c r="H199" s="205">
        <v>11.13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208</v>
      </c>
      <c r="AU199" s="211" t="s">
        <v>82</v>
      </c>
      <c r="AV199" s="13" t="s">
        <v>82</v>
      </c>
      <c r="AW199" s="13" t="s">
        <v>34</v>
      </c>
      <c r="AX199" s="13" t="s">
        <v>73</v>
      </c>
      <c r="AY199" s="211" t="s">
        <v>191</v>
      </c>
    </row>
    <row r="200" spans="1:65" s="13" customFormat="1" ht="11.25">
      <c r="B200" s="201"/>
      <c r="C200" s="202"/>
      <c r="D200" s="194" t="s">
        <v>208</v>
      </c>
      <c r="E200" s="203" t="s">
        <v>19</v>
      </c>
      <c r="F200" s="204" t="s">
        <v>4702</v>
      </c>
      <c r="G200" s="202"/>
      <c r="H200" s="205">
        <v>8.7200000000000006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208</v>
      </c>
      <c r="AU200" s="211" t="s">
        <v>82</v>
      </c>
      <c r="AV200" s="13" t="s">
        <v>82</v>
      </c>
      <c r="AW200" s="13" t="s">
        <v>34</v>
      </c>
      <c r="AX200" s="13" t="s">
        <v>73</v>
      </c>
      <c r="AY200" s="211" t="s">
        <v>191</v>
      </c>
    </row>
    <row r="201" spans="1:65" s="14" customFormat="1" ht="11.25">
      <c r="B201" s="212"/>
      <c r="C201" s="213"/>
      <c r="D201" s="194" t="s">
        <v>208</v>
      </c>
      <c r="E201" s="214" t="s">
        <v>19</v>
      </c>
      <c r="F201" s="215" t="s">
        <v>238</v>
      </c>
      <c r="G201" s="213"/>
      <c r="H201" s="216">
        <v>21.990000000000002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208</v>
      </c>
      <c r="AU201" s="222" t="s">
        <v>82</v>
      </c>
      <c r="AV201" s="14" t="s">
        <v>197</v>
      </c>
      <c r="AW201" s="14" t="s">
        <v>34</v>
      </c>
      <c r="AX201" s="14" t="s">
        <v>80</v>
      </c>
      <c r="AY201" s="222" t="s">
        <v>191</v>
      </c>
    </row>
    <row r="202" spans="1:65" s="12" customFormat="1" ht="22.9" customHeight="1">
      <c r="B202" s="165"/>
      <c r="C202" s="166"/>
      <c r="D202" s="167" t="s">
        <v>72</v>
      </c>
      <c r="E202" s="179" t="s">
        <v>239</v>
      </c>
      <c r="F202" s="179" t="s">
        <v>977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SUM(P203:P210)</f>
        <v>0</v>
      </c>
      <c r="Q202" s="173"/>
      <c r="R202" s="174">
        <f>SUM(R203:R210)</f>
        <v>0</v>
      </c>
      <c r="S202" s="173"/>
      <c r="T202" s="175">
        <f>SUM(T203:T210)</f>
        <v>0</v>
      </c>
      <c r="AR202" s="176" t="s">
        <v>80</v>
      </c>
      <c r="AT202" s="177" t="s">
        <v>72</v>
      </c>
      <c r="AU202" s="177" t="s">
        <v>80</v>
      </c>
      <c r="AY202" s="176" t="s">
        <v>191</v>
      </c>
      <c r="BK202" s="178">
        <f>SUM(BK203:BK210)</f>
        <v>0</v>
      </c>
    </row>
    <row r="203" spans="1:65" s="2" customFormat="1" ht="16.5" customHeight="1">
      <c r="A203" s="37"/>
      <c r="B203" s="38"/>
      <c r="C203" s="181" t="s">
        <v>298</v>
      </c>
      <c r="D203" s="181" t="s">
        <v>193</v>
      </c>
      <c r="E203" s="182" t="s">
        <v>4703</v>
      </c>
      <c r="F203" s="183" t="s">
        <v>4704</v>
      </c>
      <c r="G203" s="184" t="s">
        <v>301</v>
      </c>
      <c r="H203" s="185">
        <v>7.5</v>
      </c>
      <c r="I203" s="186"/>
      <c r="J203" s="187">
        <f>ROUND(I203*H203,2)</f>
        <v>0</v>
      </c>
      <c r="K203" s="183" t="s">
        <v>4614</v>
      </c>
      <c r="L203" s="42"/>
      <c r="M203" s="188" t="s">
        <v>19</v>
      </c>
      <c r="N203" s="189" t="s">
        <v>44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197</v>
      </c>
      <c r="AT203" s="192" t="s">
        <v>193</v>
      </c>
      <c r="AU203" s="192" t="s">
        <v>82</v>
      </c>
      <c r="AY203" s="20" t="s">
        <v>191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197</v>
      </c>
      <c r="BM203" s="192" t="s">
        <v>420</v>
      </c>
    </row>
    <row r="204" spans="1:65" s="2" customFormat="1" ht="11.25">
      <c r="A204" s="37"/>
      <c r="B204" s="38"/>
      <c r="C204" s="39"/>
      <c r="D204" s="194" t="s">
        <v>199</v>
      </c>
      <c r="E204" s="39"/>
      <c r="F204" s="195" t="s">
        <v>4705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199</v>
      </c>
      <c r="AU204" s="20" t="s">
        <v>82</v>
      </c>
    </row>
    <row r="205" spans="1:65" s="2" customFormat="1" ht="11.25">
      <c r="A205" s="37"/>
      <c r="B205" s="38"/>
      <c r="C205" s="39"/>
      <c r="D205" s="199" t="s">
        <v>206</v>
      </c>
      <c r="E205" s="39"/>
      <c r="F205" s="200" t="s">
        <v>4706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206</v>
      </c>
      <c r="AU205" s="20" t="s">
        <v>82</v>
      </c>
    </row>
    <row r="206" spans="1:65" s="2" customFormat="1" ht="19.5">
      <c r="A206" s="37"/>
      <c r="B206" s="38"/>
      <c r="C206" s="39"/>
      <c r="D206" s="194" t="s">
        <v>402</v>
      </c>
      <c r="E206" s="39"/>
      <c r="F206" s="243" t="s">
        <v>4707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402</v>
      </c>
      <c r="AU206" s="20" t="s">
        <v>82</v>
      </c>
    </row>
    <row r="207" spans="1:65" s="2" customFormat="1" ht="16.5" customHeight="1">
      <c r="A207" s="37"/>
      <c r="B207" s="38"/>
      <c r="C207" s="223" t="s">
        <v>306</v>
      </c>
      <c r="D207" s="223" t="s">
        <v>273</v>
      </c>
      <c r="E207" s="224" t="s">
        <v>4708</v>
      </c>
      <c r="F207" s="225" t="s">
        <v>4709</v>
      </c>
      <c r="G207" s="226" t="s">
        <v>301</v>
      </c>
      <c r="H207" s="227">
        <v>7.6130000000000004</v>
      </c>
      <c r="I207" s="228"/>
      <c r="J207" s="229">
        <f>ROUND(I207*H207,2)</f>
        <v>0</v>
      </c>
      <c r="K207" s="225" t="s">
        <v>4614</v>
      </c>
      <c r="L207" s="230"/>
      <c r="M207" s="231" t="s">
        <v>19</v>
      </c>
      <c r="N207" s="232" t="s">
        <v>44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239</v>
      </c>
      <c r="AT207" s="192" t="s">
        <v>273</v>
      </c>
      <c r="AU207" s="192" t="s">
        <v>82</v>
      </c>
      <c r="AY207" s="20" t="s">
        <v>191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80</v>
      </c>
      <c r="BK207" s="193">
        <f>ROUND(I207*H207,2)</f>
        <v>0</v>
      </c>
      <c r="BL207" s="20" t="s">
        <v>197</v>
      </c>
      <c r="BM207" s="192" t="s">
        <v>434</v>
      </c>
    </row>
    <row r="208" spans="1:65" s="2" customFormat="1" ht="11.25">
      <c r="A208" s="37"/>
      <c r="B208" s="38"/>
      <c r="C208" s="39"/>
      <c r="D208" s="194" t="s">
        <v>199</v>
      </c>
      <c r="E208" s="39"/>
      <c r="F208" s="195" t="s">
        <v>4709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199</v>
      </c>
      <c r="AU208" s="20" t="s">
        <v>82</v>
      </c>
    </row>
    <row r="209" spans="1:65" s="13" customFormat="1" ht="11.25">
      <c r="B209" s="201"/>
      <c r="C209" s="202"/>
      <c r="D209" s="194" t="s">
        <v>208</v>
      </c>
      <c r="E209" s="203" t="s">
        <v>19</v>
      </c>
      <c r="F209" s="204" t="s">
        <v>4710</v>
      </c>
      <c r="G209" s="202"/>
      <c r="H209" s="205">
        <v>7.6130000000000004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208</v>
      </c>
      <c r="AU209" s="211" t="s">
        <v>82</v>
      </c>
      <c r="AV209" s="13" t="s">
        <v>82</v>
      </c>
      <c r="AW209" s="13" t="s">
        <v>34</v>
      </c>
      <c r="AX209" s="13" t="s">
        <v>73</v>
      </c>
      <c r="AY209" s="211" t="s">
        <v>191</v>
      </c>
    </row>
    <row r="210" spans="1:65" s="14" customFormat="1" ht="11.25">
      <c r="B210" s="212"/>
      <c r="C210" s="213"/>
      <c r="D210" s="194" t="s">
        <v>208</v>
      </c>
      <c r="E210" s="214" t="s">
        <v>19</v>
      </c>
      <c r="F210" s="215" t="s">
        <v>238</v>
      </c>
      <c r="G210" s="213"/>
      <c r="H210" s="216">
        <v>7.6130000000000004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208</v>
      </c>
      <c r="AU210" s="222" t="s">
        <v>82</v>
      </c>
      <c r="AV210" s="14" t="s">
        <v>197</v>
      </c>
      <c r="AW210" s="14" t="s">
        <v>34</v>
      </c>
      <c r="AX210" s="14" t="s">
        <v>80</v>
      </c>
      <c r="AY210" s="222" t="s">
        <v>191</v>
      </c>
    </row>
    <row r="211" spans="1:65" s="12" customFormat="1" ht="22.9" customHeight="1">
      <c r="B211" s="165"/>
      <c r="C211" s="166"/>
      <c r="D211" s="167" t="s">
        <v>72</v>
      </c>
      <c r="E211" s="179" t="s">
        <v>246</v>
      </c>
      <c r="F211" s="179" t="s">
        <v>983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SUM(P212:P216)</f>
        <v>0</v>
      </c>
      <c r="Q211" s="173"/>
      <c r="R211" s="174">
        <f>SUM(R212:R216)</f>
        <v>0</v>
      </c>
      <c r="S211" s="173"/>
      <c r="T211" s="175">
        <f>SUM(T212:T216)</f>
        <v>0</v>
      </c>
      <c r="AR211" s="176" t="s">
        <v>80</v>
      </c>
      <c r="AT211" s="177" t="s">
        <v>72</v>
      </c>
      <c r="AU211" s="177" t="s">
        <v>80</v>
      </c>
      <c r="AY211" s="176" t="s">
        <v>191</v>
      </c>
      <c r="BK211" s="178">
        <f>SUM(BK212:BK216)</f>
        <v>0</v>
      </c>
    </row>
    <row r="212" spans="1:65" s="2" customFormat="1" ht="16.5" customHeight="1">
      <c r="A212" s="37"/>
      <c r="B212" s="38"/>
      <c r="C212" s="181" t="s">
        <v>313</v>
      </c>
      <c r="D212" s="181" t="s">
        <v>193</v>
      </c>
      <c r="E212" s="182" t="s">
        <v>4711</v>
      </c>
      <c r="F212" s="183" t="s">
        <v>4712</v>
      </c>
      <c r="G212" s="184" t="s">
        <v>202</v>
      </c>
      <c r="H212" s="185">
        <v>12.8</v>
      </c>
      <c r="I212" s="186"/>
      <c r="J212" s="187">
        <f>ROUND(I212*H212,2)</f>
        <v>0</v>
      </c>
      <c r="K212" s="183" t="s">
        <v>4614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197</v>
      </c>
      <c r="AT212" s="192" t="s">
        <v>193</v>
      </c>
      <c r="AU212" s="192" t="s">
        <v>82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197</v>
      </c>
      <c r="BM212" s="192" t="s">
        <v>448</v>
      </c>
    </row>
    <row r="213" spans="1:65" s="2" customFormat="1" ht="11.25">
      <c r="A213" s="37"/>
      <c r="B213" s="38"/>
      <c r="C213" s="39"/>
      <c r="D213" s="194" t="s">
        <v>199</v>
      </c>
      <c r="E213" s="39"/>
      <c r="F213" s="195" t="s">
        <v>4712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82</v>
      </c>
    </row>
    <row r="214" spans="1:65" s="2" customFormat="1" ht="11.25">
      <c r="A214" s="37"/>
      <c r="B214" s="38"/>
      <c r="C214" s="39"/>
      <c r="D214" s="199" t="s">
        <v>206</v>
      </c>
      <c r="E214" s="39"/>
      <c r="F214" s="200" t="s">
        <v>4713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206</v>
      </c>
      <c r="AU214" s="20" t="s">
        <v>82</v>
      </c>
    </row>
    <row r="215" spans="1:65" s="13" customFormat="1" ht="11.25">
      <c r="B215" s="201"/>
      <c r="C215" s="202"/>
      <c r="D215" s="194" t="s">
        <v>208</v>
      </c>
      <c r="E215" s="203" t="s">
        <v>19</v>
      </c>
      <c r="F215" s="204" t="s">
        <v>4714</v>
      </c>
      <c r="G215" s="202"/>
      <c r="H215" s="205">
        <v>12.8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</v>
      </c>
      <c r="AU215" s="211" t="s">
        <v>82</v>
      </c>
      <c r="AV215" s="13" t="s">
        <v>82</v>
      </c>
      <c r="AW215" s="13" t="s">
        <v>34</v>
      </c>
      <c r="AX215" s="13" t="s">
        <v>73</v>
      </c>
      <c r="AY215" s="211" t="s">
        <v>191</v>
      </c>
    </row>
    <row r="216" spans="1:65" s="14" customFormat="1" ht="11.25">
      <c r="B216" s="212"/>
      <c r="C216" s="213"/>
      <c r="D216" s="194" t="s">
        <v>208</v>
      </c>
      <c r="E216" s="214" t="s">
        <v>19</v>
      </c>
      <c r="F216" s="215" t="s">
        <v>238</v>
      </c>
      <c r="G216" s="213"/>
      <c r="H216" s="216">
        <v>12.8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208</v>
      </c>
      <c r="AU216" s="222" t="s">
        <v>82</v>
      </c>
      <c r="AV216" s="14" t="s">
        <v>197</v>
      </c>
      <c r="AW216" s="14" t="s">
        <v>34</v>
      </c>
      <c r="AX216" s="14" t="s">
        <v>80</v>
      </c>
      <c r="AY216" s="222" t="s">
        <v>191</v>
      </c>
    </row>
    <row r="217" spans="1:65" s="12" customFormat="1" ht="22.9" customHeight="1">
      <c r="B217" s="165"/>
      <c r="C217" s="166"/>
      <c r="D217" s="167" t="s">
        <v>72</v>
      </c>
      <c r="E217" s="179" t="s">
        <v>1350</v>
      </c>
      <c r="F217" s="179" t="s">
        <v>1351</v>
      </c>
      <c r="G217" s="166"/>
      <c r="H217" s="166"/>
      <c r="I217" s="169"/>
      <c r="J217" s="180">
        <f>BK217</f>
        <v>0</v>
      </c>
      <c r="K217" s="166"/>
      <c r="L217" s="171"/>
      <c r="M217" s="172"/>
      <c r="N217" s="173"/>
      <c r="O217" s="173"/>
      <c r="P217" s="174">
        <f>SUM(P218:P231)</f>
        <v>0</v>
      </c>
      <c r="Q217" s="173"/>
      <c r="R217" s="174">
        <f>SUM(R218:R231)</f>
        <v>0</v>
      </c>
      <c r="S217" s="173"/>
      <c r="T217" s="175">
        <f>SUM(T218:T231)</f>
        <v>0</v>
      </c>
      <c r="AR217" s="176" t="s">
        <v>80</v>
      </c>
      <c r="AT217" s="177" t="s">
        <v>72</v>
      </c>
      <c r="AU217" s="177" t="s">
        <v>80</v>
      </c>
      <c r="AY217" s="176" t="s">
        <v>191</v>
      </c>
      <c r="BK217" s="178">
        <f>SUM(BK218:BK231)</f>
        <v>0</v>
      </c>
    </row>
    <row r="218" spans="1:65" s="2" customFormat="1" ht="16.5" customHeight="1">
      <c r="A218" s="37"/>
      <c r="B218" s="38"/>
      <c r="C218" s="181" t="s">
        <v>320</v>
      </c>
      <c r="D218" s="181" t="s">
        <v>193</v>
      </c>
      <c r="E218" s="182" t="s">
        <v>4715</v>
      </c>
      <c r="F218" s="183" t="s">
        <v>4716</v>
      </c>
      <c r="G218" s="184" t="s">
        <v>255</v>
      </c>
      <c r="H218" s="185">
        <v>25.6</v>
      </c>
      <c r="I218" s="186"/>
      <c r="J218" s="187">
        <f>ROUND(I218*H218,2)</f>
        <v>0</v>
      </c>
      <c r="K218" s="183" t="s">
        <v>4614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197</v>
      </c>
      <c r="AT218" s="192" t="s">
        <v>193</v>
      </c>
      <c r="AU218" s="192" t="s">
        <v>82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197</v>
      </c>
      <c r="BM218" s="192" t="s">
        <v>463</v>
      </c>
    </row>
    <row r="219" spans="1:65" s="2" customFormat="1" ht="11.25">
      <c r="A219" s="37"/>
      <c r="B219" s="38"/>
      <c r="C219" s="39"/>
      <c r="D219" s="194" t="s">
        <v>199</v>
      </c>
      <c r="E219" s="39"/>
      <c r="F219" s="195" t="s">
        <v>4717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82</v>
      </c>
    </row>
    <row r="220" spans="1:65" s="2" customFormat="1" ht="11.25">
      <c r="A220" s="37"/>
      <c r="B220" s="38"/>
      <c r="C220" s="39"/>
      <c r="D220" s="199" t="s">
        <v>206</v>
      </c>
      <c r="E220" s="39"/>
      <c r="F220" s="200" t="s">
        <v>4718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206</v>
      </c>
      <c r="AU220" s="20" t="s">
        <v>82</v>
      </c>
    </row>
    <row r="221" spans="1:65" s="2" customFormat="1" ht="16.5" customHeight="1">
      <c r="A221" s="37"/>
      <c r="B221" s="38"/>
      <c r="C221" s="181" t="s">
        <v>7</v>
      </c>
      <c r="D221" s="181" t="s">
        <v>193</v>
      </c>
      <c r="E221" s="182" t="s">
        <v>4719</v>
      </c>
      <c r="F221" s="183" t="s">
        <v>4720</v>
      </c>
      <c r="G221" s="184" t="s">
        <v>255</v>
      </c>
      <c r="H221" s="185">
        <v>230.4</v>
      </c>
      <c r="I221" s="186"/>
      <c r="J221" s="187">
        <f>ROUND(I221*H221,2)</f>
        <v>0</v>
      </c>
      <c r="K221" s="183" t="s">
        <v>4614</v>
      </c>
      <c r="L221" s="42"/>
      <c r="M221" s="188" t="s">
        <v>19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197</v>
      </c>
      <c r="AT221" s="192" t="s">
        <v>193</v>
      </c>
      <c r="AU221" s="192" t="s">
        <v>82</v>
      </c>
      <c r="AY221" s="20" t="s">
        <v>191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197</v>
      </c>
      <c r="BM221" s="192" t="s">
        <v>481</v>
      </c>
    </row>
    <row r="222" spans="1:65" s="2" customFormat="1" ht="19.5">
      <c r="A222" s="37"/>
      <c r="B222" s="38"/>
      <c r="C222" s="39"/>
      <c r="D222" s="194" t="s">
        <v>199</v>
      </c>
      <c r="E222" s="39"/>
      <c r="F222" s="195" t="s">
        <v>4721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199</v>
      </c>
      <c r="AU222" s="20" t="s">
        <v>82</v>
      </c>
    </row>
    <row r="223" spans="1:65" s="2" customFormat="1" ht="11.25">
      <c r="A223" s="37"/>
      <c r="B223" s="38"/>
      <c r="C223" s="39"/>
      <c r="D223" s="199" t="s">
        <v>206</v>
      </c>
      <c r="E223" s="39"/>
      <c r="F223" s="200" t="s">
        <v>4722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206</v>
      </c>
      <c r="AU223" s="20" t="s">
        <v>82</v>
      </c>
    </row>
    <row r="224" spans="1:65" s="13" customFormat="1" ht="11.25">
      <c r="B224" s="201"/>
      <c r="C224" s="202"/>
      <c r="D224" s="194" t="s">
        <v>208</v>
      </c>
      <c r="E224" s="203" t="s">
        <v>19</v>
      </c>
      <c r="F224" s="204" t="s">
        <v>4723</v>
      </c>
      <c r="G224" s="202"/>
      <c r="H224" s="205">
        <v>230.4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208</v>
      </c>
      <c r="AU224" s="211" t="s">
        <v>82</v>
      </c>
      <c r="AV224" s="13" t="s">
        <v>82</v>
      </c>
      <c r="AW224" s="13" t="s">
        <v>34</v>
      </c>
      <c r="AX224" s="13" t="s">
        <v>73</v>
      </c>
      <c r="AY224" s="211" t="s">
        <v>191</v>
      </c>
    </row>
    <row r="225" spans="1:65" s="14" customFormat="1" ht="11.25">
      <c r="B225" s="212"/>
      <c r="C225" s="213"/>
      <c r="D225" s="194" t="s">
        <v>208</v>
      </c>
      <c r="E225" s="214" t="s">
        <v>19</v>
      </c>
      <c r="F225" s="215" t="s">
        <v>238</v>
      </c>
      <c r="G225" s="213"/>
      <c r="H225" s="216">
        <v>230.4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208</v>
      </c>
      <c r="AU225" s="222" t="s">
        <v>82</v>
      </c>
      <c r="AV225" s="14" t="s">
        <v>197</v>
      </c>
      <c r="AW225" s="14" t="s">
        <v>34</v>
      </c>
      <c r="AX225" s="14" t="s">
        <v>80</v>
      </c>
      <c r="AY225" s="222" t="s">
        <v>191</v>
      </c>
    </row>
    <row r="226" spans="1:65" s="2" customFormat="1" ht="16.5" customHeight="1">
      <c r="A226" s="37"/>
      <c r="B226" s="38"/>
      <c r="C226" s="181" t="s">
        <v>334</v>
      </c>
      <c r="D226" s="181" t="s">
        <v>193</v>
      </c>
      <c r="E226" s="182" t="s">
        <v>4724</v>
      </c>
      <c r="F226" s="183" t="s">
        <v>4725</v>
      </c>
      <c r="G226" s="184" t="s">
        <v>255</v>
      </c>
      <c r="H226" s="185">
        <v>25.6</v>
      </c>
      <c r="I226" s="186"/>
      <c r="J226" s="187">
        <f>ROUND(I226*H226,2)</f>
        <v>0</v>
      </c>
      <c r="K226" s="183" t="s">
        <v>4614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197</v>
      </c>
      <c r="AT226" s="192" t="s">
        <v>193</v>
      </c>
      <c r="AU226" s="192" t="s">
        <v>82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197</v>
      </c>
      <c r="BM226" s="192" t="s">
        <v>500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4726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82</v>
      </c>
    </row>
    <row r="228" spans="1:65" s="2" customFormat="1" ht="11.25">
      <c r="A228" s="37"/>
      <c r="B228" s="38"/>
      <c r="C228" s="39"/>
      <c r="D228" s="199" t="s">
        <v>206</v>
      </c>
      <c r="E228" s="39"/>
      <c r="F228" s="200" t="s">
        <v>4727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206</v>
      </c>
      <c r="AU228" s="20" t="s">
        <v>82</v>
      </c>
    </row>
    <row r="229" spans="1:65" s="2" customFormat="1" ht="24.2" customHeight="1">
      <c r="A229" s="37"/>
      <c r="B229" s="38"/>
      <c r="C229" s="181" t="s">
        <v>340</v>
      </c>
      <c r="D229" s="181" t="s">
        <v>193</v>
      </c>
      <c r="E229" s="182" t="s">
        <v>4728</v>
      </c>
      <c r="F229" s="183" t="s">
        <v>4729</v>
      </c>
      <c r="G229" s="184" t="s">
        <v>255</v>
      </c>
      <c r="H229" s="185">
        <v>25.6</v>
      </c>
      <c r="I229" s="186"/>
      <c r="J229" s="187">
        <f>ROUND(I229*H229,2)</f>
        <v>0</v>
      </c>
      <c r="K229" s="183" t="s">
        <v>4614</v>
      </c>
      <c r="L229" s="42"/>
      <c r="M229" s="188" t="s">
        <v>19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197</v>
      </c>
      <c r="AT229" s="192" t="s">
        <v>193</v>
      </c>
      <c r="AU229" s="192" t="s">
        <v>82</v>
      </c>
      <c r="AY229" s="20" t="s">
        <v>191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197</v>
      </c>
      <c r="BM229" s="192" t="s">
        <v>514</v>
      </c>
    </row>
    <row r="230" spans="1:65" s="2" customFormat="1" ht="19.5">
      <c r="A230" s="37"/>
      <c r="B230" s="38"/>
      <c r="C230" s="39"/>
      <c r="D230" s="194" t="s">
        <v>199</v>
      </c>
      <c r="E230" s="39"/>
      <c r="F230" s="195" t="s">
        <v>4730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199</v>
      </c>
      <c r="AU230" s="20" t="s">
        <v>82</v>
      </c>
    </row>
    <row r="231" spans="1:65" s="2" customFormat="1" ht="11.25">
      <c r="A231" s="37"/>
      <c r="B231" s="38"/>
      <c r="C231" s="39"/>
      <c r="D231" s="199" t="s">
        <v>206</v>
      </c>
      <c r="E231" s="39"/>
      <c r="F231" s="200" t="s">
        <v>4731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206</v>
      </c>
      <c r="AU231" s="20" t="s">
        <v>82</v>
      </c>
    </row>
    <row r="232" spans="1:65" s="12" customFormat="1" ht="22.9" customHeight="1">
      <c r="B232" s="165"/>
      <c r="C232" s="166"/>
      <c r="D232" s="167" t="s">
        <v>72</v>
      </c>
      <c r="E232" s="179" t="s">
        <v>1385</v>
      </c>
      <c r="F232" s="179" t="s">
        <v>1386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f>SUM(P233:P235)</f>
        <v>0</v>
      </c>
      <c r="Q232" s="173"/>
      <c r="R232" s="174">
        <f>SUM(R233:R235)</f>
        <v>0</v>
      </c>
      <c r="S232" s="173"/>
      <c r="T232" s="175">
        <f>SUM(T233:T235)</f>
        <v>0</v>
      </c>
      <c r="AR232" s="176" t="s">
        <v>80</v>
      </c>
      <c r="AT232" s="177" t="s">
        <v>72</v>
      </c>
      <c r="AU232" s="177" t="s">
        <v>80</v>
      </c>
      <c r="AY232" s="176" t="s">
        <v>191</v>
      </c>
      <c r="BK232" s="178">
        <f>SUM(BK233:BK235)</f>
        <v>0</v>
      </c>
    </row>
    <row r="233" spans="1:65" s="2" customFormat="1" ht="16.5" customHeight="1">
      <c r="A233" s="37"/>
      <c r="B233" s="38"/>
      <c r="C233" s="181" t="s">
        <v>348</v>
      </c>
      <c r="D233" s="181" t="s">
        <v>193</v>
      </c>
      <c r="E233" s="182" t="s">
        <v>4732</v>
      </c>
      <c r="F233" s="183" t="s">
        <v>4733</v>
      </c>
      <c r="G233" s="184" t="s">
        <v>255</v>
      </c>
      <c r="H233" s="185">
        <v>414.77300000000002</v>
      </c>
      <c r="I233" s="186"/>
      <c r="J233" s="187">
        <f>ROUND(I233*H233,2)</f>
        <v>0</v>
      </c>
      <c r="K233" s="183" t="s">
        <v>4614</v>
      </c>
      <c r="L233" s="42"/>
      <c r="M233" s="188" t="s">
        <v>19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197</v>
      </c>
      <c r="AT233" s="192" t="s">
        <v>193</v>
      </c>
      <c r="AU233" s="192" t="s">
        <v>82</v>
      </c>
      <c r="AY233" s="20" t="s">
        <v>191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197</v>
      </c>
      <c r="BM233" s="192" t="s">
        <v>528</v>
      </c>
    </row>
    <row r="234" spans="1:65" s="2" customFormat="1" ht="19.5">
      <c r="A234" s="37"/>
      <c r="B234" s="38"/>
      <c r="C234" s="39"/>
      <c r="D234" s="194" t="s">
        <v>199</v>
      </c>
      <c r="E234" s="39"/>
      <c r="F234" s="195" t="s">
        <v>4734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199</v>
      </c>
      <c r="AU234" s="20" t="s">
        <v>82</v>
      </c>
    </row>
    <row r="235" spans="1:65" s="2" customFormat="1" ht="11.25">
      <c r="A235" s="37"/>
      <c r="B235" s="38"/>
      <c r="C235" s="39"/>
      <c r="D235" s="199" t="s">
        <v>206</v>
      </c>
      <c r="E235" s="39"/>
      <c r="F235" s="200" t="s">
        <v>4735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206</v>
      </c>
      <c r="AU235" s="20" t="s">
        <v>82</v>
      </c>
    </row>
    <row r="236" spans="1:65" s="12" customFormat="1" ht="25.9" customHeight="1">
      <c r="B236" s="165"/>
      <c r="C236" s="166"/>
      <c r="D236" s="167" t="s">
        <v>72</v>
      </c>
      <c r="E236" s="168" t="s">
        <v>1393</v>
      </c>
      <c r="F236" s="168" t="s">
        <v>2957</v>
      </c>
      <c r="G236" s="166"/>
      <c r="H236" s="166"/>
      <c r="I236" s="169"/>
      <c r="J236" s="170">
        <f>BK236</f>
        <v>0</v>
      </c>
      <c r="K236" s="166"/>
      <c r="L236" s="171"/>
      <c r="M236" s="172"/>
      <c r="N236" s="173"/>
      <c r="O236" s="173"/>
      <c r="P236" s="174">
        <f>P237+P422+P608+P705</f>
        <v>0</v>
      </c>
      <c r="Q236" s="173"/>
      <c r="R236" s="174">
        <f>R237+R422+R608+R705</f>
        <v>0</v>
      </c>
      <c r="S236" s="173"/>
      <c r="T236" s="175">
        <f>T237+T422+T608+T705</f>
        <v>0</v>
      </c>
      <c r="AR236" s="176" t="s">
        <v>82</v>
      </c>
      <c r="AT236" s="177" t="s">
        <v>72</v>
      </c>
      <c r="AU236" s="177" t="s">
        <v>73</v>
      </c>
      <c r="AY236" s="176" t="s">
        <v>191</v>
      </c>
      <c r="BK236" s="178">
        <f>BK237+BK422+BK608+BK705</f>
        <v>0</v>
      </c>
    </row>
    <row r="237" spans="1:65" s="12" customFormat="1" ht="22.9" customHeight="1">
      <c r="B237" s="165"/>
      <c r="C237" s="166"/>
      <c r="D237" s="167" t="s">
        <v>72</v>
      </c>
      <c r="E237" s="179" t="s">
        <v>1681</v>
      </c>
      <c r="F237" s="179" t="s">
        <v>1682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SUM(P238:P421)</f>
        <v>0</v>
      </c>
      <c r="Q237" s="173"/>
      <c r="R237" s="174">
        <f>SUM(R238:R421)</f>
        <v>0</v>
      </c>
      <c r="S237" s="173"/>
      <c r="T237" s="175">
        <f>SUM(T238:T421)</f>
        <v>0</v>
      </c>
      <c r="AR237" s="176" t="s">
        <v>82</v>
      </c>
      <c r="AT237" s="177" t="s">
        <v>72</v>
      </c>
      <c r="AU237" s="177" t="s">
        <v>80</v>
      </c>
      <c r="AY237" s="176" t="s">
        <v>191</v>
      </c>
      <c r="BK237" s="178">
        <f>SUM(BK238:BK421)</f>
        <v>0</v>
      </c>
    </row>
    <row r="238" spans="1:65" s="2" customFormat="1" ht="16.5" customHeight="1">
      <c r="A238" s="37"/>
      <c r="B238" s="38"/>
      <c r="C238" s="181" t="s">
        <v>356</v>
      </c>
      <c r="D238" s="181" t="s">
        <v>193</v>
      </c>
      <c r="E238" s="182" t="s">
        <v>4736</v>
      </c>
      <c r="F238" s="183" t="s">
        <v>4737</v>
      </c>
      <c r="G238" s="184" t="s">
        <v>301</v>
      </c>
      <c r="H238" s="185">
        <v>15</v>
      </c>
      <c r="I238" s="186"/>
      <c r="J238" s="187">
        <f>ROUND(I238*H238,2)</f>
        <v>0</v>
      </c>
      <c r="K238" s="183" t="s">
        <v>4614</v>
      </c>
      <c r="L238" s="42"/>
      <c r="M238" s="188" t="s">
        <v>19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292</v>
      </c>
      <c r="AT238" s="192" t="s">
        <v>193</v>
      </c>
      <c r="AU238" s="192" t="s">
        <v>82</v>
      </c>
      <c r="AY238" s="20" t="s">
        <v>191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292</v>
      </c>
      <c r="BM238" s="192" t="s">
        <v>540</v>
      </c>
    </row>
    <row r="239" spans="1:65" s="2" customFormat="1" ht="11.25">
      <c r="A239" s="37"/>
      <c r="B239" s="38"/>
      <c r="C239" s="39"/>
      <c r="D239" s="194" t="s">
        <v>199</v>
      </c>
      <c r="E239" s="39"/>
      <c r="F239" s="195" t="s">
        <v>4738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199</v>
      </c>
      <c r="AU239" s="20" t="s">
        <v>82</v>
      </c>
    </row>
    <row r="240" spans="1:65" s="2" customFormat="1" ht="11.25">
      <c r="A240" s="37"/>
      <c r="B240" s="38"/>
      <c r="C240" s="39"/>
      <c r="D240" s="199" t="s">
        <v>206</v>
      </c>
      <c r="E240" s="39"/>
      <c r="F240" s="200" t="s">
        <v>4739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206</v>
      </c>
      <c r="AU240" s="20" t="s">
        <v>82</v>
      </c>
    </row>
    <row r="241" spans="1:65" s="2" customFormat="1" ht="16.5" customHeight="1">
      <c r="A241" s="37"/>
      <c r="B241" s="38"/>
      <c r="C241" s="181" t="s">
        <v>363</v>
      </c>
      <c r="D241" s="181" t="s">
        <v>193</v>
      </c>
      <c r="E241" s="182" t="s">
        <v>4740</v>
      </c>
      <c r="F241" s="183" t="s">
        <v>4741</v>
      </c>
      <c r="G241" s="184" t="s">
        <v>301</v>
      </c>
      <c r="H241" s="185">
        <v>160.5</v>
      </c>
      <c r="I241" s="186"/>
      <c r="J241" s="187">
        <f>ROUND(I241*H241,2)</f>
        <v>0</v>
      </c>
      <c r="K241" s="183" t="s">
        <v>4614</v>
      </c>
      <c r="L241" s="42"/>
      <c r="M241" s="188" t="s">
        <v>19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292</v>
      </c>
      <c r="AT241" s="192" t="s">
        <v>193</v>
      </c>
      <c r="AU241" s="192" t="s">
        <v>82</v>
      </c>
      <c r="AY241" s="20" t="s">
        <v>191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292</v>
      </c>
      <c r="BM241" s="192" t="s">
        <v>552</v>
      </c>
    </row>
    <row r="242" spans="1:65" s="2" customFormat="1" ht="11.25">
      <c r="A242" s="37"/>
      <c r="B242" s="38"/>
      <c r="C242" s="39"/>
      <c r="D242" s="194" t="s">
        <v>199</v>
      </c>
      <c r="E242" s="39"/>
      <c r="F242" s="195" t="s">
        <v>4742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199</v>
      </c>
      <c r="AU242" s="20" t="s">
        <v>82</v>
      </c>
    </row>
    <row r="243" spans="1:65" s="2" customFormat="1" ht="11.25">
      <c r="A243" s="37"/>
      <c r="B243" s="38"/>
      <c r="C243" s="39"/>
      <c r="D243" s="199" t="s">
        <v>206</v>
      </c>
      <c r="E243" s="39"/>
      <c r="F243" s="200" t="s">
        <v>4743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206</v>
      </c>
      <c r="AU243" s="20" t="s">
        <v>82</v>
      </c>
    </row>
    <row r="244" spans="1:65" s="2" customFormat="1" ht="16.5" customHeight="1">
      <c r="A244" s="37"/>
      <c r="B244" s="38"/>
      <c r="C244" s="181" t="s">
        <v>370</v>
      </c>
      <c r="D244" s="181" t="s">
        <v>193</v>
      </c>
      <c r="E244" s="182" t="s">
        <v>4744</v>
      </c>
      <c r="F244" s="183" t="s">
        <v>4745</v>
      </c>
      <c r="G244" s="184" t="s">
        <v>301</v>
      </c>
      <c r="H244" s="185">
        <v>105.5</v>
      </c>
      <c r="I244" s="186"/>
      <c r="J244" s="187">
        <f>ROUND(I244*H244,2)</f>
        <v>0</v>
      </c>
      <c r="K244" s="183" t="s">
        <v>4614</v>
      </c>
      <c r="L244" s="42"/>
      <c r="M244" s="188" t="s">
        <v>19</v>
      </c>
      <c r="N244" s="189" t="s">
        <v>44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292</v>
      </c>
      <c r="AT244" s="192" t="s">
        <v>193</v>
      </c>
      <c r="AU244" s="192" t="s">
        <v>82</v>
      </c>
      <c r="AY244" s="20" t="s">
        <v>191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292</v>
      </c>
      <c r="BM244" s="192" t="s">
        <v>610</v>
      </c>
    </row>
    <row r="245" spans="1:65" s="2" customFormat="1" ht="11.25">
      <c r="A245" s="37"/>
      <c r="B245" s="38"/>
      <c r="C245" s="39"/>
      <c r="D245" s="194" t="s">
        <v>199</v>
      </c>
      <c r="E245" s="39"/>
      <c r="F245" s="195" t="s">
        <v>4746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199</v>
      </c>
      <c r="AU245" s="20" t="s">
        <v>82</v>
      </c>
    </row>
    <row r="246" spans="1:65" s="2" customFormat="1" ht="11.25">
      <c r="A246" s="37"/>
      <c r="B246" s="38"/>
      <c r="C246" s="39"/>
      <c r="D246" s="199" t="s">
        <v>206</v>
      </c>
      <c r="E246" s="39"/>
      <c r="F246" s="200" t="s">
        <v>4747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206</v>
      </c>
      <c r="AU246" s="20" t="s">
        <v>82</v>
      </c>
    </row>
    <row r="247" spans="1:65" s="2" customFormat="1" ht="16.5" customHeight="1">
      <c r="A247" s="37"/>
      <c r="B247" s="38"/>
      <c r="C247" s="181" t="s">
        <v>377</v>
      </c>
      <c r="D247" s="181" t="s">
        <v>193</v>
      </c>
      <c r="E247" s="182" t="s">
        <v>4748</v>
      </c>
      <c r="F247" s="183" t="s">
        <v>4749</v>
      </c>
      <c r="G247" s="184" t="s">
        <v>301</v>
      </c>
      <c r="H247" s="185">
        <v>18</v>
      </c>
      <c r="I247" s="186"/>
      <c r="J247" s="187">
        <f>ROUND(I247*H247,2)</f>
        <v>0</v>
      </c>
      <c r="K247" s="183" t="s">
        <v>4614</v>
      </c>
      <c r="L247" s="42"/>
      <c r="M247" s="188" t="s">
        <v>19</v>
      </c>
      <c r="N247" s="189" t="s">
        <v>44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292</v>
      </c>
      <c r="AT247" s="192" t="s">
        <v>193</v>
      </c>
      <c r="AU247" s="192" t="s">
        <v>82</v>
      </c>
      <c r="AY247" s="20" t="s">
        <v>191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292</v>
      </c>
      <c r="BM247" s="192" t="s">
        <v>622</v>
      </c>
    </row>
    <row r="248" spans="1:65" s="2" customFormat="1" ht="11.25">
      <c r="A248" s="37"/>
      <c r="B248" s="38"/>
      <c r="C248" s="39"/>
      <c r="D248" s="194" t="s">
        <v>199</v>
      </c>
      <c r="E248" s="39"/>
      <c r="F248" s="195" t="s">
        <v>4750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199</v>
      </c>
      <c r="AU248" s="20" t="s">
        <v>82</v>
      </c>
    </row>
    <row r="249" spans="1:65" s="2" customFormat="1" ht="11.25">
      <c r="A249" s="37"/>
      <c r="B249" s="38"/>
      <c r="C249" s="39"/>
      <c r="D249" s="199" t="s">
        <v>206</v>
      </c>
      <c r="E249" s="39"/>
      <c r="F249" s="200" t="s">
        <v>4751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206</v>
      </c>
      <c r="AU249" s="20" t="s">
        <v>82</v>
      </c>
    </row>
    <row r="250" spans="1:65" s="2" customFormat="1" ht="16.5" customHeight="1">
      <c r="A250" s="37"/>
      <c r="B250" s="38"/>
      <c r="C250" s="181" t="s">
        <v>384</v>
      </c>
      <c r="D250" s="181" t="s">
        <v>193</v>
      </c>
      <c r="E250" s="182" t="s">
        <v>4752</v>
      </c>
      <c r="F250" s="183" t="s">
        <v>4753</v>
      </c>
      <c r="G250" s="184" t="s">
        <v>301</v>
      </c>
      <c r="H250" s="185">
        <v>7</v>
      </c>
      <c r="I250" s="186"/>
      <c r="J250" s="187">
        <f>ROUND(I250*H250,2)</f>
        <v>0</v>
      </c>
      <c r="K250" s="183" t="s">
        <v>4614</v>
      </c>
      <c r="L250" s="42"/>
      <c r="M250" s="188" t="s">
        <v>19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292</v>
      </c>
      <c r="AT250" s="192" t="s">
        <v>193</v>
      </c>
      <c r="AU250" s="192" t="s">
        <v>82</v>
      </c>
      <c r="AY250" s="20" t="s">
        <v>191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292</v>
      </c>
      <c r="BM250" s="192" t="s">
        <v>634</v>
      </c>
    </row>
    <row r="251" spans="1:65" s="2" customFormat="1" ht="11.25">
      <c r="A251" s="37"/>
      <c r="B251" s="38"/>
      <c r="C251" s="39"/>
      <c r="D251" s="194" t="s">
        <v>199</v>
      </c>
      <c r="E251" s="39"/>
      <c r="F251" s="195" t="s">
        <v>4754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199</v>
      </c>
      <c r="AU251" s="20" t="s">
        <v>82</v>
      </c>
    </row>
    <row r="252" spans="1:65" s="2" customFormat="1" ht="11.25">
      <c r="A252" s="37"/>
      <c r="B252" s="38"/>
      <c r="C252" s="39"/>
      <c r="D252" s="199" t="s">
        <v>206</v>
      </c>
      <c r="E252" s="39"/>
      <c r="F252" s="200" t="s">
        <v>4755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206</v>
      </c>
      <c r="AU252" s="20" t="s">
        <v>82</v>
      </c>
    </row>
    <row r="253" spans="1:65" s="2" customFormat="1" ht="16.5" customHeight="1">
      <c r="A253" s="37"/>
      <c r="B253" s="38"/>
      <c r="C253" s="181" t="s">
        <v>391</v>
      </c>
      <c r="D253" s="181" t="s">
        <v>193</v>
      </c>
      <c r="E253" s="182" t="s">
        <v>4756</v>
      </c>
      <c r="F253" s="183" t="s">
        <v>4741</v>
      </c>
      <c r="G253" s="184" t="s">
        <v>301</v>
      </c>
      <c r="H253" s="185">
        <v>4</v>
      </c>
      <c r="I253" s="186"/>
      <c r="J253" s="187">
        <f>ROUND(I253*H253,2)</f>
        <v>0</v>
      </c>
      <c r="K253" s="183" t="s">
        <v>19</v>
      </c>
      <c r="L253" s="42"/>
      <c r="M253" s="188" t="s">
        <v>19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292</v>
      </c>
      <c r="AT253" s="192" t="s">
        <v>193</v>
      </c>
      <c r="AU253" s="192" t="s">
        <v>82</v>
      </c>
      <c r="AY253" s="20" t="s">
        <v>191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292</v>
      </c>
      <c r="BM253" s="192" t="s">
        <v>646</v>
      </c>
    </row>
    <row r="254" spans="1:65" s="2" customFormat="1" ht="11.25">
      <c r="A254" s="37"/>
      <c r="B254" s="38"/>
      <c r="C254" s="39"/>
      <c r="D254" s="194" t="s">
        <v>199</v>
      </c>
      <c r="E254" s="39"/>
      <c r="F254" s="195" t="s">
        <v>4757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199</v>
      </c>
      <c r="AU254" s="20" t="s">
        <v>82</v>
      </c>
    </row>
    <row r="255" spans="1:65" s="2" customFormat="1" ht="16.5" customHeight="1">
      <c r="A255" s="37"/>
      <c r="B255" s="38"/>
      <c r="C255" s="181" t="s">
        <v>397</v>
      </c>
      <c r="D255" s="181" t="s">
        <v>193</v>
      </c>
      <c r="E255" s="182" t="s">
        <v>4758</v>
      </c>
      <c r="F255" s="183" t="s">
        <v>4759</v>
      </c>
      <c r="G255" s="184" t="s">
        <v>202</v>
      </c>
      <c r="H255" s="185">
        <v>1</v>
      </c>
      <c r="I255" s="186"/>
      <c r="J255" s="187">
        <f>ROUND(I255*H255,2)</f>
        <v>0</v>
      </c>
      <c r="K255" s="183" t="s">
        <v>19</v>
      </c>
      <c r="L255" s="42"/>
      <c r="M255" s="188" t="s">
        <v>19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292</v>
      </c>
      <c r="AT255" s="192" t="s">
        <v>193</v>
      </c>
      <c r="AU255" s="192" t="s">
        <v>82</v>
      </c>
      <c r="AY255" s="20" t="s">
        <v>191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292</v>
      </c>
      <c r="BM255" s="192" t="s">
        <v>656</v>
      </c>
    </row>
    <row r="256" spans="1:65" s="2" customFormat="1" ht="11.25">
      <c r="A256" s="37"/>
      <c r="B256" s="38"/>
      <c r="C256" s="39"/>
      <c r="D256" s="194" t="s">
        <v>199</v>
      </c>
      <c r="E256" s="39"/>
      <c r="F256" s="195" t="s">
        <v>4760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199</v>
      </c>
      <c r="AU256" s="20" t="s">
        <v>82</v>
      </c>
    </row>
    <row r="257" spans="1:65" s="13" customFormat="1" ht="11.25">
      <c r="B257" s="201"/>
      <c r="C257" s="202"/>
      <c r="D257" s="194" t="s">
        <v>208</v>
      </c>
      <c r="E257" s="203" t="s">
        <v>19</v>
      </c>
      <c r="F257" s="204" t="s">
        <v>4761</v>
      </c>
      <c r="G257" s="202"/>
      <c r="H257" s="205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208</v>
      </c>
      <c r="AU257" s="211" t="s">
        <v>82</v>
      </c>
      <c r="AV257" s="13" t="s">
        <v>82</v>
      </c>
      <c r="AW257" s="13" t="s">
        <v>34</v>
      </c>
      <c r="AX257" s="13" t="s">
        <v>73</v>
      </c>
      <c r="AY257" s="211" t="s">
        <v>191</v>
      </c>
    </row>
    <row r="258" spans="1:65" s="14" customFormat="1" ht="11.25">
      <c r="B258" s="212"/>
      <c r="C258" s="213"/>
      <c r="D258" s="194" t="s">
        <v>208</v>
      </c>
      <c r="E258" s="214" t="s">
        <v>19</v>
      </c>
      <c r="F258" s="215" t="s">
        <v>238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208</v>
      </c>
      <c r="AU258" s="222" t="s">
        <v>82</v>
      </c>
      <c r="AV258" s="14" t="s">
        <v>197</v>
      </c>
      <c r="AW258" s="14" t="s">
        <v>34</v>
      </c>
      <c r="AX258" s="14" t="s">
        <v>80</v>
      </c>
      <c r="AY258" s="222" t="s">
        <v>191</v>
      </c>
    </row>
    <row r="259" spans="1:65" s="2" customFormat="1" ht="16.5" customHeight="1">
      <c r="A259" s="37"/>
      <c r="B259" s="38"/>
      <c r="C259" s="181" t="s">
        <v>405</v>
      </c>
      <c r="D259" s="181" t="s">
        <v>193</v>
      </c>
      <c r="E259" s="182" t="s">
        <v>4762</v>
      </c>
      <c r="F259" s="183" t="s">
        <v>4763</v>
      </c>
      <c r="G259" s="184" t="s">
        <v>301</v>
      </c>
      <c r="H259" s="185">
        <v>7</v>
      </c>
      <c r="I259" s="186"/>
      <c r="J259" s="187">
        <f>ROUND(I259*H259,2)</f>
        <v>0</v>
      </c>
      <c r="K259" s="183" t="s">
        <v>19</v>
      </c>
      <c r="L259" s="42"/>
      <c r="M259" s="188" t="s">
        <v>19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292</v>
      </c>
      <c r="AT259" s="192" t="s">
        <v>193</v>
      </c>
      <c r="AU259" s="192" t="s">
        <v>82</v>
      </c>
      <c r="AY259" s="20" t="s">
        <v>191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292</v>
      </c>
      <c r="BM259" s="192" t="s">
        <v>669</v>
      </c>
    </row>
    <row r="260" spans="1:65" s="2" customFormat="1" ht="11.25">
      <c r="A260" s="37"/>
      <c r="B260" s="38"/>
      <c r="C260" s="39"/>
      <c r="D260" s="194" t="s">
        <v>199</v>
      </c>
      <c r="E260" s="39"/>
      <c r="F260" s="195" t="s">
        <v>4764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199</v>
      </c>
      <c r="AU260" s="20" t="s">
        <v>82</v>
      </c>
    </row>
    <row r="261" spans="1:65" s="2" customFormat="1" ht="16.5" customHeight="1">
      <c r="A261" s="37"/>
      <c r="B261" s="38"/>
      <c r="C261" s="181" t="s">
        <v>413</v>
      </c>
      <c r="D261" s="181" t="s">
        <v>193</v>
      </c>
      <c r="E261" s="182" t="s">
        <v>4765</v>
      </c>
      <c r="F261" s="183" t="s">
        <v>4766</v>
      </c>
      <c r="G261" s="184" t="s">
        <v>301</v>
      </c>
      <c r="H261" s="185">
        <v>96</v>
      </c>
      <c r="I261" s="186"/>
      <c r="J261" s="187">
        <f>ROUND(I261*H261,2)</f>
        <v>0</v>
      </c>
      <c r="K261" s="183" t="s">
        <v>4614</v>
      </c>
      <c r="L261" s="42"/>
      <c r="M261" s="188" t="s">
        <v>19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292</v>
      </c>
      <c r="AT261" s="192" t="s">
        <v>193</v>
      </c>
      <c r="AU261" s="192" t="s">
        <v>82</v>
      </c>
      <c r="AY261" s="20" t="s">
        <v>191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292</v>
      </c>
      <c r="BM261" s="192" t="s">
        <v>680</v>
      </c>
    </row>
    <row r="262" spans="1:65" s="2" customFormat="1" ht="11.25">
      <c r="A262" s="37"/>
      <c r="B262" s="38"/>
      <c r="C262" s="39"/>
      <c r="D262" s="194" t="s">
        <v>199</v>
      </c>
      <c r="E262" s="39"/>
      <c r="F262" s="195" t="s">
        <v>4767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199</v>
      </c>
      <c r="AU262" s="20" t="s">
        <v>82</v>
      </c>
    </row>
    <row r="263" spans="1:65" s="2" customFormat="1" ht="11.25">
      <c r="A263" s="37"/>
      <c r="B263" s="38"/>
      <c r="C263" s="39"/>
      <c r="D263" s="199" t="s">
        <v>206</v>
      </c>
      <c r="E263" s="39"/>
      <c r="F263" s="200" t="s">
        <v>4768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206</v>
      </c>
      <c r="AU263" s="20" t="s">
        <v>82</v>
      </c>
    </row>
    <row r="264" spans="1:65" s="2" customFormat="1" ht="16.5" customHeight="1">
      <c r="A264" s="37"/>
      <c r="B264" s="38"/>
      <c r="C264" s="181" t="s">
        <v>420</v>
      </c>
      <c r="D264" s="181" t="s">
        <v>193</v>
      </c>
      <c r="E264" s="182" t="s">
        <v>4769</v>
      </c>
      <c r="F264" s="183" t="s">
        <v>4770</v>
      </c>
      <c r="G264" s="184" t="s">
        <v>301</v>
      </c>
      <c r="H264" s="185">
        <v>70</v>
      </c>
      <c r="I264" s="186"/>
      <c r="J264" s="187">
        <f>ROUND(I264*H264,2)</f>
        <v>0</v>
      </c>
      <c r="K264" s="183" t="s">
        <v>4614</v>
      </c>
      <c r="L264" s="42"/>
      <c r="M264" s="188" t="s">
        <v>19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292</v>
      </c>
      <c r="AT264" s="192" t="s">
        <v>193</v>
      </c>
      <c r="AU264" s="192" t="s">
        <v>82</v>
      </c>
      <c r="AY264" s="20" t="s">
        <v>191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292</v>
      </c>
      <c r="BM264" s="192" t="s">
        <v>693</v>
      </c>
    </row>
    <row r="265" spans="1:65" s="2" customFormat="1" ht="11.25">
      <c r="A265" s="37"/>
      <c r="B265" s="38"/>
      <c r="C265" s="39"/>
      <c r="D265" s="194" t="s">
        <v>199</v>
      </c>
      <c r="E265" s="39"/>
      <c r="F265" s="195" t="s">
        <v>4771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199</v>
      </c>
      <c r="AU265" s="20" t="s">
        <v>82</v>
      </c>
    </row>
    <row r="266" spans="1:65" s="2" customFormat="1" ht="11.25">
      <c r="A266" s="37"/>
      <c r="B266" s="38"/>
      <c r="C266" s="39"/>
      <c r="D266" s="199" t="s">
        <v>206</v>
      </c>
      <c r="E266" s="39"/>
      <c r="F266" s="200" t="s">
        <v>4772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206</v>
      </c>
      <c r="AU266" s="20" t="s">
        <v>82</v>
      </c>
    </row>
    <row r="267" spans="1:65" s="2" customFormat="1" ht="16.5" customHeight="1">
      <c r="A267" s="37"/>
      <c r="B267" s="38"/>
      <c r="C267" s="181" t="s">
        <v>427</v>
      </c>
      <c r="D267" s="181" t="s">
        <v>193</v>
      </c>
      <c r="E267" s="182" t="s">
        <v>4773</v>
      </c>
      <c r="F267" s="183" t="s">
        <v>4774</v>
      </c>
      <c r="G267" s="184" t="s">
        <v>301</v>
      </c>
      <c r="H267" s="185">
        <v>45</v>
      </c>
      <c r="I267" s="186"/>
      <c r="J267" s="187">
        <f>ROUND(I267*H267,2)</f>
        <v>0</v>
      </c>
      <c r="K267" s="183" t="s">
        <v>4614</v>
      </c>
      <c r="L267" s="42"/>
      <c r="M267" s="188" t="s">
        <v>19</v>
      </c>
      <c r="N267" s="189" t="s">
        <v>44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292</v>
      </c>
      <c r="AT267" s="192" t="s">
        <v>193</v>
      </c>
      <c r="AU267" s="192" t="s">
        <v>82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292</v>
      </c>
      <c r="BM267" s="192" t="s">
        <v>720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4775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82</v>
      </c>
    </row>
    <row r="269" spans="1:65" s="2" customFormat="1" ht="11.25">
      <c r="A269" s="37"/>
      <c r="B269" s="38"/>
      <c r="C269" s="39"/>
      <c r="D269" s="199" t="s">
        <v>206</v>
      </c>
      <c r="E269" s="39"/>
      <c r="F269" s="200" t="s">
        <v>4776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206</v>
      </c>
      <c r="AU269" s="20" t="s">
        <v>82</v>
      </c>
    </row>
    <row r="270" spans="1:65" s="2" customFormat="1" ht="16.5" customHeight="1">
      <c r="A270" s="37"/>
      <c r="B270" s="38"/>
      <c r="C270" s="181" t="s">
        <v>434</v>
      </c>
      <c r="D270" s="181" t="s">
        <v>193</v>
      </c>
      <c r="E270" s="182" t="s">
        <v>4777</v>
      </c>
      <c r="F270" s="183" t="s">
        <v>4778</v>
      </c>
      <c r="G270" s="184" t="s">
        <v>301</v>
      </c>
      <c r="H270" s="185">
        <v>16</v>
      </c>
      <c r="I270" s="186"/>
      <c r="J270" s="187">
        <f>ROUND(I270*H270,2)</f>
        <v>0</v>
      </c>
      <c r="K270" s="183" t="s">
        <v>4614</v>
      </c>
      <c r="L270" s="42"/>
      <c r="M270" s="188" t="s">
        <v>19</v>
      </c>
      <c r="N270" s="189" t="s">
        <v>44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292</v>
      </c>
      <c r="AT270" s="192" t="s">
        <v>193</v>
      </c>
      <c r="AU270" s="192" t="s">
        <v>82</v>
      </c>
      <c r="AY270" s="20" t="s">
        <v>191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80</v>
      </c>
      <c r="BK270" s="193">
        <f>ROUND(I270*H270,2)</f>
        <v>0</v>
      </c>
      <c r="BL270" s="20" t="s">
        <v>292</v>
      </c>
      <c r="BM270" s="192" t="s">
        <v>739</v>
      </c>
    </row>
    <row r="271" spans="1:65" s="2" customFormat="1" ht="11.25">
      <c r="A271" s="37"/>
      <c r="B271" s="38"/>
      <c r="C271" s="39"/>
      <c r="D271" s="194" t="s">
        <v>199</v>
      </c>
      <c r="E271" s="39"/>
      <c r="F271" s="195" t="s">
        <v>4779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199</v>
      </c>
      <c r="AU271" s="20" t="s">
        <v>82</v>
      </c>
    </row>
    <row r="272" spans="1:65" s="2" customFormat="1" ht="11.25">
      <c r="A272" s="37"/>
      <c r="B272" s="38"/>
      <c r="C272" s="39"/>
      <c r="D272" s="199" t="s">
        <v>206</v>
      </c>
      <c r="E272" s="39"/>
      <c r="F272" s="200" t="s">
        <v>4780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206</v>
      </c>
      <c r="AU272" s="20" t="s">
        <v>82</v>
      </c>
    </row>
    <row r="273" spans="1:65" s="2" customFormat="1" ht="16.5" customHeight="1">
      <c r="A273" s="37"/>
      <c r="B273" s="38"/>
      <c r="C273" s="181" t="s">
        <v>441</v>
      </c>
      <c r="D273" s="181" t="s">
        <v>193</v>
      </c>
      <c r="E273" s="182" t="s">
        <v>4781</v>
      </c>
      <c r="F273" s="183" t="s">
        <v>4782</v>
      </c>
      <c r="G273" s="184" t="s">
        <v>301</v>
      </c>
      <c r="H273" s="185">
        <v>17.5</v>
      </c>
      <c r="I273" s="186"/>
      <c r="J273" s="187">
        <f>ROUND(I273*H273,2)</f>
        <v>0</v>
      </c>
      <c r="K273" s="183" t="s">
        <v>4614</v>
      </c>
      <c r="L273" s="42"/>
      <c r="M273" s="188" t="s">
        <v>19</v>
      </c>
      <c r="N273" s="189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292</v>
      </c>
      <c r="AT273" s="192" t="s">
        <v>193</v>
      </c>
      <c r="AU273" s="192" t="s">
        <v>82</v>
      </c>
      <c r="AY273" s="20" t="s">
        <v>191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292</v>
      </c>
      <c r="BM273" s="192" t="s">
        <v>751</v>
      </c>
    </row>
    <row r="274" spans="1:65" s="2" customFormat="1" ht="11.25">
      <c r="A274" s="37"/>
      <c r="B274" s="38"/>
      <c r="C274" s="39"/>
      <c r="D274" s="194" t="s">
        <v>199</v>
      </c>
      <c r="E274" s="39"/>
      <c r="F274" s="195" t="s">
        <v>4783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199</v>
      </c>
      <c r="AU274" s="20" t="s">
        <v>82</v>
      </c>
    </row>
    <row r="275" spans="1:65" s="2" customFormat="1" ht="11.25">
      <c r="A275" s="37"/>
      <c r="B275" s="38"/>
      <c r="C275" s="39"/>
      <c r="D275" s="199" t="s">
        <v>206</v>
      </c>
      <c r="E275" s="39"/>
      <c r="F275" s="200" t="s">
        <v>4784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206</v>
      </c>
      <c r="AU275" s="20" t="s">
        <v>82</v>
      </c>
    </row>
    <row r="276" spans="1:65" s="2" customFormat="1" ht="16.5" customHeight="1">
      <c r="A276" s="37"/>
      <c r="B276" s="38"/>
      <c r="C276" s="181" t="s">
        <v>448</v>
      </c>
      <c r="D276" s="181" t="s">
        <v>193</v>
      </c>
      <c r="E276" s="182" t="s">
        <v>4785</v>
      </c>
      <c r="F276" s="183" t="s">
        <v>4786</v>
      </c>
      <c r="G276" s="184" t="s">
        <v>301</v>
      </c>
      <c r="H276" s="185">
        <v>1.5</v>
      </c>
      <c r="I276" s="186"/>
      <c r="J276" s="187">
        <f>ROUND(I276*H276,2)</f>
        <v>0</v>
      </c>
      <c r="K276" s="183" t="s">
        <v>4614</v>
      </c>
      <c r="L276" s="42"/>
      <c r="M276" s="188" t="s">
        <v>19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292</v>
      </c>
      <c r="AT276" s="192" t="s">
        <v>193</v>
      </c>
      <c r="AU276" s="192" t="s">
        <v>82</v>
      </c>
      <c r="AY276" s="20" t="s">
        <v>191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292</v>
      </c>
      <c r="BM276" s="192" t="s">
        <v>764</v>
      </c>
    </row>
    <row r="277" spans="1:65" s="2" customFormat="1" ht="11.25">
      <c r="A277" s="37"/>
      <c r="B277" s="38"/>
      <c r="C277" s="39"/>
      <c r="D277" s="194" t="s">
        <v>199</v>
      </c>
      <c r="E277" s="39"/>
      <c r="F277" s="195" t="s">
        <v>4787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199</v>
      </c>
      <c r="AU277" s="20" t="s">
        <v>82</v>
      </c>
    </row>
    <row r="278" spans="1:65" s="2" customFormat="1" ht="11.25">
      <c r="A278" s="37"/>
      <c r="B278" s="38"/>
      <c r="C278" s="39"/>
      <c r="D278" s="199" t="s">
        <v>206</v>
      </c>
      <c r="E278" s="39"/>
      <c r="F278" s="200" t="s">
        <v>4788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206</v>
      </c>
      <c r="AU278" s="20" t="s">
        <v>82</v>
      </c>
    </row>
    <row r="279" spans="1:65" s="2" customFormat="1" ht="16.5" customHeight="1">
      <c r="A279" s="37"/>
      <c r="B279" s="38"/>
      <c r="C279" s="181" t="s">
        <v>455</v>
      </c>
      <c r="D279" s="181" t="s">
        <v>193</v>
      </c>
      <c r="E279" s="182" t="s">
        <v>4789</v>
      </c>
      <c r="F279" s="183" t="s">
        <v>4790</v>
      </c>
      <c r="G279" s="184" t="s">
        <v>301</v>
      </c>
      <c r="H279" s="185">
        <v>11.5</v>
      </c>
      <c r="I279" s="186"/>
      <c r="J279" s="187">
        <f>ROUND(I279*H279,2)</f>
        <v>0</v>
      </c>
      <c r="K279" s="183" t="s">
        <v>4614</v>
      </c>
      <c r="L279" s="42"/>
      <c r="M279" s="188" t="s">
        <v>19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292</v>
      </c>
      <c r="AT279" s="192" t="s">
        <v>193</v>
      </c>
      <c r="AU279" s="192" t="s">
        <v>82</v>
      </c>
      <c r="AY279" s="20" t="s">
        <v>191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292</v>
      </c>
      <c r="BM279" s="192" t="s">
        <v>796</v>
      </c>
    </row>
    <row r="280" spans="1:65" s="2" customFormat="1" ht="11.25">
      <c r="A280" s="37"/>
      <c r="B280" s="38"/>
      <c r="C280" s="39"/>
      <c r="D280" s="194" t="s">
        <v>199</v>
      </c>
      <c r="E280" s="39"/>
      <c r="F280" s="195" t="s">
        <v>4791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199</v>
      </c>
      <c r="AU280" s="20" t="s">
        <v>82</v>
      </c>
    </row>
    <row r="281" spans="1:65" s="2" customFormat="1" ht="11.25">
      <c r="A281" s="37"/>
      <c r="B281" s="38"/>
      <c r="C281" s="39"/>
      <c r="D281" s="199" t="s">
        <v>206</v>
      </c>
      <c r="E281" s="39"/>
      <c r="F281" s="200" t="s">
        <v>4792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206</v>
      </c>
      <c r="AU281" s="20" t="s">
        <v>82</v>
      </c>
    </row>
    <row r="282" spans="1:65" s="2" customFormat="1" ht="16.5" customHeight="1">
      <c r="A282" s="37"/>
      <c r="B282" s="38"/>
      <c r="C282" s="223" t="s">
        <v>463</v>
      </c>
      <c r="D282" s="223" t="s">
        <v>273</v>
      </c>
      <c r="E282" s="224" t="s">
        <v>4793</v>
      </c>
      <c r="F282" s="225" t="s">
        <v>4794</v>
      </c>
      <c r="G282" s="226" t="s">
        <v>196</v>
      </c>
      <c r="H282" s="227">
        <v>2.0299999999999998</v>
      </c>
      <c r="I282" s="228"/>
      <c r="J282" s="229">
        <f>ROUND(I282*H282,2)</f>
        <v>0</v>
      </c>
      <c r="K282" s="225" t="s">
        <v>4614</v>
      </c>
      <c r="L282" s="230"/>
      <c r="M282" s="231" t="s">
        <v>19</v>
      </c>
      <c r="N282" s="232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405</v>
      </c>
      <c r="AT282" s="192" t="s">
        <v>273</v>
      </c>
      <c r="AU282" s="192" t="s">
        <v>82</v>
      </c>
      <c r="AY282" s="20" t="s">
        <v>191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292</v>
      </c>
      <c r="BM282" s="192" t="s">
        <v>810</v>
      </c>
    </row>
    <row r="283" spans="1:65" s="2" customFormat="1" ht="11.25">
      <c r="A283" s="37"/>
      <c r="B283" s="38"/>
      <c r="C283" s="39"/>
      <c r="D283" s="194" t="s">
        <v>199</v>
      </c>
      <c r="E283" s="39"/>
      <c r="F283" s="195" t="s">
        <v>4794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199</v>
      </c>
      <c r="AU283" s="20" t="s">
        <v>82</v>
      </c>
    </row>
    <row r="284" spans="1:65" s="13" customFormat="1" ht="11.25">
      <c r="B284" s="201"/>
      <c r="C284" s="202"/>
      <c r="D284" s="194" t="s">
        <v>208</v>
      </c>
      <c r="E284" s="203" t="s">
        <v>19</v>
      </c>
      <c r="F284" s="204" t="s">
        <v>4795</v>
      </c>
      <c r="G284" s="202"/>
      <c r="H284" s="205">
        <v>2.0299999999999998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208</v>
      </c>
      <c r="AU284" s="211" t="s">
        <v>82</v>
      </c>
      <c r="AV284" s="13" t="s">
        <v>82</v>
      </c>
      <c r="AW284" s="13" t="s">
        <v>34</v>
      </c>
      <c r="AX284" s="13" t="s">
        <v>73</v>
      </c>
      <c r="AY284" s="211" t="s">
        <v>191</v>
      </c>
    </row>
    <row r="285" spans="1:65" s="14" customFormat="1" ht="11.25">
      <c r="B285" s="212"/>
      <c r="C285" s="213"/>
      <c r="D285" s="194" t="s">
        <v>208</v>
      </c>
      <c r="E285" s="214" t="s">
        <v>19</v>
      </c>
      <c r="F285" s="215" t="s">
        <v>238</v>
      </c>
      <c r="G285" s="213"/>
      <c r="H285" s="216">
        <v>2.0299999999999998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208</v>
      </c>
      <c r="AU285" s="222" t="s">
        <v>82</v>
      </c>
      <c r="AV285" s="14" t="s">
        <v>197</v>
      </c>
      <c r="AW285" s="14" t="s">
        <v>34</v>
      </c>
      <c r="AX285" s="14" t="s">
        <v>80</v>
      </c>
      <c r="AY285" s="222" t="s">
        <v>191</v>
      </c>
    </row>
    <row r="286" spans="1:65" s="2" customFormat="1" ht="16.5" customHeight="1">
      <c r="A286" s="37"/>
      <c r="B286" s="38"/>
      <c r="C286" s="223" t="s">
        <v>470</v>
      </c>
      <c r="D286" s="223" t="s">
        <v>273</v>
      </c>
      <c r="E286" s="224" t="s">
        <v>4796</v>
      </c>
      <c r="F286" s="225" t="s">
        <v>4797</v>
      </c>
      <c r="G286" s="226" t="s">
        <v>196</v>
      </c>
      <c r="H286" s="227">
        <v>4.0599999999999996</v>
      </c>
      <c r="I286" s="228"/>
      <c r="J286" s="229">
        <f>ROUND(I286*H286,2)</f>
        <v>0</v>
      </c>
      <c r="K286" s="225" t="s">
        <v>4614</v>
      </c>
      <c r="L286" s="230"/>
      <c r="M286" s="231" t="s">
        <v>19</v>
      </c>
      <c r="N286" s="232" t="s">
        <v>44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405</v>
      </c>
      <c r="AT286" s="192" t="s">
        <v>273</v>
      </c>
      <c r="AU286" s="192" t="s">
        <v>82</v>
      </c>
      <c r="AY286" s="20" t="s">
        <v>191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292</v>
      </c>
      <c r="BM286" s="192" t="s">
        <v>835</v>
      </c>
    </row>
    <row r="287" spans="1:65" s="2" customFormat="1" ht="11.25">
      <c r="A287" s="37"/>
      <c r="B287" s="38"/>
      <c r="C287" s="39"/>
      <c r="D287" s="194" t="s">
        <v>199</v>
      </c>
      <c r="E287" s="39"/>
      <c r="F287" s="195" t="s">
        <v>4797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199</v>
      </c>
      <c r="AU287" s="20" t="s">
        <v>82</v>
      </c>
    </row>
    <row r="288" spans="1:65" s="13" customFormat="1" ht="11.25">
      <c r="B288" s="201"/>
      <c r="C288" s="202"/>
      <c r="D288" s="194" t="s">
        <v>208</v>
      </c>
      <c r="E288" s="203" t="s">
        <v>19</v>
      </c>
      <c r="F288" s="204" t="s">
        <v>4798</v>
      </c>
      <c r="G288" s="202"/>
      <c r="H288" s="205">
        <v>4.0599999999999996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208</v>
      </c>
      <c r="AU288" s="211" t="s">
        <v>82</v>
      </c>
      <c r="AV288" s="13" t="s">
        <v>82</v>
      </c>
      <c r="AW288" s="13" t="s">
        <v>34</v>
      </c>
      <c r="AX288" s="13" t="s">
        <v>73</v>
      </c>
      <c r="AY288" s="211" t="s">
        <v>191</v>
      </c>
    </row>
    <row r="289" spans="1:65" s="14" customFormat="1" ht="11.25">
      <c r="B289" s="212"/>
      <c r="C289" s="213"/>
      <c r="D289" s="194" t="s">
        <v>208</v>
      </c>
      <c r="E289" s="214" t="s">
        <v>19</v>
      </c>
      <c r="F289" s="215" t="s">
        <v>238</v>
      </c>
      <c r="G289" s="213"/>
      <c r="H289" s="216">
        <v>4.0599999999999996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208</v>
      </c>
      <c r="AU289" s="222" t="s">
        <v>82</v>
      </c>
      <c r="AV289" s="14" t="s">
        <v>197</v>
      </c>
      <c r="AW289" s="14" t="s">
        <v>34</v>
      </c>
      <c r="AX289" s="14" t="s">
        <v>80</v>
      </c>
      <c r="AY289" s="222" t="s">
        <v>191</v>
      </c>
    </row>
    <row r="290" spans="1:65" s="2" customFormat="1" ht="16.5" customHeight="1">
      <c r="A290" s="37"/>
      <c r="B290" s="38"/>
      <c r="C290" s="223" t="s">
        <v>481</v>
      </c>
      <c r="D290" s="223" t="s">
        <v>273</v>
      </c>
      <c r="E290" s="224" t="s">
        <v>4799</v>
      </c>
      <c r="F290" s="225" t="s">
        <v>4800</v>
      </c>
      <c r="G290" s="226" t="s">
        <v>196</v>
      </c>
      <c r="H290" s="227">
        <v>12.18</v>
      </c>
      <c r="I290" s="228"/>
      <c r="J290" s="229">
        <f>ROUND(I290*H290,2)</f>
        <v>0</v>
      </c>
      <c r="K290" s="225" t="s">
        <v>4614</v>
      </c>
      <c r="L290" s="230"/>
      <c r="M290" s="231" t="s">
        <v>19</v>
      </c>
      <c r="N290" s="232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405</v>
      </c>
      <c r="AT290" s="192" t="s">
        <v>273</v>
      </c>
      <c r="AU290" s="192" t="s">
        <v>82</v>
      </c>
      <c r="AY290" s="20" t="s">
        <v>191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292</v>
      </c>
      <c r="BM290" s="192" t="s">
        <v>848</v>
      </c>
    </row>
    <row r="291" spans="1:65" s="2" customFormat="1" ht="11.25">
      <c r="A291" s="37"/>
      <c r="B291" s="38"/>
      <c r="C291" s="39"/>
      <c r="D291" s="194" t="s">
        <v>199</v>
      </c>
      <c r="E291" s="39"/>
      <c r="F291" s="195" t="s">
        <v>4800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199</v>
      </c>
      <c r="AU291" s="20" t="s">
        <v>82</v>
      </c>
    </row>
    <row r="292" spans="1:65" s="13" customFormat="1" ht="11.25">
      <c r="B292" s="201"/>
      <c r="C292" s="202"/>
      <c r="D292" s="194" t="s">
        <v>208</v>
      </c>
      <c r="E292" s="203" t="s">
        <v>19</v>
      </c>
      <c r="F292" s="204" t="s">
        <v>4801</v>
      </c>
      <c r="G292" s="202"/>
      <c r="H292" s="205">
        <v>12.18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208</v>
      </c>
      <c r="AU292" s="211" t="s">
        <v>82</v>
      </c>
      <c r="AV292" s="13" t="s">
        <v>82</v>
      </c>
      <c r="AW292" s="13" t="s">
        <v>34</v>
      </c>
      <c r="AX292" s="13" t="s">
        <v>73</v>
      </c>
      <c r="AY292" s="211" t="s">
        <v>191</v>
      </c>
    </row>
    <row r="293" spans="1:65" s="14" customFormat="1" ht="11.25">
      <c r="B293" s="212"/>
      <c r="C293" s="213"/>
      <c r="D293" s="194" t="s">
        <v>208</v>
      </c>
      <c r="E293" s="214" t="s">
        <v>19</v>
      </c>
      <c r="F293" s="215" t="s">
        <v>238</v>
      </c>
      <c r="G293" s="213"/>
      <c r="H293" s="216">
        <v>12.18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208</v>
      </c>
      <c r="AU293" s="222" t="s">
        <v>82</v>
      </c>
      <c r="AV293" s="14" t="s">
        <v>197</v>
      </c>
      <c r="AW293" s="14" t="s">
        <v>34</v>
      </c>
      <c r="AX293" s="14" t="s">
        <v>80</v>
      </c>
      <c r="AY293" s="222" t="s">
        <v>191</v>
      </c>
    </row>
    <row r="294" spans="1:65" s="2" customFormat="1" ht="16.5" customHeight="1">
      <c r="A294" s="37"/>
      <c r="B294" s="38"/>
      <c r="C294" s="223" t="s">
        <v>493</v>
      </c>
      <c r="D294" s="223" t="s">
        <v>273</v>
      </c>
      <c r="E294" s="224" t="s">
        <v>4802</v>
      </c>
      <c r="F294" s="225" t="s">
        <v>4803</v>
      </c>
      <c r="G294" s="226" t="s">
        <v>196</v>
      </c>
      <c r="H294" s="227">
        <v>9.1349999999999998</v>
      </c>
      <c r="I294" s="228"/>
      <c r="J294" s="229">
        <f>ROUND(I294*H294,2)</f>
        <v>0</v>
      </c>
      <c r="K294" s="225" t="s">
        <v>4614</v>
      </c>
      <c r="L294" s="230"/>
      <c r="M294" s="231" t="s">
        <v>19</v>
      </c>
      <c r="N294" s="232" t="s">
        <v>44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405</v>
      </c>
      <c r="AT294" s="192" t="s">
        <v>273</v>
      </c>
      <c r="AU294" s="192" t="s">
        <v>82</v>
      </c>
      <c r="AY294" s="20" t="s">
        <v>191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80</v>
      </c>
      <c r="BK294" s="193">
        <f>ROUND(I294*H294,2)</f>
        <v>0</v>
      </c>
      <c r="BL294" s="20" t="s">
        <v>292</v>
      </c>
      <c r="BM294" s="192" t="s">
        <v>857</v>
      </c>
    </row>
    <row r="295" spans="1:65" s="2" customFormat="1" ht="11.25">
      <c r="A295" s="37"/>
      <c r="B295" s="38"/>
      <c r="C295" s="39"/>
      <c r="D295" s="194" t="s">
        <v>199</v>
      </c>
      <c r="E295" s="39"/>
      <c r="F295" s="195" t="s">
        <v>4803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199</v>
      </c>
      <c r="AU295" s="20" t="s">
        <v>82</v>
      </c>
    </row>
    <row r="296" spans="1:65" s="13" customFormat="1" ht="11.25">
      <c r="B296" s="201"/>
      <c r="C296" s="202"/>
      <c r="D296" s="194" t="s">
        <v>208</v>
      </c>
      <c r="E296" s="203" t="s">
        <v>19</v>
      </c>
      <c r="F296" s="204" t="s">
        <v>4804</v>
      </c>
      <c r="G296" s="202"/>
      <c r="H296" s="205">
        <v>9.1349999999999998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208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191</v>
      </c>
    </row>
    <row r="297" spans="1:65" s="14" customFormat="1" ht="11.25">
      <c r="B297" s="212"/>
      <c r="C297" s="213"/>
      <c r="D297" s="194" t="s">
        <v>208</v>
      </c>
      <c r="E297" s="214" t="s">
        <v>19</v>
      </c>
      <c r="F297" s="215" t="s">
        <v>238</v>
      </c>
      <c r="G297" s="213"/>
      <c r="H297" s="216">
        <v>9.1349999999999998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208</v>
      </c>
      <c r="AU297" s="222" t="s">
        <v>82</v>
      </c>
      <c r="AV297" s="14" t="s">
        <v>197</v>
      </c>
      <c r="AW297" s="14" t="s">
        <v>34</v>
      </c>
      <c r="AX297" s="14" t="s">
        <v>80</v>
      </c>
      <c r="AY297" s="222" t="s">
        <v>191</v>
      </c>
    </row>
    <row r="298" spans="1:65" s="2" customFormat="1" ht="16.5" customHeight="1">
      <c r="A298" s="37"/>
      <c r="B298" s="38"/>
      <c r="C298" s="223" t="s">
        <v>500</v>
      </c>
      <c r="D298" s="223" t="s">
        <v>273</v>
      </c>
      <c r="E298" s="224" t="s">
        <v>4805</v>
      </c>
      <c r="F298" s="225" t="s">
        <v>4806</v>
      </c>
      <c r="G298" s="226" t="s">
        <v>196</v>
      </c>
      <c r="H298" s="227">
        <v>2.0299999999999998</v>
      </c>
      <c r="I298" s="228"/>
      <c r="J298" s="229">
        <f>ROUND(I298*H298,2)</f>
        <v>0</v>
      </c>
      <c r="K298" s="225" t="s">
        <v>4614</v>
      </c>
      <c r="L298" s="230"/>
      <c r="M298" s="231" t="s">
        <v>19</v>
      </c>
      <c r="N298" s="232" t="s">
        <v>44</v>
      </c>
      <c r="O298" s="67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405</v>
      </c>
      <c r="AT298" s="192" t="s">
        <v>273</v>
      </c>
      <c r="AU298" s="192" t="s">
        <v>82</v>
      </c>
      <c r="AY298" s="20" t="s">
        <v>191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80</v>
      </c>
      <c r="BK298" s="193">
        <f>ROUND(I298*H298,2)</f>
        <v>0</v>
      </c>
      <c r="BL298" s="20" t="s">
        <v>292</v>
      </c>
      <c r="BM298" s="192" t="s">
        <v>870</v>
      </c>
    </row>
    <row r="299" spans="1:65" s="2" customFormat="1" ht="11.25">
      <c r="A299" s="37"/>
      <c r="B299" s="38"/>
      <c r="C299" s="39"/>
      <c r="D299" s="194" t="s">
        <v>199</v>
      </c>
      <c r="E299" s="39"/>
      <c r="F299" s="195" t="s">
        <v>4806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199</v>
      </c>
      <c r="AU299" s="20" t="s">
        <v>82</v>
      </c>
    </row>
    <row r="300" spans="1:65" s="13" customFormat="1" ht="11.25">
      <c r="B300" s="201"/>
      <c r="C300" s="202"/>
      <c r="D300" s="194" t="s">
        <v>208</v>
      </c>
      <c r="E300" s="203" t="s">
        <v>19</v>
      </c>
      <c r="F300" s="204" t="s">
        <v>4795</v>
      </c>
      <c r="G300" s="202"/>
      <c r="H300" s="205">
        <v>2.0299999999999998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208</v>
      </c>
      <c r="AU300" s="211" t="s">
        <v>82</v>
      </c>
      <c r="AV300" s="13" t="s">
        <v>82</v>
      </c>
      <c r="AW300" s="13" t="s">
        <v>34</v>
      </c>
      <c r="AX300" s="13" t="s">
        <v>73</v>
      </c>
      <c r="AY300" s="211" t="s">
        <v>191</v>
      </c>
    </row>
    <row r="301" spans="1:65" s="14" customFormat="1" ht="11.25">
      <c r="B301" s="212"/>
      <c r="C301" s="213"/>
      <c r="D301" s="194" t="s">
        <v>208</v>
      </c>
      <c r="E301" s="214" t="s">
        <v>19</v>
      </c>
      <c r="F301" s="215" t="s">
        <v>238</v>
      </c>
      <c r="G301" s="213"/>
      <c r="H301" s="216">
        <v>2.0299999999999998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208</v>
      </c>
      <c r="AU301" s="222" t="s">
        <v>82</v>
      </c>
      <c r="AV301" s="14" t="s">
        <v>197</v>
      </c>
      <c r="AW301" s="14" t="s">
        <v>34</v>
      </c>
      <c r="AX301" s="14" t="s">
        <v>80</v>
      </c>
      <c r="AY301" s="222" t="s">
        <v>191</v>
      </c>
    </row>
    <row r="302" spans="1:65" s="2" customFormat="1" ht="16.5" customHeight="1">
      <c r="A302" s="37"/>
      <c r="B302" s="38"/>
      <c r="C302" s="223" t="s">
        <v>507</v>
      </c>
      <c r="D302" s="223" t="s">
        <v>273</v>
      </c>
      <c r="E302" s="224" t="s">
        <v>4807</v>
      </c>
      <c r="F302" s="225" t="s">
        <v>4808</v>
      </c>
      <c r="G302" s="226" t="s">
        <v>196</v>
      </c>
      <c r="H302" s="227">
        <v>1.0149999999999999</v>
      </c>
      <c r="I302" s="228"/>
      <c r="J302" s="229">
        <f>ROUND(I302*H302,2)</f>
        <v>0</v>
      </c>
      <c r="K302" s="225" t="s">
        <v>4614</v>
      </c>
      <c r="L302" s="230"/>
      <c r="M302" s="231" t="s">
        <v>19</v>
      </c>
      <c r="N302" s="232" t="s">
        <v>44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405</v>
      </c>
      <c r="AT302" s="192" t="s">
        <v>273</v>
      </c>
      <c r="AU302" s="192" t="s">
        <v>82</v>
      </c>
      <c r="AY302" s="20" t="s">
        <v>191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80</v>
      </c>
      <c r="BK302" s="193">
        <f>ROUND(I302*H302,2)</f>
        <v>0</v>
      </c>
      <c r="BL302" s="20" t="s">
        <v>292</v>
      </c>
      <c r="BM302" s="192" t="s">
        <v>925</v>
      </c>
    </row>
    <row r="303" spans="1:65" s="2" customFormat="1" ht="11.25">
      <c r="A303" s="37"/>
      <c r="B303" s="38"/>
      <c r="C303" s="39"/>
      <c r="D303" s="194" t="s">
        <v>199</v>
      </c>
      <c r="E303" s="39"/>
      <c r="F303" s="195" t="s">
        <v>4808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199</v>
      </c>
      <c r="AU303" s="20" t="s">
        <v>82</v>
      </c>
    </row>
    <row r="304" spans="1:65" s="13" customFormat="1" ht="11.25">
      <c r="B304" s="201"/>
      <c r="C304" s="202"/>
      <c r="D304" s="194" t="s">
        <v>208</v>
      </c>
      <c r="E304" s="203" t="s">
        <v>19</v>
      </c>
      <c r="F304" s="204" t="s">
        <v>4809</v>
      </c>
      <c r="G304" s="202"/>
      <c r="H304" s="205">
        <v>1.0149999999999999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208</v>
      </c>
      <c r="AU304" s="211" t="s">
        <v>82</v>
      </c>
      <c r="AV304" s="13" t="s">
        <v>82</v>
      </c>
      <c r="AW304" s="13" t="s">
        <v>34</v>
      </c>
      <c r="AX304" s="13" t="s">
        <v>73</v>
      </c>
      <c r="AY304" s="211" t="s">
        <v>191</v>
      </c>
    </row>
    <row r="305" spans="1:65" s="14" customFormat="1" ht="11.25">
      <c r="B305" s="212"/>
      <c r="C305" s="213"/>
      <c r="D305" s="194" t="s">
        <v>208</v>
      </c>
      <c r="E305" s="214" t="s">
        <v>19</v>
      </c>
      <c r="F305" s="215" t="s">
        <v>238</v>
      </c>
      <c r="G305" s="213"/>
      <c r="H305" s="216">
        <v>1.0149999999999999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208</v>
      </c>
      <c r="AU305" s="222" t="s">
        <v>82</v>
      </c>
      <c r="AV305" s="14" t="s">
        <v>197</v>
      </c>
      <c r="AW305" s="14" t="s">
        <v>34</v>
      </c>
      <c r="AX305" s="14" t="s">
        <v>80</v>
      </c>
      <c r="AY305" s="222" t="s">
        <v>191</v>
      </c>
    </row>
    <row r="306" spans="1:65" s="2" customFormat="1" ht="16.5" customHeight="1">
      <c r="A306" s="37"/>
      <c r="B306" s="38"/>
      <c r="C306" s="223" t="s">
        <v>514</v>
      </c>
      <c r="D306" s="223" t="s">
        <v>273</v>
      </c>
      <c r="E306" s="224" t="s">
        <v>4810</v>
      </c>
      <c r="F306" s="225" t="s">
        <v>4811</v>
      </c>
      <c r="G306" s="226" t="s">
        <v>196</v>
      </c>
      <c r="H306" s="227">
        <v>2.0299999999999998</v>
      </c>
      <c r="I306" s="228"/>
      <c r="J306" s="229">
        <f>ROUND(I306*H306,2)</f>
        <v>0</v>
      </c>
      <c r="K306" s="225" t="s">
        <v>4614</v>
      </c>
      <c r="L306" s="230"/>
      <c r="M306" s="231" t="s">
        <v>19</v>
      </c>
      <c r="N306" s="232" t="s">
        <v>44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405</v>
      </c>
      <c r="AT306" s="192" t="s">
        <v>273</v>
      </c>
      <c r="AU306" s="192" t="s">
        <v>82</v>
      </c>
      <c r="AY306" s="20" t="s">
        <v>191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80</v>
      </c>
      <c r="BK306" s="193">
        <f>ROUND(I306*H306,2)</f>
        <v>0</v>
      </c>
      <c r="BL306" s="20" t="s">
        <v>292</v>
      </c>
      <c r="BM306" s="192" t="s">
        <v>947</v>
      </c>
    </row>
    <row r="307" spans="1:65" s="2" customFormat="1" ht="11.25">
      <c r="A307" s="37"/>
      <c r="B307" s="38"/>
      <c r="C307" s="39"/>
      <c r="D307" s="194" t="s">
        <v>199</v>
      </c>
      <c r="E307" s="39"/>
      <c r="F307" s="195" t="s">
        <v>4811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199</v>
      </c>
      <c r="AU307" s="20" t="s">
        <v>82</v>
      </c>
    </row>
    <row r="308" spans="1:65" s="13" customFormat="1" ht="11.25">
      <c r="B308" s="201"/>
      <c r="C308" s="202"/>
      <c r="D308" s="194" t="s">
        <v>208</v>
      </c>
      <c r="E308" s="203" t="s">
        <v>19</v>
      </c>
      <c r="F308" s="204" t="s">
        <v>4795</v>
      </c>
      <c r="G308" s="202"/>
      <c r="H308" s="205">
        <v>2.0299999999999998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208</v>
      </c>
      <c r="AU308" s="211" t="s">
        <v>82</v>
      </c>
      <c r="AV308" s="13" t="s">
        <v>82</v>
      </c>
      <c r="AW308" s="13" t="s">
        <v>34</v>
      </c>
      <c r="AX308" s="13" t="s">
        <v>73</v>
      </c>
      <c r="AY308" s="211" t="s">
        <v>191</v>
      </c>
    </row>
    <row r="309" spans="1:65" s="14" customFormat="1" ht="11.25">
      <c r="B309" s="212"/>
      <c r="C309" s="213"/>
      <c r="D309" s="194" t="s">
        <v>208</v>
      </c>
      <c r="E309" s="214" t="s">
        <v>19</v>
      </c>
      <c r="F309" s="215" t="s">
        <v>238</v>
      </c>
      <c r="G309" s="213"/>
      <c r="H309" s="216">
        <v>2.0299999999999998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208</v>
      </c>
      <c r="AU309" s="222" t="s">
        <v>82</v>
      </c>
      <c r="AV309" s="14" t="s">
        <v>197</v>
      </c>
      <c r="AW309" s="14" t="s">
        <v>34</v>
      </c>
      <c r="AX309" s="14" t="s">
        <v>80</v>
      </c>
      <c r="AY309" s="222" t="s">
        <v>191</v>
      </c>
    </row>
    <row r="310" spans="1:65" s="2" customFormat="1" ht="16.5" customHeight="1">
      <c r="A310" s="37"/>
      <c r="B310" s="38"/>
      <c r="C310" s="223" t="s">
        <v>521</v>
      </c>
      <c r="D310" s="223" t="s">
        <v>273</v>
      </c>
      <c r="E310" s="224" t="s">
        <v>4812</v>
      </c>
      <c r="F310" s="225" t="s">
        <v>4813</v>
      </c>
      <c r="G310" s="226" t="s">
        <v>196</v>
      </c>
      <c r="H310" s="227">
        <v>1.0149999999999999</v>
      </c>
      <c r="I310" s="228"/>
      <c r="J310" s="229">
        <f>ROUND(I310*H310,2)</f>
        <v>0</v>
      </c>
      <c r="K310" s="225" t="s">
        <v>4614</v>
      </c>
      <c r="L310" s="230"/>
      <c r="M310" s="231" t="s">
        <v>19</v>
      </c>
      <c r="N310" s="232" t="s">
        <v>44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405</v>
      </c>
      <c r="AT310" s="192" t="s">
        <v>273</v>
      </c>
      <c r="AU310" s="192" t="s">
        <v>82</v>
      </c>
      <c r="AY310" s="20" t="s">
        <v>191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292</v>
      </c>
      <c r="BM310" s="192" t="s">
        <v>970</v>
      </c>
    </row>
    <row r="311" spans="1:65" s="2" customFormat="1" ht="11.25">
      <c r="A311" s="37"/>
      <c r="B311" s="38"/>
      <c r="C311" s="39"/>
      <c r="D311" s="194" t="s">
        <v>199</v>
      </c>
      <c r="E311" s="39"/>
      <c r="F311" s="195" t="s">
        <v>4813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199</v>
      </c>
      <c r="AU311" s="20" t="s">
        <v>82</v>
      </c>
    </row>
    <row r="312" spans="1:65" s="13" customFormat="1" ht="11.25">
      <c r="B312" s="201"/>
      <c r="C312" s="202"/>
      <c r="D312" s="194" t="s">
        <v>208</v>
      </c>
      <c r="E312" s="203" t="s">
        <v>19</v>
      </c>
      <c r="F312" s="204" t="s">
        <v>4809</v>
      </c>
      <c r="G312" s="202"/>
      <c r="H312" s="205">
        <v>1.0149999999999999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208</v>
      </c>
      <c r="AU312" s="211" t="s">
        <v>82</v>
      </c>
      <c r="AV312" s="13" t="s">
        <v>82</v>
      </c>
      <c r="AW312" s="13" t="s">
        <v>34</v>
      </c>
      <c r="AX312" s="13" t="s">
        <v>73</v>
      </c>
      <c r="AY312" s="211" t="s">
        <v>191</v>
      </c>
    </row>
    <row r="313" spans="1:65" s="14" customFormat="1" ht="11.25">
      <c r="B313" s="212"/>
      <c r="C313" s="213"/>
      <c r="D313" s="194" t="s">
        <v>208</v>
      </c>
      <c r="E313" s="214" t="s">
        <v>19</v>
      </c>
      <c r="F313" s="215" t="s">
        <v>238</v>
      </c>
      <c r="G313" s="213"/>
      <c r="H313" s="216">
        <v>1.0149999999999999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208</v>
      </c>
      <c r="AU313" s="222" t="s">
        <v>82</v>
      </c>
      <c r="AV313" s="14" t="s">
        <v>197</v>
      </c>
      <c r="AW313" s="14" t="s">
        <v>34</v>
      </c>
      <c r="AX313" s="14" t="s">
        <v>80</v>
      </c>
      <c r="AY313" s="222" t="s">
        <v>191</v>
      </c>
    </row>
    <row r="314" spans="1:65" s="2" customFormat="1" ht="16.5" customHeight="1">
      <c r="A314" s="37"/>
      <c r="B314" s="38"/>
      <c r="C314" s="223" t="s">
        <v>528</v>
      </c>
      <c r="D314" s="223" t="s">
        <v>273</v>
      </c>
      <c r="E314" s="224" t="s">
        <v>4814</v>
      </c>
      <c r="F314" s="225" t="s">
        <v>4815</v>
      </c>
      <c r="G314" s="226" t="s">
        <v>196</v>
      </c>
      <c r="H314" s="227">
        <v>1.0149999999999999</v>
      </c>
      <c r="I314" s="228"/>
      <c r="J314" s="229">
        <f>ROUND(I314*H314,2)</f>
        <v>0</v>
      </c>
      <c r="K314" s="225" t="s">
        <v>4614</v>
      </c>
      <c r="L314" s="230"/>
      <c r="M314" s="231" t="s">
        <v>19</v>
      </c>
      <c r="N314" s="232" t="s">
        <v>44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405</v>
      </c>
      <c r="AT314" s="192" t="s">
        <v>273</v>
      </c>
      <c r="AU314" s="192" t="s">
        <v>82</v>
      </c>
      <c r="AY314" s="20" t="s">
        <v>191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80</v>
      </c>
      <c r="BK314" s="193">
        <f>ROUND(I314*H314,2)</f>
        <v>0</v>
      </c>
      <c r="BL314" s="20" t="s">
        <v>292</v>
      </c>
      <c r="BM314" s="192" t="s">
        <v>984</v>
      </c>
    </row>
    <row r="315" spans="1:65" s="2" customFormat="1" ht="11.25">
      <c r="A315" s="37"/>
      <c r="B315" s="38"/>
      <c r="C315" s="39"/>
      <c r="D315" s="194" t="s">
        <v>199</v>
      </c>
      <c r="E315" s="39"/>
      <c r="F315" s="195" t="s">
        <v>4815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199</v>
      </c>
      <c r="AU315" s="20" t="s">
        <v>82</v>
      </c>
    </row>
    <row r="316" spans="1:65" s="13" customFormat="1" ht="11.25">
      <c r="B316" s="201"/>
      <c r="C316" s="202"/>
      <c r="D316" s="194" t="s">
        <v>208</v>
      </c>
      <c r="E316" s="203" t="s">
        <v>19</v>
      </c>
      <c r="F316" s="204" t="s">
        <v>4809</v>
      </c>
      <c r="G316" s="202"/>
      <c r="H316" s="205">
        <v>1.0149999999999999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208</v>
      </c>
      <c r="AU316" s="211" t="s">
        <v>82</v>
      </c>
      <c r="AV316" s="13" t="s">
        <v>82</v>
      </c>
      <c r="AW316" s="13" t="s">
        <v>34</v>
      </c>
      <c r="AX316" s="13" t="s">
        <v>73</v>
      </c>
      <c r="AY316" s="211" t="s">
        <v>191</v>
      </c>
    </row>
    <row r="317" spans="1:65" s="14" customFormat="1" ht="11.25">
      <c r="B317" s="212"/>
      <c r="C317" s="213"/>
      <c r="D317" s="194" t="s">
        <v>208</v>
      </c>
      <c r="E317" s="214" t="s">
        <v>19</v>
      </c>
      <c r="F317" s="215" t="s">
        <v>238</v>
      </c>
      <c r="G317" s="213"/>
      <c r="H317" s="216">
        <v>1.0149999999999999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208</v>
      </c>
      <c r="AU317" s="222" t="s">
        <v>82</v>
      </c>
      <c r="AV317" s="14" t="s">
        <v>197</v>
      </c>
      <c r="AW317" s="14" t="s">
        <v>34</v>
      </c>
      <c r="AX317" s="14" t="s">
        <v>80</v>
      </c>
      <c r="AY317" s="222" t="s">
        <v>191</v>
      </c>
    </row>
    <row r="318" spans="1:65" s="2" customFormat="1" ht="16.5" customHeight="1">
      <c r="A318" s="37"/>
      <c r="B318" s="38"/>
      <c r="C318" s="181" t="s">
        <v>533</v>
      </c>
      <c r="D318" s="181" t="s">
        <v>193</v>
      </c>
      <c r="E318" s="182" t="s">
        <v>4816</v>
      </c>
      <c r="F318" s="183" t="s">
        <v>4817</v>
      </c>
      <c r="G318" s="184" t="s">
        <v>196</v>
      </c>
      <c r="H318" s="185">
        <v>16</v>
      </c>
      <c r="I318" s="186"/>
      <c r="J318" s="187">
        <f>ROUND(I318*H318,2)</f>
        <v>0</v>
      </c>
      <c r="K318" s="183" t="s">
        <v>4614</v>
      </c>
      <c r="L318" s="42"/>
      <c r="M318" s="188" t="s">
        <v>19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292</v>
      </c>
      <c r="AT318" s="192" t="s">
        <v>193</v>
      </c>
      <c r="AU318" s="192" t="s">
        <v>82</v>
      </c>
      <c r="AY318" s="20" t="s">
        <v>191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292</v>
      </c>
      <c r="BM318" s="192" t="s">
        <v>996</v>
      </c>
    </row>
    <row r="319" spans="1:65" s="2" customFormat="1" ht="11.25">
      <c r="A319" s="37"/>
      <c r="B319" s="38"/>
      <c r="C319" s="39"/>
      <c r="D319" s="194" t="s">
        <v>199</v>
      </c>
      <c r="E319" s="39"/>
      <c r="F319" s="195" t="s">
        <v>4818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199</v>
      </c>
      <c r="AU319" s="20" t="s">
        <v>82</v>
      </c>
    </row>
    <row r="320" spans="1:65" s="2" customFormat="1" ht="11.25">
      <c r="A320" s="37"/>
      <c r="B320" s="38"/>
      <c r="C320" s="39"/>
      <c r="D320" s="199" t="s">
        <v>206</v>
      </c>
      <c r="E320" s="39"/>
      <c r="F320" s="200" t="s">
        <v>4819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206</v>
      </c>
      <c r="AU320" s="20" t="s">
        <v>82</v>
      </c>
    </row>
    <row r="321" spans="1:65" s="2" customFormat="1" ht="16.5" customHeight="1">
      <c r="A321" s="37"/>
      <c r="B321" s="38"/>
      <c r="C321" s="181" t="s">
        <v>540</v>
      </c>
      <c r="D321" s="181" t="s">
        <v>193</v>
      </c>
      <c r="E321" s="182" t="s">
        <v>4820</v>
      </c>
      <c r="F321" s="183" t="s">
        <v>4821</v>
      </c>
      <c r="G321" s="184" t="s">
        <v>196</v>
      </c>
      <c r="H321" s="185">
        <v>11</v>
      </c>
      <c r="I321" s="186"/>
      <c r="J321" s="187">
        <f>ROUND(I321*H321,2)</f>
        <v>0</v>
      </c>
      <c r="K321" s="183" t="s">
        <v>4614</v>
      </c>
      <c r="L321" s="42"/>
      <c r="M321" s="188" t="s">
        <v>19</v>
      </c>
      <c r="N321" s="189" t="s">
        <v>44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292</v>
      </c>
      <c r="AT321" s="192" t="s">
        <v>193</v>
      </c>
      <c r="AU321" s="192" t="s">
        <v>82</v>
      </c>
      <c r="AY321" s="20" t="s">
        <v>191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80</v>
      </c>
      <c r="BK321" s="193">
        <f>ROUND(I321*H321,2)</f>
        <v>0</v>
      </c>
      <c r="BL321" s="20" t="s">
        <v>292</v>
      </c>
      <c r="BM321" s="192" t="s">
        <v>1006</v>
      </c>
    </row>
    <row r="322" spans="1:65" s="2" customFormat="1" ht="11.25">
      <c r="A322" s="37"/>
      <c r="B322" s="38"/>
      <c r="C322" s="39"/>
      <c r="D322" s="194" t="s">
        <v>199</v>
      </c>
      <c r="E322" s="39"/>
      <c r="F322" s="195" t="s">
        <v>4822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199</v>
      </c>
      <c r="AU322" s="20" t="s">
        <v>82</v>
      </c>
    </row>
    <row r="323" spans="1:65" s="2" customFormat="1" ht="11.25">
      <c r="A323" s="37"/>
      <c r="B323" s="38"/>
      <c r="C323" s="39"/>
      <c r="D323" s="199" t="s">
        <v>206</v>
      </c>
      <c r="E323" s="39"/>
      <c r="F323" s="200" t="s">
        <v>4823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206</v>
      </c>
      <c r="AU323" s="20" t="s">
        <v>82</v>
      </c>
    </row>
    <row r="324" spans="1:65" s="2" customFormat="1" ht="16.5" customHeight="1">
      <c r="A324" s="37"/>
      <c r="B324" s="38"/>
      <c r="C324" s="181" t="s">
        <v>547</v>
      </c>
      <c r="D324" s="181" t="s">
        <v>193</v>
      </c>
      <c r="E324" s="182" t="s">
        <v>4824</v>
      </c>
      <c r="F324" s="183" t="s">
        <v>4825</v>
      </c>
      <c r="G324" s="184" t="s">
        <v>196</v>
      </c>
      <c r="H324" s="185">
        <v>1</v>
      </c>
      <c r="I324" s="186"/>
      <c r="J324" s="187">
        <f>ROUND(I324*H324,2)</f>
        <v>0</v>
      </c>
      <c r="K324" s="183" t="s">
        <v>4614</v>
      </c>
      <c r="L324" s="42"/>
      <c r="M324" s="188" t="s">
        <v>19</v>
      </c>
      <c r="N324" s="189" t="s">
        <v>44</v>
      </c>
      <c r="O324" s="67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292</v>
      </c>
      <c r="AT324" s="192" t="s">
        <v>193</v>
      </c>
      <c r="AU324" s="192" t="s">
        <v>82</v>
      </c>
      <c r="AY324" s="20" t="s">
        <v>191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80</v>
      </c>
      <c r="BK324" s="193">
        <f>ROUND(I324*H324,2)</f>
        <v>0</v>
      </c>
      <c r="BL324" s="20" t="s">
        <v>292</v>
      </c>
      <c r="BM324" s="192" t="s">
        <v>1016</v>
      </c>
    </row>
    <row r="325" spans="1:65" s="2" customFormat="1" ht="11.25">
      <c r="A325" s="37"/>
      <c r="B325" s="38"/>
      <c r="C325" s="39"/>
      <c r="D325" s="194" t="s">
        <v>199</v>
      </c>
      <c r="E325" s="39"/>
      <c r="F325" s="195" t="s">
        <v>4826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199</v>
      </c>
      <c r="AU325" s="20" t="s">
        <v>82</v>
      </c>
    </row>
    <row r="326" spans="1:65" s="2" customFormat="1" ht="11.25">
      <c r="A326" s="37"/>
      <c r="B326" s="38"/>
      <c r="C326" s="39"/>
      <c r="D326" s="199" t="s">
        <v>206</v>
      </c>
      <c r="E326" s="39"/>
      <c r="F326" s="200" t="s">
        <v>4827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206</v>
      </c>
      <c r="AU326" s="20" t="s">
        <v>82</v>
      </c>
    </row>
    <row r="327" spans="1:65" s="2" customFormat="1" ht="24.2" customHeight="1">
      <c r="A327" s="37"/>
      <c r="B327" s="38"/>
      <c r="C327" s="181" t="s">
        <v>552</v>
      </c>
      <c r="D327" s="181" t="s">
        <v>193</v>
      </c>
      <c r="E327" s="182" t="s">
        <v>4828</v>
      </c>
      <c r="F327" s="183" t="s">
        <v>4829</v>
      </c>
      <c r="G327" s="184" t="s">
        <v>196</v>
      </c>
      <c r="H327" s="185">
        <v>1</v>
      </c>
      <c r="I327" s="186"/>
      <c r="J327" s="187">
        <f>ROUND(I327*H327,2)</f>
        <v>0</v>
      </c>
      <c r="K327" s="183" t="s">
        <v>19</v>
      </c>
      <c r="L327" s="42"/>
      <c r="M327" s="188" t="s">
        <v>19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292</v>
      </c>
      <c r="AT327" s="192" t="s">
        <v>193</v>
      </c>
      <c r="AU327" s="192" t="s">
        <v>82</v>
      </c>
      <c r="AY327" s="20" t="s">
        <v>191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292</v>
      </c>
      <c r="BM327" s="192" t="s">
        <v>1030</v>
      </c>
    </row>
    <row r="328" spans="1:65" s="2" customFormat="1" ht="29.25">
      <c r="A328" s="37"/>
      <c r="B328" s="38"/>
      <c r="C328" s="39"/>
      <c r="D328" s="194" t="s">
        <v>199</v>
      </c>
      <c r="E328" s="39"/>
      <c r="F328" s="195" t="s">
        <v>4830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199</v>
      </c>
      <c r="AU328" s="20" t="s">
        <v>82</v>
      </c>
    </row>
    <row r="329" spans="1:65" s="2" customFormat="1" ht="16.5" customHeight="1">
      <c r="A329" s="37"/>
      <c r="B329" s="38"/>
      <c r="C329" s="181" t="s">
        <v>601</v>
      </c>
      <c r="D329" s="181" t="s">
        <v>193</v>
      </c>
      <c r="E329" s="182" t="s">
        <v>4831</v>
      </c>
      <c r="F329" s="183" t="s">
        <v>4832</v>
      </c>
      <c r="G329" s="184" t="s">
        <v>196</v>
      </c>
      <c r="H329" s="185">
        <v>2</v>
      </c>
      <c r="I329" s="186"/>
      <c r="J329" s="187">
        <f>ROUND(I329*H329,2)</f>
        <v>0</v>
      </c>
      <c r="K329" s="183" t="s">
        <v>4614</v>
      </c>
      <c r="L329" s="42"/>
      <c r="M329" s="188" t="s">
        <v>19</v>
      </c>
      <c r="N329" s="189" t="s">
        <v>44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292</v>
      </c>
      <c r="AT329" s="192" t="s">
        <v>193</v>
      </c>
      <c r="AU329" s="192" t="s">
        <v>82</v>
      </c>
      <c r="AY329" s="20" t="s">
        <v>191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80</v>
      </c>
      <c r="BK329" s="193">
        <f>ROUND(I329*H329,2)</f>
        <v>0</v>
      </c>
      <c r="BL329" s="20" t="s">
        <v>292</v>
      </c>
      <c r="BM329" s="192" t="s">
        <v>1052</v>
      </c>
    </row>
    <row r="330" spans="1:65" s="2" customFormat="1" ht="11.25">
      <c r="A330" s="37"/>
      <c r="B330" s="38"/>
      <c r="C330" s="39"/>
      <c r="D330" s="194" t="s">
        <v>199</v>
      </c>
      <c r="E330" s="39"/>
      <c r="F330" s="195" t="s">
        <v>4833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199</v>
      </c>
      <c r="AU330" s="20" t="s">
        <v>82</v>
      </c>
    </row>
    <row r="331" spans="1:65" s="2" customFormat="1" ht="11.25">
      <c r="A331" s="37"/>
      <c r="B331" s="38"/>
      <c r="C331" s="39"/>
      <c r="D331" s="199" t="s">
        <v>206</v>
      </c>
      <c r="E331" s="39"/>
      <c r="F331" s="200" t="s">
        <v>4834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206</v>
      </c>
      <c r="AU331" s="20" t="s">
        <v>82</v>
      </c>
    </row>
    <row r="332" spans="1:65" s="2" customFormat="1" ht="21.75" customHeight="1">
      <c r="A332" s="37"/>
      <c r="B332" s="38"/>
      <c r="C332" s="223" t="s">
        <v>610</v>
      </c>
      <c r="D332" s="223" t="s">
        <v>273</v>
      </c>
      <c r="E332" s="224" t="s">
        <v>4835</v>
      </c>
      <c r="F332" s="225" t="s">
        <v>4836</v>
      </c>
      <c r="G332" s="226" t="s">
        <v>196</v>
      </c>
      <c r="H332" s="227">
        <v>2</v>
      </c>
      <c r="I332" s="228"/>
      <c r="J332" s="229">
        <f>ROUND(I332*H332,2)</f>
        <v>0</v>
      </c>
      <c r="K332" s="225" t="s">
        <v>4614</v>
      </c>
      <c r="L332" s="230"/>
      <c r="M332" s="231" t="s">
        <v>19</v>
      </c>
      <c r="N332" s="232" t="s">
        <v>44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405</v>
      </c>
      <c r="AT332" s="192" t="s">
        <v>273</v>
      </c>
      <c r="AU332" s="192" t="s">
        <v>82</v>
      </c>
      <c r="AY332" s="20" t="s">
        <v>191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292</v>
      </c>
      <c r="BM332" s="192" t="s">
        <v>1065</v>
      </c>
    </row>
    <row r="333" spans="1:65" s="2" customFormat="1" ht="11.25">
      <c r="A333" s="37"/>
      <c r="B333" s="38"/>
      <c r="C333" s="39"/>
      <c r="D333" s="194" t="s">
        <v>199</v>
      </c>
      <c r="E333" s="39"/>
      <c r="F333" s="195" t="s">
        <v>4836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199</v>
      </c>
      <c r="AU333" s="20" t="s">
        <v>82</v>
      </c>
    </row>
    <row r="334" spans="1:65" s="2" customFormat="1" ht="16.5" customHeight="1">
      <c r="A334" s="37"/>
      <c r="B334" s="38"/>
      <c r="C334" s="181" t="s">
        <v>617</v>
      </c>
      <c r="D334" s="181" t="s">
        <v>193</v>
      </c>
      <c r="E334" s="182" t="s">
        <v>4837</v>
      </c>
      <c r="F334" s="183" t="s">
        <v>4838</v>
      </c>
      <c r="G334" s="184" t="s">
        <v>196</v>
      </c>
      <c r="H334" s="185">
        <v>3</v>
      </c>
      <c r="I334" s="186"/>
      <c r="J334" s="187">
        <f>ROUND(I334*H334,2)</f>
        <v>0</v>
      </c>
      <c r="K334" s="183" t="s">
        <v>4614</v>
      </c>
      <c r="L334" s="42"/>
      <c r="M334" s="188" t="s">
        <v>19</v>
      </c>
      <c r="N334" s="189" t="s">
        <v>44</v>
      </c>
      <c r="O334" s="67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292</v>
      </c>
      <c r="AT334" s="192" t="s">
        <v>193</v>
      </c>
      <c r="AU334" s="192" t="s">
        <v>82</v>
      </c>
      <c r="AY334" s="20" t="s">
        <v>191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80</v>
      </c>
      <c r="BK334" s="193">
        <f>ROUND(I334*H334,2)</f>
        <v>0</v>
      </c>
      <c r="BL334" s="20" t="s">
        <v>292</v>
      </c>
      <c r="BM334" s="192" t="s">
        <v>1079</v>
      </c>
    </row>
    <row r="335" spans="1:65" s="2" customFormat="1" ht="11.25">
      <c r="A335" s="37"/>
      <c r="B335" s="38"/>
      <c r="C335" s="39"/>
      <c r="D335" s="194" t="s">
        <v>199</v>
      </c>
      <c r="E335" s="39"/>
      <c r="F335" s="195" t="s">
        <v>4839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199</v>
      </c>
      <c r="AU335" s="20" t="s">
        <v>82</v>
      </c>
    </row>
    <row r="336" spans="1:65" s="2" customFormat="1" ht="11.25">
      <c r="A336" s="37"/>
      <c r="B336" s="38"/>
      <c r="C336" s="39"/>
      <c r="D336" s="199" t="s">
        <v>206</v>
      </c>
      <c r="E336" s="39"/>
      <c r="F336" s="200" t="s">
        <v>4840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206</v>
      </c>
      <c r="AU336" s="20" t="s">
        <v>82</v>
      </c>
    </row>
    <row r="337" spans="1:65" s="2" customFormat="1" ht="16.5" customHeight="1">
      <c r="A337" s="37"/>
      <c r="B337" s="38"/>
      <c r="C337" s="181" t="s">
        <v>622</v>
      </c>
      <c r="D337" s="181" t="s">
        <v>193</v>
      </c>
      <c r="E337" s="182" t="s">
        <v>4841</v>
      </c>
      <c r="F337" s="183" t="s">
        <v>4842</v>
      </c>
      <c r="G337" s="184" t="s">
        <v>196</v>
      </c>
      <c r="H337" s="185">
        <v>1</v>
      </c>
      <c r="I337" s="186"/>
      <c r="J337" s="187">
        <f>ROUND(I337*H337,2)</f>
        <v>0</v>
      </c>
      <c r="K337" s="183" t="s">
        <v>4614</v>
      </c>
      <c r="L337" s="42"/>
      <c r="M337" s="188" t="s">
        <v>19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292</v>
      </c>
      <c r="AT337" s="192" t="s">
        <v>193</v>
      </c>
      <c r="AU337" s="192" t="s">
        <v>82</v>
      </c>
      <c r="AY337" s="20" t="s">
        <v>191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292</v>
      </c>
      <c r="BM337" s="192" t="s">
        <v>1093</v>
      </c>
    </row>
    <row r="338" spans="1:65" s="2" customFormat="1" ht="11.25">
      <c r="A338" s="37"/>
      <c r="B338" s="38"/>
      <c r="C338" s="39"/>
      <c r="D338" s="194" t="s">
        <v>199</v>
      </c>
      <c r="E338" s="39"/>
      <c r="F338" s="195" t="s">
        <v>4843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199</v>
      </c>
      <c r="AU338" s="20" t="s">
        <v>82</v>
      </c>
    </row>
    <row r="339" spans="1:65" s="2" customFormat="1" ht="11.25">
      <c r="A339" s="37"/>
      <c r="B339" s="38"/>
      <c r="C339" s="39"/>
      <c r="D339" s="199" t="s">
        <v>206</v>
      </c>
      <c r="E339" s="39"/>
      <c r="F339" s="200" t="s">
        <v>4844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206</v>
      </c>
      <c r="AU339" s="20" t="s">
        <v>82</v>
      </c>
    </row>
    <row r="340" spans="1:65" s="2" customFormat="1" ht="16.5" customHeight="1">
      <c r="A340" s="37"/>
      <c r="B340" s="38"/>
      <c r="C340" s="181" t="s">
        <v>629</v>
      </c>
      <c r="D340" s="181" t="s">
        <v>193</v>
      </c>
      <c r="E340" s="182" t="s">
        <v>4845</v>
      </c>
      <c r="F340" s="183" t="s">
        <v>4846</v>
      </c>
      <c r="G340" s="184" t="s">
        <v>196</v>
      </c>
      <c r="H340" s="185">
        <v>2</v>
      </c>
      <c r="I340" s="186"/>
      <c r="J340" s="187">
        <f>ROUND(I340*H340,2)</f>
        <v>0</v>
      </c>
      <c r="K340" s="183" t="s">
        <v>4614</v>
      </c>
      <c r="L340" s="42"/>
      <c r="M340" s="188" t="s">
        <v>19</v>
      </c>
      <c r="N340" s="189" t="s">
        <v>44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292</v>
      </c>
      <c r="AT340" s="192" t="s">
        <v>193</v>
      </c>
      <c r="AU340" s="192" t="s">
        <v>82</v>
      </c>
      <c r="AY340" s="20" t="s">
        <v>191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80</v>
      </c>
      <c r="BK340" s="193">
        <f>ROUND(I340*H340,2)</f>
        <v>0</v>
      </c>
      <c r="BL340" s="20" t="s">
        <v>292</v>
      </c>
      <c r="BM340" s="192" t="s">
        <v>1105</v>
      </c>
    </row>
    <row r="341" spans="1:65" s="2" customFormat="1" ht="11.25">
      <c r="A341" s="37"/>
      <c r="B341" s="38"/>
      <c r="C341" s="39"/>
      <c r="D341" s="194" t="s">
        <v>199</v>
      </c>
      <c r="E341" s="39"/>
      <c r="F341" s="195" t="s">
        <v>4847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199</v>
      </c>
      <c r="AU341" s="20" t="s">
        <v>82</v>
      </c>
    </row>
    <row r="342" spans="1:65" s="2" customFormat="1" ht="11.25">
      <c r="A342" s="37"/>
      <c r="B342" s="38"/>
      <c r="C342" s="39"/>
      <c r="D342" s="199" t="s">
        <v>206</v>
      </c>
      <c r="E342" s="39"/>
      <c r="F342" s="200" t="s">
        <v>4848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206</v>
      </c>
      <c r="AU342" s="20" t="s">
        <v>82</v>
      </c>
    </row>
    <row r="343" spans="1:65" s="2" customFormat="1" ht="24.2" customHeight="1">
      <c r="A343" s="37"/>
      <c r="B343" s="38"/>
      <c r="C343" s="181" t="s">
        <v>634</v>
      </c>
      <c r="D343" s="181" t="s">
        <v>193</v>
      </c>
      <c r="E343" s="182" t="s">
        <v>4849</v>
      </c>
      <c r="F343" s="183" t="s">
        <v>4850</v>
      </c>
      <c r="G343" s="184" t="s">
        <v>1348</v>
      </c>
      <c r="H343" s="185">
        <v>17</v>
      </c>
      <c r="I343" s="186"/>
      <c r="J343" s="187">
        <f>ROUND(I343*H343,2)</f>
        <v>0</v>
      </c>
      <c r="K343" s="183" t="s">
        <v>19</v>
      </c>
      <c r="L343" s="42"/>
      <c r="M343" s="188" t="s">
        <v>19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292</v>
      </c>
      <c r="AT343" s="192" t="s">
        <v>193</v>
      </c>
      <c r="AU343" s="192" t="s">
        <v>82</v>
      </c>
      <c r="AY343" s="20" t="s">
        <v>191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292</v>
      </c>
      <c r="BM343" s="192" t="s">
        <v>1120</v>
      </c>
    </row>
    <row r="344" spans="1:65" s="2" customFormat="1" ht="11.25">
      <c r="A344" s="37"/>
      <c r="B344" s="38"/>
      <c r="C344" s="39"/>
      <c r="D344" s="194" t="s">
        <v>199</v>
      </c>
      <c r="E344" s="39"/>
      <c r="F344" s="195" t="s">
        <v>4850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199</v>
      </c>
      <c r="AU344" s="20" t="s">
        <v>82</v>
      </c>
    </row>
    <row r="345" spans="1:65" s="2" customFormat="1" ht="24.2" customHeight="1">
      <c r="A345" s="37"/>
      <c r="B345" s="38"/>
      <c r="C345" s="181" t="s">
        <v>641</v>
      </c>
      <c r="D345" s="181" t="s">
        <v>193</v>
      </c>
      <c r="E345" s="182" t="s">
        <v>4851</v>
      </c>
      <c r="F345" s="183" t="s">
        <v>4852</v>
      </c>
      <c r="G345" s="184" t="s">
        <v>1348</v>
      </c>
      <c r="H345" s="185">
        <v>20</v>
      </c>
      <c r="I345" s="186"/>
      <c r="J345" s="187">
        <f>ROUND(I345*H345,2)</f>
        <v>0</v>
      </c>
      <c r="K345" s="183" t="s">
        <v>19</v>
      </c>
      <c r="L345" s="42"/>
      <c r="M345" s="188" t="s">
        <v>19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292</v>
      </c>
      <c r="AT345" s="192" t="s">
        <v>193</v>
      </c>
      <c r="AU345" s="192" t="s">
        <v>82</v>
      </c>
      <c r="AY345" s="20" t="s">
        <v>191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292</v>
      </c>
      <c r="BM345" s="192" t="s">
        <v>1134</v>
      </c>
    </row>
    <row r="346" spans="1:65" s="2" customFormat="1" ht="11.25">
      <c r="A346" s="37"/>
      <c r="B346" s="38"/>
      <c r="C346" s="39"/>
      <c r="D346" s="194" t="s">
        <v>199</v>
      </c>
      <c r="E346" s="39"/>
      <c r="F346" s="195" t="s">
        <v>4852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199</v>
      </c>
      <c r="AU346" s="20" t="s">
        <v>82</v>
      </c>
    </row>
    <row r="347" spans="1:65" s="2" customFormat="1" ht="16.5" customHeight="1">
      <c r="A347" s="37"/>
      <c r="B347" s="38"/>
      <c r="C347" s="181" t="s">
        <v>646</v>
      </c>
      <c r="D347" s="181" t="s">
        <v>193</v>
      </c>
      <c r="E347" s="182" t="s">
        <v>4853</v>
      </c>
      <c r="F347" s="183" t="s">
        <v>4854</v>
      </c>
      <c r="G347" s="184" t="s">
        <v>3343</v>
      </c>
      <c r="H347" s="185">
        <v>80</v>
      </c>
      <c r="I347" s="186"/>
      <c r="J347" s="187">
        <f>ROUND(I347*H347,2)</f>
        <v>0</v>
      </c>
      <c r="K347" s="183" t="s">
        <v>19</v>
      </c>
      <c r="L347" s="42"/>
      <c r="M347" s="188" t="s">
        <v>19</v>
      </c>
      <c r="N347" s="189" t="s">
        <v>44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292</v>
      </c>
      <c r="AT347" s="192" t="s">
        <v>193</v>
      </c>
      <c r="AU347" s="192" t="s">
        <v>82</v>
      </c>
      <c r="AY347" s="20" t="s">
        <v>191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292</v>
      </c>
      <c r="BM347" s="192" t="s">
        <v>1149</v>
      </c>
    </row>
    <row r="348" spans="1:65" s="2" customFormat="1" ht="11.25">
      <c r="A348" s="37"/>
      <c r="B348" s="38"/>
      <c r="C348" s="39"/>
      <c r="D348" s="194" t="s">
        <v>199</v>
      </c>
      <c r="E348" s="39"/>
      <c r="F348" s="195" t="s">
        <v>4854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199</v>
      </c>
      <c r="AU348" s="20" t="s">
        <v>82</v>
      </c>
    </row>
    <row r="349" spans="1:65" s="2" customFormat="1" ht="19.5">
      <c r="A349" s="37"/>
      <c r="B349" s="38"/>
      <c r="C349" s="39"/>
      <c r="D349" s="194" t="s">
        <v>402</v>
      </c>
      <c r="E349" s="39"/>
      <c r="F349" s="243" t="s">
        <v>4855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402</v>
      </c>
      <c r="AU349" s="20" t="s">
        <v>82</v>
      </c>
    </row>
    <row r="350" spans="1:65" s="2" customFormat="1" ht="21.75" customHeight="1">
      <c r="A350" s="37"/>
      <c r="B350" s="38"/>
      <c r="C350" s="181" t="s">
        <v>653</v>
      </c>
      <c r="D350" s="181" t="s">
        <v>193</v>
      </c>
      <c r="E350" s="182" t="s">
        <v>4856</v>
      </c>
      <c r="F350" s="183" t="s">
        <v>4857</v>
      </c>
      <c r="G350" s="184" t="s">
        <v>1348</v>
      </c>
      <c r="H350" s="185">
        <v>111</v>
      </c>
      <c r="I350" s="186"/>
      <c r="J350" s="187">
        <f>ROUND(I350*H350,2)</f>
        <v>0</v>
      </c>
      <c r="K350" s="183" t="s">
        <v>19</v>
      </c>
      <c r="L350" s="42"/>
      <c r="M350" s="188" t="s">
        <v>19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292</v>
      </c>
      <c r="AT350" s="192" t="s">
        <v>193</v>
      </c>
      <c r="AU350" s="192" t="s">
        <v>82</v>
      </c>
      <c r="AY350" s="20" t="s">
        <v>191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292</v>
      </c>
      <c r="BM350" s="192" t="s">
        <v>1164</v>
      </c>
    </row>
    <row r="351" spans="1:65" s="2" customFormat="1" ht="11.25">
      <c r="A351" s="37"/>
      <c r="B351" s="38"/>
      <c r="C351" s="39"/>
      <c r="D351" s="194" t="s">
        <v>199</v>
      </c>
      <c r="E351" s="39"/>
      <c r="F351" s="195" t="s">
        <v>4857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199</v>
      </c>
      <c r="AU351" s="20" t="s">
        <v>82</v>
      </c>
    </row>
    <row r="352" spans="1:65" s="2" customFormat="1" ht="16.5" customHeight="1">
      <c r="A352" s="37"/>
      <c r="B352" s="38"/>
      <c r="C352" s="181" t="s">
        <v>656</v>
      </c>
      <c r="D352" s="181" t="s">
        <v>193</v>
      </c>
      <c r="E352" s="182" t="s">
        <v>4858</v>
      </c>
      <c r="F352" s="183" t="s">
        <v>4859</v>
      </c>
      <c r="G352" s="184" t="s">
        <v>301</v>
      </c>
      <c r="H352" s="185">
        <v>38</v>
      </c>
      <c r="I352" s="186"/>
      <c r="J352" s="187">
        <f>ROUND(I352*H352,2)</f>
        <v>0</v>
      </c>
      <c r="K352" s="183" t="s">
        <v>19</v>
      </c>
      <c r="L352" s="42"/>
      <c r="M352" s="188" t="s">
        <v>19</v>
      </c>
      <c r="N352" s="189" t="s">
        <v>44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292</v>
      </c>
      <c r="AT352" s="192" t="s">
        <v>193</v>
      </c>
      <c r="AU352" s="192" t="s">
        <v>82</v>
      </c>
      <c r="AY352" s="20" t="s">
        <v>191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80</v>
      </c>
      <c r="BK352" s="193">
        <f>ROUND(I352*H352,2)</f>
        <v>0</v>
      </c>
      <c r="BL352" s="20" t="s">
        <v>292</v>
      </c>
      <c r="BM352" s="192" t="s">
        <v>1178</v>
      </c>
    </row>
    <row r="353" spans="1:65" s="2" customFormat="1" ht="11.25">
      <c r="A353" s="37"/>
      <c r="B353" s="38"/>
      <c r="C353" s="39"/>
      <c r="D353" s="194" t="s">
        <v>199</v>
      </c>
      <c r="E353" s="39"/>
      <c r="F353" s="195" t="s">
        <v>4859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199</v>
      </c>
      <c r="AU353" s="20" t="s">
        <v>82</v>
      </c>
    </row>
    <row r="354" spans="1:65" s="2" customFormat="1" ht="16.5" customHeight="1">
      <c r="A354" s="37"/>
      <c r="B354" s="38"/>
      <c r="C354" s="181" t="s">
        <v>663</v>
      </c>
      <c r="D354" s="181" t="s">
        <v>193</v>
      </c>
      <c r="E354" s="182" t="s">
        <v>4860</v>
      </c>
      <c r="F354" s="183" t="s">
        <v>4861</v>
      </c>
      <c r="G354" s="184" t="s">
        <v>301</v>
      </c>
      <c r="H354" s="185">
        <v>234</v>
      </c>
      <c r="I354" s="186"/>
      <c r="J354" s="187">
        <f>ROUND(I354*H354,2)</f>
        <v>0</v>
      </c>
      <c r="K354" s="183" t="s">
        <v>19</v>
      </c>
      <c r="L354" s="42"/>
      <c r="M354" s="188" t="s">
        <v>19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292</v>
      </c>
      <c r="AT354" s="192" t="s">
        <v>193</v>
      </c>
      <c r="AU354" s="192" t="s">
        <v>82</v>
      </c>
      <c r="AY354" s="20" t="s">
        <v>191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292</v>
      </c>
      <c r="BM354" s="192" t="s">
        <v>1193</v>
      </c>
    </row>
    <row r="355" spans="1:65" s="2" customFormat="1" ht="11.25">
      <c r="A355" s="37"/>
      <c r="B355" s="38"/>
      <c r="C355" s="39"/>
      <c r="D355" s="194" t="s">
        <v>199</v>
      </c>
      <c r="E355" s="39"/>
      <c r="F355" s="195" t="s">
        <v>4861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199</v>
      </c>
      <c r="AU355" s="20" t="s">
        <v>82</v>
      </c>
    </row>
    <row r="356" spans="1:65" s="2" customFormat="1" ht="21.75" customHeight="1">
      <c r="A356" s="37"/>
      <c r="B356" s="38"/>
      <c r="C356" s="181" t="s">
        <v>669</v>
      </c>
      <c r="D356" s="181" t="s">
        <v>193</v>
      </c>
      <c r="E356" s="182" t="s">
        <v>4862</v>
      </c>
      <c r="F356" s="183" t="s">
        <v>4863</v>
      </c>
      <c r="G356" s="184" t="s">
        <v>1348</v>
      </c>
      <c r="H356" s="185">
        <v>1</v>
      </c>
      <c r="I356" s="186"/>
      <c r="J356" s="187">
        <f>ROUND(I356*H356,2)</f>
        <v>0</v>
      </c>
      <c r="K356" s="183" t="s">
        <v>19</v>
      </c>
      <c r="L356" s="42"/>
      <c r="M356" s="188" t="s">
        <v>19</v>
      </c>
      <c r="N356" s="189" t="s">
        <v>44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292</v>
      </c>
      <c r="AT356" s="192" t="s">
        <v>193</v>
      </c>
      <c r="AU356" s="192" t="s">
        <v>82</v>
      </c>
      <c r="AY356" s="20" t="s">
        <v>191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80</v>
      </c>
      <c r="BK356" s="193">
        <f>ROUND(I356*H356,2)</f>
        <v>0</v>
      </c>
      <c r="BL356" s="20" t="s">
        <v>292</v>
      </c>
      <c r="BM356" s="192" t="s">
        <v>1209</v>
      </c>
    </row>
    <row r="357" spans="1:65" s="2" customFormat="1" ht="11.25">
      <c r="A357" s="37"/>
      <c r="B357" s="38"/>
      <c r="C357" s="39"/>
      <c r="D357" s="194" t="s">
        <v>199</v>
      </c>
      <c r="E357" s="39"/>
      <c r="F357" s="195" t="s">
        <v>4863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199</v>
      </c>
      <c r="AU357" s="20" t="s">
        <v>82</v>
      </c>
    </row>
    <row r="358" spans="1:65" s="2" customFormat="1" ht="29.25">
      <c r="A358" s="37"/>
      <c r="B358" s="38"/>
      <c r="C358" s="39"/>
      <c r="D358" s="194" t="s">
        <v>402</v>
      </c>
      <c r="E358" s="39"/>
      <c r="F358" s="243" t="s">
        <v>4864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402</v>
      </c>
      <c r="AU358" s="20" t="s">
        <v>82</v>
      </c>
    </row>
    <row r="359" spans="1:65" s="2" customFormat="1" ht="16.5" customHeight="1">
      <c r="A359" s="37"/>
      <c r="B359" s="38"/>
      <c r="C359" s="181" t="s">
        <v>673</v>
      </c>
      <c r="D359" s="181" t="s">
        <v>193</v>
      </c>
      <c r="E359" s="182" t="s">
        <v>4865</v>
      </c>
      <c r="F359" s="183" t="s">
        <v>4866</v>
      </c>
      <c r="G359" s="184" t="s">
        <v>1348</v>
      </c>
      <c r="H359" s="185">
        <v>1</v>
      </c>
      <c r="I359" s="186"/>
      <c r="J359" s="187">
        <f>ROUND(I359*H359,2)</f>
        <v>0</v>
      </c>
      <c r="K359" s="183" t="s">
        <v>19</v>
      </c>
      <c r="L359" s="42"/>
      <c r="M359" s="188" t="s">
        <v>19</v>
      </c>
      <c r="N359" s="189" t="s">
        <v>44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292</v>
      </c>
      <c r="AT359" s="192" t="s">
        <v>193</v>
      </c>
      <c r="AU359" s="192" t="s">
        <v>82</v>
      </c>
      <c r="AY359" s="20" t="s">
        <v>191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80</v>
      </c>
      <c r="BK359" s="193">
        <f>ROUND(I359*H359,2)</f>
        <v>0</v>
      </c>
      <c r="BL359" s="20" t="s">
        <v>292</v>
      </c>
      <c r="BM359" s="192" t="s">
        <v>1226</v>
      </c>
    </row>
    <row r="360" spans="1:65" s="2" customFormat="1" ht="19.5">
      <c r="A360" s="37"/>
      <c r="B360" s="38"/>
      <c r="C360" s="39"/>
      <c r="D360" s="194" t="s">
        <v>199</v>
      </c>
      <c r="E360" s="39"/>
      <c r="F360" s="195" t="s">
        <v>4867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199</v>
      </c>
      <c r="AU360" s="20" t="s">
        <v>82</v>
      </c>
    </row>
    <row r="361" spans="1:65" s="2" customFormat="1" ht="16.5" customHeight="1">
      <c r="A361" s="37"/>
      <c r="B361" s="38"/>
      <c r="C361" s="181" t="s">
        <v>680</v>
      </c>
      <c r="D361" s="181" t="s">
        <v>193</v>
      </c>
      <c r="E361" s="182" t="s">
        <v>4868</v>
      </c>
      <c r="F361" s="183" t="s">
        <v>4869</v>
      </c>
      <c r="G361" s="184" t="s">
        <v>1348</v>
      </c>
      <c r="H361" s="185">
        <v>16</v>
      </c>
      <c r="I361" s="186"/>
      <c r="J361" s="187">
        <f>ROUND(I361*H361,2)</f>
        <v>0</v>
      </c>
      <c r="K361" s="183" t="s">
        <v>19</v>
      </c>
      <c r="L361" s="42"/>
      <c r="M361" s="188" t="s">
        <v>19</v>
      </c>
      <c r="N361" s="189" t="s">
        <v>44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292</v>
      </c>
      <c r="AT361" s="192" t="s">
        <v>193</v>
      </c>
      <c r="AU361" s="192" t="s">
        <v>82</v>
      </c>
      <c r="AY361" s="20" t="s">
        <v>191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292</v>
      </c>
      <c r="BM361" s="192" t="s">
        <v>1244</v>
      </c>
    </row>
    <row r="362" spans="1:65" s="2" customFormat="1" ht="11.25">
      <c r="A362" s="37"/>
      <c r="B362" s="38"/>
      <c r="C362" s="39"/>
      <c r="D362" s="194" t="s">
        <v>199</v>
      </c>
      <c r="E362" s="39"/>
      <c r="F362" s="195" t="s">
        <v>4869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199</v>
      </c>
      <c r="AU362" s="20" t="s">
        <v>82</v>
      </c>
    </row>
    <row r="363" spans="1:65" s="2" customFormat="1" ht="29.25">
      <c r="A363" s="37"/>
      <c r="B363" s="38"/>
      <c r="C363" s="39"/>
      <c r="D363" s="194" t="s">
        <v>402</v>
      </c>
      <c r="E363" s="39"/>
      <c r="F363" s="243" t="s">
        <v>4870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402</v>
      </c>
      <c r="AU363" s="20" t="s">
        <v>82</v>
      </c>
    </row>
    <row r="364" spans="1:65" s="2" customFormat="1" ht="16.5" customHeight="1">
      <c r="A364" s="37"/>
      <c r="B364" s="38"/>
      <c r="C364" s="181" t="s">
        <v>686</v>
      </c>
      <c r="D364" s="181" t="s">
        <v>193</v>
      </c>
      <c r="E364" s="182" t="s">
        <v>4871</v>
      </c>
      <c r="F364" s="183" t="s">
        <v>4872</v>
      </c>
      <c r="G364" s="184" t="s">
        <v>1780</v>
      </c>
      <c r="H364" s="185">
        <v>1</v>
      </c>
      <c r="I364" s="186"/>
      <c r="J364" s="187">
        <f>ROUND(I364*H364,2)</f>
        <v>0</v>
      </c>
      <c r="K364" s="183" t="s">
        <v>19</v>
      </c>
      <c r="L364" s="42"/>
      <c r="M364" s="188" t="s">
        <v>19</v>
      </c>
      <c r="N364" s="189" t="s">
        <v>44</v>
      </c>
      <c r="O364" s="67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292</v>
      </c>
      <c r="AT364" s="192" t="s">
        <v>193</v>
      </c>
      <c r="AU364" s="192" t="s">
        <v>82</v>
      </c>
      <c r="AY364" s="20" t="s">
        <v>191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80</v>
      </c>
      <c r="BK364" s="193">
        <f>ROUND(I364*H364,2)</f>
        <v>0</v>
      </c>
      <c r="BL364" s="20" t="s">
        <v>292</v>
      </c>
      <c r="BM364" s="192" t="s">
        <v>1272</v>
      </c>
    </row>
    <row r="365" spans="1:65" s="2" customFormat="1" ht="19.5">
      <c r="A365" s="37"/>
      <c r="B365" s="38"/>
      <c r="C365" s="39"/>
      <c r="D365" s="194" t="s">
        <v>199</v>
      </c>
      <c r="E365" s="39"/>
      <c r="F365" s="195" t="s">
        <v>4873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199</v>
      </c>
      <c r="AU365" s="20" t="s">
        <v>82</v>
      </c>
    </row>
    <row r="366" spans="1:65" s="2" customFormat="1" ht="29.25">
      <c r="A366" s="37"/>
      <c r="B366" s="38"/>
      <c r="C366" s="39"/>
      <c r="D366" s="194" t="s">
        <v>402</v>
      </c>
      <c r="E366" s="39"/>
      <c r="F366" s="243" t="s">
        <v>4874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402</v>
      </c>
      <c r="AU366" s="20" t="s">
        <v>82</v>
      </c>
    </row>
    <row r="367" spans="1:65" s="2" customFormat="1" ht="24.2" customHeight="1">
      <c r="A367" s="37"/>
      <c r="B367" s="38"/>
      <c r="C367" s="181" t="s">
        <v>693</v>
      </c>
      <c r="D367" s="181" t="s">
        <v>193</v>
      </c>
      <c r="E367" s="182" t="s">
        <v>4875</v>
      </c>
      <c r="F367" s="183" t="s">
        <v>4876</v>
      </c>
      <c r="G367" s="184" t="s">
        <v>1780</v>
      </c>
      <c r="H367" s="185">
        <v>1</v>
      </c>
      <c r="I367" s="186"/>
      <c r="J367" s="187">
        <f>ROUND(I367*H367,2)</f>
        <v>0</v>
      </c>
      <c r="K367" s="183" t="s">
        <v>19</v>
      </c>
      <c r="L367" s="42"/>
      <c r="M367" s="188" t="s">
        <v>19</v>
      </c>
      <c r="N367" s="189" t="s">
        <v>44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292</v>
      </c>
      <c r="AT367" s="192" t="s">
        <v>193</v>
      </c>
      <c r="AU367" s="192" t="s">
        <v>82</v>
      </c>
      <c r="AY367" s="20" t="s">
        <v>191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80</v>
      </c>
      <c r="BK367" s="193">
        <f>ROUND(I367*H367,2)</f>
        <v>0</v>
      </c>
      <c r="BL367" s="20" t="s">
        <v>292</v>
      </c>
      <c r="BM367" s="192" t="s">
        <v>1285</v>
      </c>
    </row>
    <row r="368" spans="1:65" s="2" customFormat="1" ht="19.5">
      <c r="A368" s="37"/>
      <c r="B368" s="38"/>
      <c r="C368" s="39"/>
      <c r="D368" s="194" t="s">
        <v>199</v>
      </c>
      <c r="E368" s="39"/>
      <c r="F368" s="195" t="s">
        <v>4876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199</v>
      </c>
      <c r="AU368" s="20" t="s">
        <v>82</v>
      </c>
    </row>
    <row r="369" spans="1:65" s="2" customFormat="1" ht="19.5">
      <c r="A369" s="37"/>
      <c r="B369" s="38"/>
      <c r="C369" s="39"/>
      <c r="D369" s="194" t="s">
        <v>402</v>
      </c>
      <c r="E369" s="39"/>
      <c r="F369" s="243" t="s">
        <v>4877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402</v>
      </c>
      <c r="AU369" s="20" t="s">
        <v>82</v>
      </c>
    </row>
    <row r="370" spans="1:65" s="2" customFormat="1" ht="16.5" customHeight="1">
      <c r="A370" s="37"/>
      <c r="B370" s="38"/>
      <c r="C370" s="181" t="s">
        <v>711</v>
      </c>
      <c r="D370" s="181" t="s">
        <v>193</v>
      </c>
      <c r="E370" s="182" t="s">
        <v>4878</v>
      </c>
      <c r="F370" s="183" t="s">
        <v>4879</v>
      </c>
      <c r="G370" s="184" t="s">
        <v>1780</v>
      </c>
      <c r="H370" s="185">
        <v>1</v>
      </c>
      <c r="I370" s="186"/>
      <c r="J370" s="187">
        <f>ROUND(I370*H370,2)</f>
        <v>0</v>
      </c>
      <c r="K370" s="183" t="s">
        <v>19</v>
      </c>
      <c r="L370" s="42"/>
      <c r="M370" s="188" t="s">
        <v>19</v>
      </c>
      <c r="N370" s="189" t="s">
        <v>44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292</v>
      </c>
      <c r="AT370" s="192" t="s">
        <v>193</v>
      </c>
      <c r="AU370" s="192" t="s">
        <v>82</v>
      </c>
      <c r="AY370" s="20" t="s">
        <v>191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292</v>
      </c>
      <c r="BM370" s="192" t="s">
        <v>1299</v>
      </c>
    </row>
    <row r="371" spans="1:65" s="2" customFormat="1" ht="11.25">
      <c r="A371" s="37"/>
      <c r="B371" s="38"/>
      <c r="C371" s="39"/>
      <c r="D371" s="194" t="s">
        <v>199</v>
      </c>
      <c r="E371" s="39"/>
      <c r="F371" s="195" t="s">
        <v>4879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199</v>
      </c>
      <c r="AU371" s="20" t="s">
        <v>82</v>
      </c>
    </row>
    <row r="372" spans="1:65" s="2" customFormat="1" ht="19.5">
      <c r="A372" s="37"/>
      <c r="B372" s="38"/>
      <c r="C372" s="39"/>
      <c r="D372" s="194" t="s">
        <v>402</v>
      </c>
      <c r="E372" s="39"/>
      <c r="F372" s="243" t="s">
        <v>4880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402</v>
      </c>
      <c r="AU372" s="20" t="s">
        <v>82</v>
      </c>
    </row>
    <row r="373" spans="1:65" s="2" customFormat="1" ht="16.5" customHeight="1">
      <c r="A373" s="37"/>
      <c r="B373" s="38"/>
      <c r="C373" s="181" t="s">
        <v>720</v>
      </c>
      <c r="D373" s="181" t="s">
        <v>193</v>
      </c>
      <c r="E373" s="182" t="s">
        <v>4881</v>
      </c>
      <c r="F373" s="183" t="s">
        <v>4882</v>
      </c>
      <c r="G373" s="184" t="s">
        <v>1780</v>
      </c>
      <c r="H373" s="185">
        <v>1</v>
      </c>
      <c r="I373" s="186"/>
      <c r="J373" s="187">
        <f>ROUND(I373*H373,2)</f>
        <v>0</v>
      </c>
      <c r="K373" s="183" t="s">
        <v>19</v>
      </c>
      <c r="L373" s="42"/>
      <c r="M373" s="188" t="s">
        <v>19</v>
      </c>
      <c r="N373" s="189" t="s">
        <v>44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292</v>
      </c>
      <c r="AT373" s="192" t="s">
        <v>193</v>
      </c>
      <c r="AU373" s="192" t="s">
        <v>82</v>
      </c>
      <c r="AY373" s="20" t="s">
        <v>191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80</v>
      </c>
      <c r="BK373" s="193">
        <f>ROUND(I373*H373,2)</f>
        <v>0</v>
      </c>
      <c r="BL373" s="20" t="s">
        <v>292</v>
      </c>
      <c r="BM373" s="192" t="s">
        <v>1310</v>
      </c>
    </row>
    <row r="374" spans="1:65" s="2" customFormat="1" ht="11.25">
      <c r="A374" s="37"/>
      <c r="B374" s="38"/>
      <c r="C374" s="39"/>
      <c r="D374" s="194" t="s">
        <v>199</v>
      </c>
      <c r="E374" s="39"/>
      <c r="F374" s="195" t="s">
        <v>4882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199</v>
      </c>
      <c r="AU374" s="20" t="s">
        <v>82</v>
      </c>
    </row>
    <row r="375" spans="1:65" s="2" customFormat="1" ht="19.5">
      <c r="A375" s="37"/>
      <c r="B375" s="38"/>
      <c r="C375" s="39"/>
      <c r="D375" s="194" t="s">
        <v>402</v>
      </c>
      <c r="E375" s="39"/>
      <c r="F375" s="243" t="s">
        <v>4883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402</v>
      </c>
      <c r="AU375" s="20" t="s">
        <v>82</v>
      </c>
    </row>
    <row r="376" spans="1:65" s="2" customFormat="1" ht="16.5" customHeight="1">
      <c r="A376" s="37"/>
      <c r="B376" s="38"/>
      <c r="C376" s="181" t="s">
        <v>727</v>
      </c>
      <c r="D376" s="181" t="s">
        <v>193</v>
      </c>
      <c r="E376" s="182" t="s">
        <v>4884</v>
      </c>
      <c r="F376" s="183" t="s">
        <v>4885</v>
      </c>
      <c r="G376" s="184" t="s">
        <v>1780</v>
      </c>
      <c r="H376" s="185">
        <v>1</v>
      </c>
      <c r="I376" s="186"/>
      <c r="J376" s="187">
        <f>ROUND(I376*H376,2)</f>
        <v>0</v>
      </c>
      <c r="K376" s="183" t="s">
        <v>19</v>
      </c>
      <c r="L376" s="42"/>
      <c r="M376" s="188" t="s">
        <v>19</v>
      </c>
      <c r="N376" s="189" t="s">
        <v>44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292</v>
      </c>
      <c r="AT376" s="192" t="s">
        <v>193</v>
      </c>
      <c r="AU376" s="192" t="s">
        <v>82</v>
      </c>
      <c r="AY376" s="20" t="s">
        <v>191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80</v>
      </c>
      <c r="BK376" s="193">
        <f>ROUND(I376*H376,2)</f>
        <v>0</v>
      </c>
      <c r="BL376" s="20" t="s">
        <v>292</v>
      </c>
      <c r="BM376" s="192" t="s">
        <v>1324</v>
      </c>
    </row>
    <row r="377" spans="1:65" s="2" customFormat="1" ht="11.25">
      <c r="A377" s="37"/>
      <c r="B377" s="38"/>
      <c r="C377" s="39"/>
      <c r="D377" s="194" t="s">
        <v>199</v>
      </c>
      <c r="E377" s="39"/>
      <c r="F377" s="195" t="s">
        <v>4885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199</v>
      </c>
      <c r="AU377" s="20" t="s">
        <v>82</v>
      </c>
    </row>
    <row r="378" spans="1:65" s="2" customFormat="1" ht="19.5">
      <c r="A378" s="37"/>
      <c r="B378" s="38"/>
      <c r="C378" s="39"/>
      <c r="D378" s="194" t="s">
        <v>402</v>
      </c>
      <c r="E378" s="39"/>
      <c r="F378" s="243" t="s">
        <v>4883</v>
      </c>
      <c r="G378" s="39"/>
      <c r="H378" s="39"/>
      <c r="I378" s="196"/>
      <c r="J378" s="39"/>
      <c r="K378" s="39"/>
      <c r="L378" s="42"/>
      <c r="M378" s="197"/>
      <c r="N378" s="198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402</v>
      </c>
      <c r="AU378" s="20" t="s">
        <v>82</v>
      </c>
    </row>
    <row r="379" spans="1:65" s="2" customFormat="1" ht="16.5" customHeight="1">
      <c r="A379" s="37"/>
      <c r="B379" s="38"/>
      <c r="C379" s="181" t="s">
        <v>739</v>
      </c>
      <c r="D379" s="181" t="s">
        <v>193</v>
      </c>
      <c r="E379" s="182" t="s">
        <v>4886</v>
      </c>
      <c r="F379" s="183" t="s">
        <v>4887</v>
      </c>
      <c r="G379" s="184" t="s">
        <v>1780</v>
      </c>
      <c r="H379" s="185">
        <v>1</v>
      </c>
      <c r="I379" s="186"/>
      <c r="J379" s="187">
        <f>ROUND(I379*H379,2)</f>
        <v>0</v>
      </c>
      <c r="K379" s="183" t="s">
        <v>19</v>
      </c>
      <c r="L379" s="42"/>
      <c r="M379" s="188" t="s">
        <v>19</v>
      </c>
      <c r="N379" s="189" t="s">
        <v>44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292</v>
      </c>
      <c r="AT379" s="192" t="s">
        <v>193</v>
      </c>
      <c r="AU379" s="192" t="s">
        <v>82</v>
      </c>
      <c r="AY379" s="20" t="s">
        <v>191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80</v>
      </c>
      <c r="BK379" s="193">
        <f>ROUND(I379*H379,2)</f>
        <v>0</v>
      </c>
      <c r="BL379" s="20" t="s">
        <v>292</v>
      </c>
      <c r="BM379" s="192" t="s">
        <v>1338</v>
      </c>
    </row>
    <row r="380" spans="1:65" s="2" customFormat="1" ht="11.25">
      <c r="A380" s="37"/>
      <c r="B380" s="38"/>
      <c r="C380" s="39"/>
      <c r="D380" s="194" t="s">
        <v>199</v>
      </c>
      <c r="E380" s="39"/>
      <c r="F380" s="195" t="s">
        <v>4887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199</v>
      </c>
      <c r="AU380" s="20" t="s">
        <v>82</v>
      </c>
    </row>
    <row r="381" spans="1:65" s="2" customFormat="1" ht="19.5">
      <c r="A381" s="37"/>
      <c r="B381" s="38"/>
      <c r="C381" s="39"/>
      <c r="D381" s="194" t="s">
        <v>402</v>
      </c>
      <c r="E381" s="39"/>
      <c r="F381" s="243" t="s">
        <v>4880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402</v>
      </c>
      <c r="AU381" s="20" t="s">
        <v>82</v>
      </c>
    </row>
    <row r="382" spans="1:65" s="2" customFormat="1" ht="16.5" customHeight="1">
      <c r="A382" s="37"/>
      <c r="B382" s="38"/>
      <c r="C382" s="181" t="s">
        <v>745</v>
      </c>
      <c r="D382" s="181" t="s">
        <v>193</v>
      </c>
      <c r="E382" s="182" t="s">
        <v>4888</v>
      </c>
      <c r="F382" s="183" t="s">
        <v>4889</v>
      </c>
      <c r="G382" s="184" t="s">
        <v>1780</v>
      </c>
      <c r="H382" s="185">
        <v>1</v>
      </c>
      <c r="I382" s="186"/>
      <c r="J382" s="187">
        <f>ROUND(I382*H382,2)</f>
        <v>0</v>
      </c>
      <c r="K382" s="183" t="s">
        <v>19</v>
      </c>
      <c r="L382" s="42"/>
      <c r="M382" s="188" t="s">
        <v>19</v>
      </c>
      <c r="N382" s="189" t="s">
        <v>44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292</v>
      </c>
      <c r="AT382" s="192" t="s">
        <v>193</v>
      </c>
      <c r="AU382" s="192" t="s">
        <v>82</v>
      </c>
      <c r="AY382" s="20" t="s">
        <v>191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292</v>
      </c>
      <c r="BM382" s="192" t="s">
        <v>1352</v>
      </c>
    </row>
    <row r="383" spans="1:65" s="2" customFormat="1" ht="11.25">
      <c r="A383" s="37"/>
      <c r="B383" s="38"/>
      <c r="C383" s="39"/>
      <c r="D383" s="194" t="s">
        <v>199</v>
      </c>
      <c r="E383" s="39"/>
      <c r="F383" s="195" t="s">
        <v>4889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199</v>
      </c>
      <c r="AU383" s="20" t="s">
        <v>82</v>
      </c>
    </row>
    <row r="384" spans="1:65" s="2" customFormat="1" ht="19.5">
      <c r="A384" s="37"/>
      <c r="B384" s="38"/>
      <c r="C384" s="39"/>
      <c r="D384" s="194" t="s">
        <v>402</v>
      </c>
      <c r="E384" s="39"/>
      <c r="F384" s="243" t="s">
        <v>4880</v>
      </c>
      <c r="G384" s="39"/>
      <c r="H384" s="39"/>
      <c r="I384" s="196"/>
      <c r="J384" s="39"/>
      <c r="K384" s="39"/>
      <c r="L384" s="42"/>
      <c r="M384" s="197"/>
      <c r="N384" s="198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402</v>
      </c>
      <c r="AU384" s="20" t="s">
        <v>82</v>
      </c>
    </row>
    <row r="385" spans="1:65" s="2" customFormat="1" ht="16.5" customHeight="1">
      <c r="A385" s="37"/>
      <c r="B385" s="38"/>
      <c r="C385" s="181" t="s">
        <v>751</v>
      </c>
      <c r="D385" s="181" t="s">
        <v>193</v>
      </c>
      <c r="E385" s="182" t="s">
        <v>4890</v>
      </c>
      <c r="F385" s="183" t="s">
        <v>4891</v>
      </c>
      <c r="G385" s="184" t="s">
        <v>1780</v>
      </c>
      <c r="H385" s="185">
        <v>1</v>
      </c>
      <c r="I385" s="186"/>
      <c r="J385" s="187">
        <f>ROUND(I385*H385,2)</f>
        <v>0</v>
      </c>
      <c r="K385" s="183" t="s">
        <v>19</v>
      </c>
      <c r="L385" s="42"/>
      <c r="M385" s="188" t="s">
        <v>19</v>
      </c>
      <c r="N385" s="189" t="s">
        <v>44</v>
      </c>
      <c r="O385" s="67"/>
      <c r="P385" s="190">
        <f>O385*H385</f>
        <v>0</v>
      </c>
      <c r="Q385" s="190">
        <v>0</v>
      </c>
      <c r="R385" s="190">
        <f>Q385*H385</f>
        <v>0</v>
      </c>
      <c r="S385" s="190">
        <v>0</v>
      </c>
      <c r="T385" s="19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2" t="s">
        <v>292</v>
      </c>
      <c r="AT385" s="192" t="s">
        <v>193</v>
      </c>
      <c r="AU385" s="192" t="s">
        <v>82</v>
      </c>
      <c r="AY385" s="20" t="s">
        <v>191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0" t="s">
        <v>80</v>
      </c>
      <c r="BK385" s="193">
        <f>ROUND(I385*H385,2)</f>
        <v>0</v>
      </c>
      <c r="BL385" s="20" t="s">
        <v>292</v>
      </c>
      <c r="BM385" s="192" t="s">
        <v>1364</v>
      </c>
    </row>
    <row r="386" spans="1:65" s="2" customFormat="1" ht="11.25">
      <c r="A386" s="37"/>
      <c r="B386" s="38"/>
      <c r="C386" s="39"/>
      <c r="D386" s="194" t="s">
        <v>199</v>
      </c>
      <c r="E386" s="39"/>
      <c r="F386" s="195" t="s">
        <v>4891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199</v>
      </c>
      <c r="AU386" s="20" t="s">
        <v>82</v>
      </c>
    </row>
    <row r="387" spans="1:65" s="2" customFormat="1" ht="19.5">
      <c r="A387" s="37"/>
      <c r="B387" s="38"/>
      <c r="C387" s="39"/>
      <c r="D387" s="194" t="s">
        <v>402</v>
      </c>
      <c r="E387" s="39"/>
      <c r="F387" s="243" t="s">
        <v>4880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402</v>
      </c>
      <c r="AU387" s="20" t="s">
        <v>82</v>
      </c>
    </row>
    <row r="388" spans="1:65" s="2" customFormat="1" ht="21.75" customHeight="1">
      <c r="A388" s="37"/>
      <c r="B388" s="38"/>
      <c r="C388" s="181" t="s">
        <v>757</v>
      </c>
      <c r="D388" s="181" t="s">
        <v>193</v>
      </c>
      <c r="E388" s="182" t="s">
        <v>4892</v>
      </c>
      <c r="F388" s="183" t="s">
        <v>4893</v>
      </c>
      <c r="G388" s="184" t="s">
        <v>1780</v>
      </c>
      <c r="H388" s="185">
        <v>1</v>
      </c>
      <c r="I388" s="186"/>
      <c r="J388" s="187">
        <f>ROUND(I388*H388,2)</f>
        <v>0</v>
      </c>
      <c r="K388" s="183" t="s">
        <v>19</v>
      </c>
      <c r="L388" s="42"/>
      <c r="M388" s="188" t="s">
        <v>19</v>
      </c>
      <c r="N388" s="189" t="s">
        <v>44</v>
      </c>
      <c r="O388" s="67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292</v>
      </c>
      <c r="AT388" s="192" t="s">
        <v>193</v>
      </c>
      <c r="AU388" s="192" t="s">
        <v>82</v>
      </c>
      <c r="AY388" s="20" t="s">
        <v>191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80</v>
      </c>
      <c r="BK388" s="193">
        <f>ROUND(I388*H388,2)</f>
        <v>0</v>
      </c>
      <c r="BL388" s="20" t="s">
        <v>292</v>
      </c>
      <c r="BM388" s="192" t="s">
        <v>1378</v>
      </c>
    </row>
    <row r="389" spans="1:65" s="2" customFormat="1" ht="11.25">
      <c r="A389" s="37"/>
      <c r="B389" s="38"/>
      <c r="C389" s="39"/>
      <c r="D389" s="194" t="s">
        <v>199</v>
      </c>
      <c r="E389" s="39"/>
      <c r="F389" s="195" t="s">
        <v>4893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199</v>
      </c>
      <c r="AU389" s="20" t="s">
        <v>82</v>
      </c>
    </row>
    <row r="390" spans="1:65" s="2" customFormat="1" ht="29.25">
      <c r="A390" s="37"/>
      <c r="B390" s="38"/>
      <c r="C390" s="39"/>
      <c r="D390" s="194" t="s">
        <v>402</v>
      </c>
      <c r="E390" s="39"/>
      <c r="F390" s="243" t="s">
        <v>4894</v>
      </c>
      <c r="G390" s="39"/>
      <c r="H390" s="39"/>
      <c r="I390" s="196"/>
      <c r="J390" s="39"/>
      <c r="K390" s="39"/>
      <c r="L390" s="42"/>
      <c r="M390" s="197"/>
      <c r="N390" s="198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402</v>
      </c>
      <c r="AU390" s="20" t="s">
        <v>82</v>
      </c>
    </row>
    <row r="391" spans="1:65" s="2" customFormat="1" ht="16.5" customHeight="1">
      <c r="A391" s="37"/>
      <c r="B391" s="38"/>
      <c r="C391" s="181" t="s">
        <v>764</v>
      </c>
      <c r="D391" s="181" t="s">
        <v>193</v>
      </c>
      <c r="E391" s="182" t="s">
        <v>4895</v>
      </c>
      <c r="F391" s="183" t="s">
        <v>4896</v>
      </c>
      <c r="G391" s="184" t="s">
        <v>1780</v>
      </c>
      <c r="H391" s="185">
        <v>1</v>
      </c>
      <c r="I391" s="186"/>
      <c r="J391" s="187">
        <f>ROUND(I391*H391,2)</f>
        <v>0</v>
      </c>
      <c r="K391" s="183" t="s">
        <v>19</v>
      </c>
      <c r="L391" s="42"/>
      <c r="M391" s="188" t="s">
        <v>19</v>
      </c>
      <c r="N391" s="189" t="s">
        <v>44</v>
      </c>
      <c r="O391" s="67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292</v>
      </c>
      <c r="AT391" s="192" t="s">
        <v>193</v>
      </c>
      <c r="AU391" s="192" t="s">
        <v>82</v>
      </c>
      <c r="AY391" s="20" t="s">
        <v>191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80</v>
      </c>
      <c r="BK391" s="193">
        <f>ROUND(I391*H391,2)</f>
        <v>0</v>
      </c>
      <c r="BL391" s="20" t="s">
        <v>292</v>
      </c>
      <c r="BM391" s="192" t="s">
        <v>1396</v>
      </c>
    </row>
    <row r="392" spans="1:65" s="2" customFormat="1" ht="11.25">
      <c r="A392" s="37"/>
      <c r="B392" s="38"/>
      <c r="C392" s="39"/>
      <c r="D392" s="194" t="s">
        <v>199</v>
      </c>
      <c r="E392" s="39"/>
      <c r="F392" s="195" t="s">
        <v>4896</v>
      </c>
      <c r="G392" s="39"/>
      <c r="H392" s="39"/>
      <c r="I392" s="196"/>
      <c r="J392" s="39"/>
      <c r="K392" s="39"/>
      <c r="L392" s="42"/>
      <c r="M392" s="197"/>
      <c r="N392" s="198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199</v>
      </c>
      <c r="AU392" s="20" t="s">
        <v>82</v>
      </c>
    </row>
    <row r="393" spans="1:65" s="2" customFormat="1" ht="19.5">
      <c r="A393" s="37"/>
      <c r="B393" s="38"/>
      <c r="C393" s="39"/>
      <c r="D393" s="194" t="s">
        <v>402</v>
      </c>
      <c r="E393" s="39"/>
      <c r="F393" s="243" t="s">
        <v>4897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402</v>
      </c>
      <c r="AU393" s="20" t="s">
        <v>82</v>
      </c>
    </row>
    <row r="394" spans="1:65" s="2" customFormat="1" ht="16.5" customHeight="1">
      <c r="A394" s="37"/>
      <c r="B394" s="38"/>
      <c r="C394" s="181" t="s">
        <v>789</v>
      </c>
      <c r="D394" s="181" t="s">
        <v>193</v>
      </c>
      <c r="E394" s="182" t="s">
        <v>4898</v>
      </c>
      <c r="F394" s="183" t="s">
        <v>4899</v>
      </c>
      <c r="G394" s="184" t="s">
        <v>1780</v>
      </c>
      <c r="H394" s="185">
        <v>2</v>
      </c>
      <c r="I394" s="186"/>
      <c r="J394" s="187">
        <f>ROUND(I394*H394,2)</f>
        <v>0</v>
      </c>
      <c r="K394" s="183" t="s">
        <v>19</v>
      </c>
      <c r="L394" s="42"/>
      <c r="M394" s="188" t="s">
        <v>19</v>
      </c>
      <c r="N394" s="189" t="s">
        <v>44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292</v>
      </c>
      <c r="AT394" s="192" t="s">
        <v>193</v>
      </c>
      <c r="AU394" s="192" t="s">
        <v>82</v>
      </c>
      <c r="AY394" s="20" t="s">
        <v>191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292</v>
      </c>
      <c r="BM394" s="192" t="s">
        <v>1408</v>
      </c>
    </row>
    <row r="395" spans="1:65" s="2" customFormat="1" ht="11.25">
      <c r="A395" s="37"/>
      <c r="B395" s="38"/>
      <c r="C395" s="39"/>
      <c r="D395" s="194" t="s">
        <v>199</v>
      </c>
      <c r="E395" s="39"/>
      <c r="F395" s="195" t="s">
        <v>4899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199</v>
      </c>
      <c r="AU395" s="20" t="s">
        <v>82</v>
      </c>
    </row>
    <row r="396" spans="1:65" s="2" customFormat="1" ht="19.5">
      <c r="A396" s="37"/>
      <c r="B396" s="38"/>
      <c r="C396" s="39"/>
      <c r="D396" s="194" t="s">
        <v>402</v>
      </c>
      <c r="E396" s="39"/>
      <c r="F396" s="243" t="s">
        <v>4883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402</v>
      </c>
      <c r="AU396" s="20" t="s">
        <v>82</v>
      </c>
    </row>
    <row r="397" spans="1:65" s="2" customFormat="1" ht="16.5" customHeight="1">
      <c r="A397" s="37"/>
      <c r="B397" s="38"/>
      <c r="C397" s="181" t="s">
        <v>796</v>
      </c>
      <c r="D397" s="181" t="s">
        <v>193</v>
      </c>
      <c r="E397" s="182" t="s">
        <v>4900</v>
      </c>
      <c r="F397" s="183" t="s">
        <v>4901</v>
      </c>
      <c r="G397" s="184" t="s">
        <v>1780</v>
      </c>
      <c r="H397" s="185">
        <v>1</v>
      </c>
      <c r="I397" s="186"/>
      <c r="J397" s="187">
        <f>ROUND(I397*H397,2)</f>
        <v>0</v>
      </c>
      <c r="K397" s="183" t="s">
        <v>19</v>
      </c>
      <c r="L397" s="42"/>
      <c r="M397" s="188" t="s">
        <v>19</v>
      </c>
      <c r="N397" s="189" t="s">
        <v>44</v>
      </c>
      <c r="O397" s="67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292</v>
      </c>
      <c r="AT397" s="192" t="s">
        <v>193</v>
      </c>
      <c r="AU397" s="192" t="s">
        <v>82</v>
      </c>
      <c r="AY397" s="20" t="s">
        <v>191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292</v>
      </c>
      <c r="BM397" s="192" t="s">
        <v>1423</v>
      </c>
    </row>
    <row r="398" spans="1:65" s="2" customFormat="1" ht="11.25">
      <c r="A398" s="37"/>
      <c r="B398" s="38"/>
      <c r="C398" s="39"/>
      <c r="D398" s="194" t="s">
        <v>199</v>
      </c>
      <c r="E398" s="39"/>
      <c r="F398" s="195" t="s">
        <v>4901</v>
      </c>
      <c r="G398" s="39"/>
      <c r="H398" s="39"/>
      <c r="I398" s="196"/>
      <c r="J398" s="39"/>
      <c r="K398" s="39"/>
      <c r="L398" s="42"/>
      <c r="M398" s="197"/>
      <c r="N398" s="198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199</v>
      </c>
      <c r="AU398" s="20" t="s">
        <v>82</v>
      </c>
    </row>
    <row r="399" spans="1:65" s="2" customFormat="1" ht="19.5">
      <c r="A399" s="37"/>
      <c r="B399" s="38"/>
      <c r="C399" s="39"/>
      <c r="D399" s="194" t="s">
        <v>402</v>
      </c>
      <c r="E399" s="39"/>
      <c r="F399" s="243" t="s">
        <v>4902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402</v>
      </c>
      <c r="AU399" s="20" t="s">
        <v>82</v>
      </c>
    </row>
    <row r="400" spans="1:65" s="2" customFormat="1" ht="16.5" customHeight="1">
      <c r="A400" s="37"/>
      <c r="B400" s="38"/>
      <c r="C400" s="181" t="s">
        <v>803</v>
      </c>
      <c r="D400" s="181" t="s">
        <v>193</v>
      </c>
      <c r="E400" s="182" t="s">
        <v>4903</v>
      </c>
      <c r="F400" s="183" t="s">
        <v>4904</v>
      </c>
      <c r="G400" s="184" t="s">
        <v>301</v>
      </c>
      <c r="H400" s="185">
        <v>431.5</v>
      </c>
      <c r="I400" s="186"/>
      <c r="J400" s="187">
        <f>ROUND(I400*H400,2)</f>
        <v>0</v>
      </c>
      <c r="K400" s="183" t="s">
        <v>4614</v>
      </c>
      <c r="L400" s="42"/>
      <c r="M400" s="188" t="s">
        <v>19</v>
      </c>
      <c r="N400" s="189" t="s">
        <v>44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292</v>
      </c>
      <c r="AT400" s="192" t="s">
        <v>193</v>
      </c>
      <c r="AU400" s="192" t="s">
        <v>82</v>
      </c>
      <c r="AY400" s="20" t="s">
        <v>191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80</v>
      </c>
      <c r="BK400" s="193">
        <f>ROUND(I400*H400,2)</f>
        <v>0</v>
      </c>
      <c r="BL400" s="20" t="s">
        <v>292</v>
      </c>
      <c r="BM400" s="192" t="s">
        <v>1434</v>
      </c>
    </row>
    <row r="401" spans="1:65" s="2" customFormat="1" ht="11.25">
      <c r="A401" s="37"/>
      <c r="B401" s="38"/>
      <c r="C401" s="39"/>
      <c r="D401" s="194" t="s">
        <v>199</v>
      </c>
      <c r="E401" s="39"/>
      <c r="F401" s="195" t="s">
        <v>4905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199</v>
      </c>
      <c r="AU401" s="20" t="s">
        <v>82</v>
      </c>
    </row>
    <row r="402" spans="1:65" s="2" customFormat="1" ht="11.25">
      <c r="A402" s="37"/>
      <c r="B402" s="38"/>
      <c r="C402" s="39"/>
      <c r="D402" s="199" t="s">
        <v>206</v>
      </c>
      <c r="E402" s="39"/>
      <c r="F402" s="200" t="s">
        <v>4906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206</v>
      </c>
      <c r="AU402" s="20" t="s">
        <v>82</v>
      </c>
    </row>
    <row r="403" spans="1:65" s="13" customFormat="1" ht="11.25">
      <c r="B403" s="201"/>
      <c r="C403" s="202"/>
      <c r="D403" s="194" t="s">
        <v>208</v>
      </c>
      <c r="E403" s="203" t="s">
        <v>19</v>
      </c>
      <c r="F403" s="204" t="s">
        <v>4907</v>
      </c>
      <c r="G403" s="202"/>
      <c r="H403" s="205">
        <v>175.5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208</v>
      </c>
      <c r="AU403" s="211" t="s">
        <v>82</v>
      </c>
      <c r="AV403" s="13" t="s">
        <v>82</v>
      </c>
      <c r="AW403" s="13" t="s">
        <v>34</v>
      </c>
      <c r="AX403" s="13" t="s">
        <v>73</v>
      </c>
      <c r="AY403" s="211" t="s">
        <v>191</v>
      </c>
    </row>
    <row r="404" spans="1:65" s="13" customFormat="1" ht="11.25">
      <c r="B404" s="201"/>
      <c r="C404" s="202"/>
      <c r="D404" s="194" t="s">
        <v>208</v>
      </c>
      <c r="E404" s="203" t="s">
        <v>19</v>
      </c>
      <c r="F404" s="204" t="s">
        <v>4908</v>
      </c>
      <c r="G404" s="202"/>
      <c r="H404" s="205">
        <v>218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208</v>
      </c>
      <c r="AU404" s="211" t="s">
        <v>82</v>
      </c>
      <c r="AV404" s="13" t="s">
        <v>82</v>
      </c>
      <c r="AW404" s="13" t="s">
        <v>34</v>
      </c>
      <c r="AX404" s="13" t="s">
        <v>73</v>
      </c>
      <c r="AY404" s="211" t="s">
        <v>191</v>
      </c>
    </row>
    <row r="405" spans="1:65" s="13" customFormat="1" ht="11.25">
      <c r="B405" s="201"/>
      <c r="C405" s="202"/>
      <c r="D405" s="194" t="s">
        <v>208</v>
      </c>
      <c r="E405" s="203" t="s">
        <v>19</v>
      </c>
      <c r="F405" s="204" t="s">
        <v>4909</v>
      </c>
      <c r="G405" s="202"/>
      <c r="H405" s="205">
        <v>38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208</v>
      </c>
      <c r="AU405" s="211" t="s">
        <v>82</v>
      </c>
      <c r="AV405" s="13" t="s">
        <v>82</v>
      </c>
      <c r="AW405" s="13" t="s">
        <v>34</v>
      </c>
      <c r="AX405" s="13" t="s">
        <v>73</v>
      </c>
      <c r="AY405" s="211" t="s">
        <v>191</v>
      </c>
    </row>
    <row r="406" spans="1:65" s="14" customFormat="1" ht="11.25">
      <c r="B406" s="212"/>
      <c r="C406" s="213"/>
      <c r="D406" s="194" t="s">
        <v>208</v>
      </c>
      <c r="E406" s="214" t="s">
        <v>19</v>
      </c>
      <c r="F406" s="215" t="s">
        <v>238</v>
      </c>
      <c r="G406" s="213"/>
      <c r="H406" s="216">
        <v>431.5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208</v>
      </c>
      <c r="AU406" s="222" t="s">
        <v>82</v>
      </c>
      <c r="AV406" s="14" t="s">
        <v>197</v>
      </c>
      <c r="AW406" s="14" t="s">
        <v>34</v>
      </c>
      <c r="AX406" s="14" t="s">
        <v>80</v>
      </c>
      <c r="AY406" s="222" t="s">
        <v>191</v>
      </c>
    </row>
    <row r="407" spans="1:65" s="2" customFormat="1" ht="16.5" customHeight="1">
      <c r="A407" s="37"/>
      <c r="B407" s="38"/>
      <c r="C407" s="181" t="s">
        <v>810</v>
      </c>
      <c r="D407" s="181" t="s">
        <v>193</v>
      </c>
      <c r="E407" s="182" t="s">
        <v>4910</v>
      </c>
      <c r="F407" s="183" t="s">
        <v>4911</v>
      </c>
      <c r="G407" s="184" t="s">
        <v>301</v>
      </c>
      <c r="H407" s="185">
        <v>114</v>
      </c>
      <c r="I407" s="186"/>
      <c r="J407" s="187">
        <f>ROUND(I407*H407,2)</f>
        <v>0</v>
      </c>
      <c r="K407" s="183" t="s">
        <v>4614</v>
      </c>
      <c r="L407" s="42"/>
      <c r="M407" s="188" t="s">
        <v>19</v>
      </c>
      <c r="N407" s="189" t="s">
        <v>44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292</v>
      </c>
      <c r="AT407" s="192" t="s">
        <v>193</v>
      </c>
      <c r="AU407" s="192" t="s">
        <v>82</v>
      </c>
      <c r="AY407" s="20" t="s">
        <v>191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80</v>
      </c>
      <c r="BK407" s="193">
        <f>ROUND(I407*H407,2)</f>
        <v>0</v>
      </c>
      <c r="BL407" s="20" t="s">
        <v>292</v>
      </c>
      <c r="BM407" s="192" t="s">
        <v>1443</v>
      </c>
    </row>
    <row r="408" spans="1:65" s="2" customFormat="1" ht="11.25">
      <c r="A408" s="37"/>
      <c r="B408" s="38"/>
      <c r="C408" s="39"/>
      <c r="D408" s="194" t="s">
        <v>199</v>
      </c>
      <c r="E408" s="39"/>
      <c r="F408" s="195" t="s">
        <v>4912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199</v>
      </c>
      <c r="AU408" s="20" t="s">
        <v>82</v>
      </c>
    </row>
    <row r="409" spans="1:65" s="2" customFormat="1" ht="11.25">
      <c r="A409" s="37"/>
      <c r="B409" s="38"/>
      <c r="C409" s="39"/>
      <c r="D409" s="199" t="s">
        <v>206</v>
      </c>
      <c r="E409" s="39"/>
      <c r="F409" s="200" t="s">
        <v>4913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206</v>
      </c>
      <c r="AU409" s="20" t="s">
        <v>82</v>
      </c>
    </row>
    <row r="410" spans="1:65" s="13" customFormat="1" ht="11.25">
      <c r="B410" s="201"/>
      <c r="C410" s="202"/>
      <c r="D410" s="194" t="s">
        <v>208</v>
      </c>
      <c r="E410" s="203" t="s">
        <v>19</v>
      </c>
      <c r="F410" s="204" t="s">
        <v>4914</v>
      </c>
      <c r="G410" s="202"/>
      <c r="H410" s="205">
        <v>98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208</v>
      </c>
      <c r="AU410" s="211" t="s">
        <v>82</v>
      </c>
      <c r="AV410" s="13" t="s">
        <v>82</v>
      </c>
      <c r="AW410" s="13" t="s">
        <v>34</v>
      </c>
      <c r="AX410" s="13" t="s">
        <v>73</v>
      </c>
      <c r="AY410" s="211" t="s">
        <v>191</v>
      </c>
    </row>
    <row r="411" spans="1:65" s="13" customFormat="1" ht="11.25">
      <c r="B411" s="201"/>
      <c r="C411" s="202"/>
      <c r="D411" s="194" t="s">
        <v>208</v>
      </c>
      <c r="E411" s="203" t="s">
        <v>19</v>
      </c>
      <c r="F411" s="204" t="s">
        <v>4915</v>
      </c>
      <c r="G411" s="202"/>
      <c r="H411" s="205">
        <v>16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208</v>
      </c>
      <c r="AU411" s="211" t="s">
        <v>82</v>
      </c>
      <c r="AV411" s="13" t="s">
        <v>82</v>
      </c>
      <c r="AW411" s="13" t="s">
        <v>34</v>
      </c>
      <c r="AX411" s="13" t="s">
        <v>73</v>
      </c>
      <c r="AY411" s="211" t="s">
        <v>191</v>
      </c>
    </row>
    <row r="412" spans="1:65" s="14" customFormat="1" ht="11.25">
      <c r="B412" s="212"/>
      <c r="C412" s="213"/>
      <c r="D412" s="194" t="s">
        <v>208</v>
      </c>
      <c r="E412" s="214" t="s">
        <v>19</v>
      </c>
      <c r="F412" s="215" t="s">
        <v>238</v>
      </c>
      <c r="G412" s="213"/>
      <c r="H412" s="216">
        <v>114</v>
      </c>
      <c r="I412" s="217"/>
      <c r="J412" s="213"/>
      <c r="K412" s="213"/>
      <c r="L412" s="218"/>
      <c r="M412" s="219"/>
      <c r="N412" s="220"/>
      <c r="O412" s="220"/>
      <c r="P412" s="220"/>
      <c r="Q412" s="220"/>
      <c r="R412" s="220"/>
      <c r="S412" s="220"/>
      <c r="T412" s="221"/>
      <c r="AT412" s="222" t="s">
        <v>208</v>
      </c>
      <c r="AU412" s="222" t="s">
        <v>82</v>
      </c>
      <c r="AV412" s="14" t="s">
        <v>197</v>
      </c>
      <c r="AW412" s="14" t="s">
        <v>34</v>
      </c>
      <c r="AX412" s="14" t="s">
        <v>80</v>
      </c>
      <c r="AY412" s="222" t="s">
        <v>191</v>
      </c>
    </row>
    <row r="413" spans="1:65" s="2" customFormat="1" ht="16.5" customHeight="1">
      <c r="A413" s="37"/>
      <c r="B413" s="38"/>
      <c r="C413" s="181" t="s">
        <v>827</v>
      </c>
      <c r="D413" s="181" t="s">
        <v>193</v>
      </c>
      <c r="E413" s="182" t="s">
        <v>4916</v>
      </c>
      <c r="F413" s="183" t="s">
        <v>4917</v>
      </c>
      <c r="G413" s="184" t="s">
        <v>301</v>
      </c>
      <c r="H413" s="185">
        <v>7</v>
      </c>
      <c r="I413" s="186"/>
      <c r="J413" s="187">
        <f>ROUND(I413*H413,2)</f>
        <v>0</v>
      </c>
      <c r="K413" s="183" t="s">
        <v>4614</v>
      </c>
      <c r="L413" s="42"/>
      <c r="M413" s="188" t="s">
        <v>19</v>
      </c>
      <c r="N413" s="189" t="s">
        <v>44</v>
      </c>
      <c r="O413" s="67"/>
      <c r="P413" s="190">
        <f>O413*H413</f>
        <v>0</v>
      </c>
      <c r="Q413" s="190">
        <v>0</v>
      </c>
      <c r="R413" s="190">
        <f>Q413*H413</f>
        <v>0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292</v>
      </c>
      <c r="AT413" s="192" t="s">
        <v>193</v>
      </c>
      <c r="AU413" s="192" t="s">
        <v>82</v>
      </c>
      <c r="AY413" s="20" t="s">
        <v>191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80</v>
      </c>
      <c r="BK413" s="193">
        <f>ROUND(I413*H413,2)</f>
        <v>0</v>
      </c>
      <c r="BL413" s="20" t="s">
        <v>292</v>
      </c>
      <c r="BM413" s="192" t="s">
        <v>1453</v>
      </c>
    </row>
    <row r="414" spans="1:65" s="2" customFormat="1" ht="11.25">
      <c r="A414" s="37"/>
      <c r="B414" s="38"/>
      <c r="C414" s="39"/>
      <c r="D414" s="194" t="s">
        <v>199</v>
      </c>
      <c r="E414" s="39"/>
      <c r="F414" s="195" t="s">
        <v>4918</v>
      </c>
      <c r="G414" s="39"/>
      <c r="H414" s="39"/>
      <c r="I414" s="196"/>
      <c r="J414" s="39"/>
      <c r="K414" s="39"/>
      <c r="L414" s="42"/>
      <c r="M414" s="197"/>
      <c r="N414" s="198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199</v>
      </c>
      <c r="AU414" s="20" t="s">
        <v>82</v>
      </c>
    </row>
    <row r="415" spans="1:65" s="2" customFormat="1" ht="11.25">
      <c r="A415" s="37"/>
      <c r="B415" s="38"/>
      <c r="C415" s="39"/>
      <c r="D415" s="199" t="s">
        <v>206</v>
      </c>
      <c r="E415" s="39"/>
      <c r="F415" s="200" t="s">
        <v>4919</v>
      </c>
      <c r="G415" s="39"/>
      <c r="H415" s="39"/>
      <c r="I415" s="196"/>
      <c r="J415" s="39"/>
      <c r="K415" s="39"/>
      <c r="L415" s="42"/>
      <c r="M415" s="197"/>
      <c r="N415" s="198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206</v>
      </c>
      <c r="AU415" s="20" t="s">
        <v>82</v>
      </c>
    </row>
    <row r="416" spans="1:65" s="2" customFormat="1" ht="16.5" customHeight="1">
      <c r="A416" s="37"/>
      <c r="B416" s="38"/>
      <c r="C416" s="181" t="s">
        <v>835</v>
      </c>
      <c r="D416" s="181" t="s">
        <v>193</v>
      </c>
      <c r="E416" s="182" t="s">
        <v>4920</v>
      </c>
      <c r="F416" s="183" t="s">
        <v>4921</v>
      </c>
      <c r="G416" s="184" t="s">
        <v>255</v>
      </c>
      <c r="H416" s="185">
        <v>1.105</v>
      </c>
      <c r="I416" s="186"/>
      <c r="J416" s="187">
        <f>ROUND(I416*H416,2)</f>
        <v>0</v>
      </c>
      <c r="K416" s="183" t="s">
        <v>4614</v>
      </c>
      <c r="L416" s="42"/>
      <c r="M416" s="188" t="s">
        <v>19</v>
      </c>
      <c r="N416" s="189" t="s">
        <v>44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292</v>
      </c>
      <c r="AT416" s="192" t="s">
        <v>193</v>
      </c>
      <c r="AU416" s="192" t="s">
        <v>82</v>
      </c>
      <c r="AY416" s="20" t="s">
        <v>191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80</v>
      </c>
      <c r="BK416" s="193">
        <f>ROUND(I416*H416,2)</f>
        <v>0</v>
      </c>
      <c r="BL416" s="20" t="s">
        <v>292</v>
      </c>
      <c r="BM416" s="192" t="s">
        <v>1464</v>
      </c>
    </row>
    <row r="417" spans="1:65" s="2" customFormat="1" ht="19.5">
      <c r="A417" s="37"/>
      <c r="B417" s="38"/>
      <c r="C417" s="39"/>
      <c r="D417" s="194" t="s">
        <v>199</v>
      </c>
      <c r="E417" s="39"/>
      <c r="F417" s="195" t="s">
        <v>4922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199</v>
      </c>
      <c r="AU417" s="20" t="s">
        <v>82</v>
      </c>
    </row>
    <row r="418" spans="1:65" s="2" customFormat="1" ht="11.25">
      <c r="A418" s="37"/>
      <c r="B418" s="38"/>
      <c r="C418" s="39"/>
      <c r="D418" s="199" t="s">
        <v>206</v>
      </c>
      <c r="E418" s="39"/>
      <c r="F418" s="200" t="s">
        <v>4923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206</v>
      </c>
      <c r="AU418" s="20" t="s">
        <v>82</v>
      </c>
    </row>
    <row r="419" spans="1:65" s="2" customFormat="1" ht="16.5" customHeight="1">
      <c r="A419" s="37"/>
      <c r="B419" s="38"/>
      <c r="C419" s="181" t="s">
        <v>841</v>
      </c>
      <c r="D419" s="181" t="s">
        <v>193</v>
      </c>
      <c r="E419" s="182" t="s">
        <v>4924</v>
      </c>
      <c r="F419" s="183" t="s">
        <v>4925</v>
      </c>
      <c r="G419" s="184" t="s">
        <v>255</v>
      </c>
      <c r="H419" s="185">
        <v>1.105</v>
      </c>
      <c r="I419" s="186"/>
      <c r="J419" s="187">
        <f>ROUND(I419*H419,2)</f>
        <v>0</v>
      </c>
      <c r="K419" s="183" t="s">
        <v>4614</v>
      </c>
      <c r="L419" s="42"/>
      <c r="M419" s="188" t="s">
        <v>19</v>
      </c>
      <c r="N419" s="189" t="s">
        <v>44</v>
      </c>
      <c r="O419" s="67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292</v>
      </c>
      <c r="AT419" s="192" t="s">
        <v>193</v>
      </c>
      <c r="AU419" s="192" t="s">
        <v>82</v>
      </c>
      <c r="AY419" s="20" t="s">
        <v>191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80</v>
      </c>
      <c r="BK419" s="193">
        <f>ROUND(I419*H419,2)</f>
        <v>0</v>
      </c>
      <c r="BL419" s="20" t="s">
        <v>292</v>
      </c>
      <c r="BM419" s="192" t="s">
        <v>1476</v>
      </c>
    </row>
    <row r="420" spans="1:65" s="2" customFormat="1" ht="19.5">
      <c r="A420" s="37"/>
      <c r="B420" s="38"/>
      <c r="C420" s="39"/>
      <c r="D420" s="194" t="s">
        <v>199</v>
      </c>
      <c r="E420" s="39"/>
      <c r="F420" s="195" t="s">
        <v>4926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199</v>
      </c>
      <c r="AU420" s="20" t="s">
        <v>82</v>
      </c>
    </row>
    <row r="421" spans="1:65" s="2" customFormat="1" ht="11.25">
      <c r="A421" s="37"/>
      <c r="B421" s="38"/>
      <c r="C421" s="39"/>
      <c r="D421" s="199" t="s">
        <v>206</v>
      </c>
      <c r="E421" s="39"/>
      <c r="F421" s="200" t="s">
        <v>4927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206</v>
      </c>
      <c r="AU421" s="20" t="s">
        <v>82</v>
      </c>
    </row>
    <row r="422" spans="1:65" s="12" customFormat="1" ht="22.9" customHeight="1">
      <c r="B422" s="165"/>
      <c r="C422" s="166"/>
      <c r="D422" s="167" t="s">
        <v>72</v>
      </c>
      <c r="E422" s="179" t="s">
        <v>4928</v>
      </c>
      <c r="F422" s="179" t="s">
        <v>4929</v>
      </c>
      <c r="G422" s="166"/>
      <c r="H422" s="166"/>
      <c r="I422" s="169"/>
      <c r="J422" s="180">
        <f>BK422</f>
        <v>0</v>
      </c>
      <c r="K422" s="166"/>
      <c r="L422" s="171"/>
      <c r="M422" s="172"/>
      <c r="N422" s="173"/>
      <c r="O422" s="173"/>
      <c r="P422" s="174">
        <f>SUM(P423:P607)</f>
        <v>0</v>
      </c>
      <c r="Q422" s="173"/>
      <c r="R422" s="174">
        <f>SUM(R423:R607)</f>
        <v>0</v>
      </c>
      <c r="S422" s="173"/>
      <c r="T422" s="175">
        <f>SUM(T423:T607)</f>
        <v>0</v>
      </c>
      <c r="AR422" s="176" t="s">
        <v>82</v>
      </c>
      <c r="AT422" s="177" t="s">
        <v>72</v>
      </c>
      <c r="AU422" s="177" t="s">
        <v>80</v>
      </c>
      <c r="AY422" s="176" t="s">
        <v>191</v>
      </c>
      <c r="BK422" s="178">
        <f>SUM(BK423:BK607)</f>
        <v>0</v>
      </c>
    </row>
    <row r="423" spans="1:65" s="2" customFormat="1" ht="16.5" customHeight="1">
      <c r="A423" s="37"/>
      <c r="B423" s="38"/>
      <c r="C423" s="181" t="s">
        <v>848</v>
      </c>
      <c r="D423" s="181" t="s">
        <v>193</v>
      </c>
      <c r="E423" s="182" t="s">
        <v>4930</v>
      </c>
      <c r="F423" s="183" t="s">
        <v>4931</v>
      </c>
      <c r="G423" s="184" t="s">
        <v>301</v>
      </c>
      <c r="H423" s="185">
        <v>14</v>
      </c>
      <c r="I423" s="186"/>
      <c r="J423" s="187">
        <f>ROUND(I423*H423,2)</f>
        <v>0</v>
      </c>
      <c r="K423" s="183" t="s">
        <v>4614</v>
      </c>
      <c r="L423" s="42"/>
      <c r="M423" s="188" t="s">
        <v>19</v>
      </c>
      <c r="N423" s="189" t="s">
        <v>44</v>
      </c>
      <c r="O423" s="67"/>
      <c r="P423" s="190">
        <f>O423*H423</f>
        <v>0</v>
      </c>
      <c r="Q423" s="190">
        <v>0</v>
      </c>
      <c r="R423" s="190">
        <f>Q423*H423</f>
        <v>0</v>
      </c>
      <c r="S423" s="190">
        <v>0</v>
      </c>
      <c r="T423" s="19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2" t="s">
        <v>292</v>
      </c>
      <c r="AT423" s="192" t="s">
        <v>193</v>
      </c>
      <c r="AU423" s="192" t="s">
        <v>82</v>
      </c>
      <c r="AY423" s="20" t="s">
        <v>191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0" t="s">
        <v>80</v>
      </c>
      <c r="BK423" s="193">
        <f>ROUND(I423*H423,2)</f>
        <v>0</v>
      </c>
      <c r="BL423" s="20" t="s">
        <v>292</v>
      </c>
      <c r="BM423" s="192" t="s">
        <v>1485</v>
      </c>
    </row>
    <row r="424" spans="1:65" s="2" customFormat="1" ht="11.25">
      <c r="A424" s="37"/>
      <c r="B424" s="38"/>
      <c r="C424" s="39"/>
      <c r="D424" s="194" t="s">
        <v>199</v>
      </c>
      <c r="E424" s="39"/>
      <c r="F424" s="195" t="s">
        <v>4932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199</v>
      </c>
      <c r="AU424" s="20" t="s">
        <v>82</v>
      </c>
    </row>
    <row r="425" spans="1:65" s="2" customFormat="1" ht="11.25">
      <c r="A425" s="37"/>
      <c r="B425" s="38"/>
      <c r="C425" s="39"/>
      <c r="D425" s="199" t="s">
        <v>206</v>
      </c>
      <c r="E425" s="39"/>
      <c r="F425" s="200" t="s">
        <v>4933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206</v>
      </c>
      <c r="AU425" s="20" t="s">
        <v>82</v>
      </c>
    </row>
    <row r="426" spans="1:65" s="2" customFormat="1" ht="16.5" customHeight="1">
      <c r="A426" s="37"/>
      <c r="B426" s="38"/>
      <c r="C426" s="181" t="s">
        <v>852</v>
      </c>
      <c r="D426" s="181" t="s">
        <v>193</v>
      </c>
      <c r="E426" s="182" t="s">
        <v>4934</v>
      </c>
      <c r="F426" s="183" t="s">
        <v>4935</v>
      </c>
      <c r="G426" s="184" t="s">
        <v>301</v>
      </c>
      <c r="H426" s="185">
        <v>126.5</v>
      </c>
      <c r="I426" s="186"/>
      <c r="J426" s="187">
        <f>ROUND(I426*H426,2)</f>
        <v>0</v>
      </c>
      <c r="K426" s="183" t="s">
        <v>4614</v>
      </c>
      <c r="L426" s="42"/>
      <c r="M426" s="188" t="s">
        <v>19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292</v>
      </c>
      <c r="AT426" s="192" t="s">
        <v>193</v>
      </c>
      <c r="AU426" s="192" t="s">
        <v>82</v>
      </c>
      <c r="AY426" s="20" t="s">
        <v>191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292</v>
      </c>
      <c r="BM426" s="192" t="s">
        <v>1498</v>
      </c>
    </row>
    <row r="427" spans="1:65" s="2" customFormat="1" ht="11.25">
      <c r="A427" s="37"/>
      <c r="B427" s="38"/>
      <c r="C427" s="39"/>
      <c r="D427" s="194" t="s">
        <v>199</v>
      </c>
      <c r="E427" s="39"/>
      <c r="F427" s="195" t="s">
        <v>4936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199</v>
      </c>
      <c r="AU427" s="20" t="s">
        <v>82</v>
      </c>
    </row>
    <row r="428" spans="1:65" s="2" customFormat="1" ht="11.25">
      <c r="A428" s="37"/>
      <c r="B428" s="38"/>
      <c r="C428" s="39"/>
      <c r="D428" s="199" t="s">
        <v>206</v>
      </c>
      <c r="E428" s="39"/>
      <c r="F428" s="200" t="s">
        <v>4937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206</v>
      </c>
      <c r="AU428" s="20" t="s">
        <v>82</v>
      </c>
    </row>
    <row r="429" spans="1:65" s="2" customFormat="1" ht="19.5">
      <c r="A429" s="37"/>
      <c r="B429" s="38"/>
      <c r="C429" s="39"/>
      <c r="D429" s="194" t="s">
        <v>402</v>
      </c>
      <c r="E429" s="39"/>
      <c r="F429" s="243" t="s">
        <v>4938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402</v>
      </c>
      <c r="AU429" s="20" t="s">
        <v>82</v>
      </c>
    </row>
    <row r="430" spans="1:65" s="2" customFormat="1" ht="16.5" customHeight="1">
      <c r="A430" s="37"/>
      <c r="B430" s="38"/>
      <c r="C430" s="181" t="s">
        <v>857</v>
      </c>
      <c r="D430" s="181" t="s">
        <v>193</v>
      </c>
      <c r="E430" s="182" t="s">
        <v>4939</v>
      </c>
      <c r="F430" s="183" t="s">
        <v>4940</v>
      </c>
      <c r="G430" s="184" t="s">
        <v>301</v>
      </c>
      <c r="H430" s="185">
        <v>166.5</v>
      </c>
      <c r="I430" s="186"/>
      <c r="J430" s="187">
        <f>ROUND(I430*H430,2)</f>
        <v>0</v>
      </c>
      <c r="K430" s="183" t="s">
        <v>4614</v>
      </c>
      <c r="L430" s="42"/>
      <c r="M430" s="188" t="s">
        <v>19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292</v>
      </c>
      <c r="AT430" s="192" t="s">
        <v>193</v>
      </c>
      <c r="AU430" s="192" t="s">
        <v>82</v>
      </c>
      <c r="AY430" s="20" t="s">
        <v>191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292</v>
      </c>
      <c r="BM430" s="192" t="s">
        <v>1508</v>
      </c>
    </row>
    <row r="431" spans="1:65" s="2" customFormat="1" ht="11.25">
      <c r="A431" s="37"/>
      <c r="B431" s="38"/>
      <c r="C431" s="39"/>
      <c r="D431" s="194" t="s">
        <v>199</v>
      </c>
      <c r="E431" s="39"/>
      <c r="F431" s="195" t="s">
        <v>4941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199</v>
      </c>
      <c r="AU431" s="20" t="s">
        <v>82</v>
      </c>
    </row>
    <row r="432" spans="1:65" s="2" customFormat="1" ht="11.25">
      <c r="A432" s="37"/>
      <c r="B432" s="38"/>
      <c r="C432" s="39"/>
      <c r="D432" s="199" t="s">
        <v>206</v>
      </c>
      <c r="E432" s="39"/>
      <c r="F432" s="200" t="s">
        <v>4942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206</v>
      </c>
      <c r="AU432" s="20" t="s">
        <v>82</v>
      </c>
    </row>
    <row r="433" spans="1:65" s="2" customFormat="1" ht="19.5">
      <c r="A433" s="37"/>
      <c r="B433" s="38"/>
      <c r="C433" s="39"/>
      <c r="D433" s="194" t="s">
        <v>402</v>
      </c>
      <c r="E433" s="39"/>
      <c r="F433" s="243" t="s">
        <v>4938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402</v>
      </c>
      <c r="AU433" s="20" t="s">
        <v>82</v>
      </c>
    </row>
    <row r="434" spans="1:65" s="2" customFormat="1" ht="16.5" customHeight="1">
      <c r="A434" s="37"/>
      <c r="B434" s="38"/>
      <c r="C434" s="181" t="s">
        <v>864</v>
      </c>
      <c r="D434" s="181" t="s">
        <v>193</v>
      </c>
      <c r="E434" s="182" t="s">
        <v>4943</v>
      </c>
      <c r="F434" s="183" t="s">
        <v>4944</v>
      </c>
      <c r="G434" s="184" t="s">
        <v>301</v>
      </c>
      <c r="H434" s="185">
        <v>129</v>
      </c>
      <c r="I434" s="186"/>
      <c r="J434" s="187">
        <f>ROUND(I434*H434,2)</f>
        <v>0</v>
      </c>
      <c r="K434" s="183" t="s">
        <v>4614</v>
      </c>
      <c r="L434" s="42"/>
      <c r="M434" s="188" t="s">
        <v>19</v>
      </c>
      <c r="N434" s="189" t="s">
        <v>44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292</v>
      </c>
      <c r="AT434" s="192" t="s">
        <v>193</v>
      </c>
      <c r="AU434" s="192" t="s">
        <v>82</v>
      </c>
      <c r="AY434" s="20" t="s">
        <v>191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292</v>
      </c>
      <c r="BM434" s="192" t="s">
        <v>1519</v>
      </c>
    </row>
    <row r="435" spans="1:65" s="2" customFormat="1" ht="11.25">
      <c r="A435" s="37"/>
      <c r="B435" s="38"/>
      <c r="C435" s="39"/>
      <c r="D435" s="194" t="s">
        <v>199</v>
      </c>
      <c r="E435" s="39"/>
      <c r="F435" s="195" t="s">
        <v>4945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199</v>
      </c>
      <c r="AU435" s="20" t="s">
        <v>82</v>
      </c>
    </row>
    <row r="436" spans="1:65" s="2" customFormat="1" ht="11.25">
      <c r="A436" s="37"/>
      <c r="B436" s="38"/>
      <c r="C436" s="39"/>
      <c r="D436" s="199" t="s">
        <v>206</v>
      </c>
      <c r="E436" s="39"/>
      <c r="F436" s="200" t="s">
        <v>4946</v>
      </c>
      <c r="G436" s="39"/>
      <c r="H436" s="39"/>
      <c r="I436" s="196"/>
      <c r="J436" s="39"/>
      <c r="K436" s="39"/>
      <c r="L436" s="42"/>
      <c r="M436" s="197"/>
      <c r="N436" s="198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206</v>
      </c>
      <c r="AU436" s="20" t="s">
        <v>82</v>
      </c>
    </row>
    <row r="437" spans="1:65" s="2" customFormat="1" ht="19.5">
      <c r="A437" s="37"/>
      <c r="B437" s="38"/>
      <c r="C437" s="39"/>
      <c r="D437" s="194" t="s">
        <v>402</v>
      </c>
      <c r="E437" s="39"/>
      <c r="F437" s="243" t="s">
        <v>4938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402</v>
      </c>
      <c r="AU437" s="20" t="s">
        <v>82</v>
      </c>
    </row>
    <row r="438" spans="1:65" s="2" customFormat="1" ht="16.5" customHeight="1">
      <c r="A438" s="37"/>
      <c r="B438" s="38"/>
      <c r="C438" s="181" t="s">
        <v>870</v>
      </c>
      <c r="D438" s="181" t="s">
        <v>193</v>
      </c>
      <c r="E438" s="182" t="s">
        <v>4947</v>
      </c>
      <c r="F438" s="183" t="s">
        <v>4948</v>
      </c>
      <c r="G438" s="184" t="s">
        <v>301</v>
      </c>
      <c r="H438" s="185">
        <v>34</v>
      </c>
      <c r="I438" s="186"/>
      <c r="J438" s="187">
        <f>ROUND(I438*H438,2)</f>
        <v>0</v>
      </c>
      <c r="K438" s="183" t="s">
        <v>4614</v>
      </c>
      <c r="L438" s="42"/>
      <c r="M438" s="188" t="s">
        <v>19</v>
      </c>
      <c r="N438" s="189" t="s">
        <v>44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292</v>
      </c>
      <c r="AT438" s="192" t="s">
        <v>193</v>
      </c>
      <c r="AU438" s="192" t="s">
        <v>82</v>
      </c>
      <c r="AY438" s="20" t="s">
        <v>191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292</v>
      </c>
      <c r="BM438" s="192" t="s">
        <v>1529</v>
      </c>
    </row>
    <row r="439" spans="1:65" s="2" customFormat="1" ht="11.25">
      <c r="A439" s="37"/>
      <c r="B439" s="38"/>
      <c r="C439" s="39"/>
      <c r="D439" s="194" t="s">
        <v>199</v>
      </c>
      <c r="E439" s="39"/>
      <c r="F439" s="195" t="s">
        <v>4949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199</v>
      </c>
      <c r="AU439" s="20" t="s">
        <v>82</v>
      </c>
    </row>
    <row r="440" spans="1:65" s="2" customFormat="1" ht="11.25">
      <c r="A440" s="37"/>
      <c r="B440" s="38"/>
      <c r="C440" s="39"/>
      <c r="D440" s="199" t="s">
        <v>206</v>
      </c>
      <c r="E440" s="39"/>
      <c r="F440" s="200" t="s">
        <v>4950</v>
      </c>
      <c r="G440" s="39"/>
      <c r="H440" s="39"/>
      <c r="I440" s="196"/>
      <c r="J440" s="39"/>
      <c r="K440" s="39"/>
      <c r="L440" s="42"/>
      <c r="M440" s="197"/>
      <c r="N440" s="198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206</v>
      </c>
      <c r="AU440" s="20" t="s">
        <v>82</v>
      </c>
    </row>
    <row r="441" spans="1:65" s="2" customFormat="1" ht="19.5">
      <c r="A441" s="37"/>
      <c r="B441" s="38"/>
      <c r="C441" s="39"/>
      <c r="D441" s="194" t="s">
        <v>402</v>
      </c>
      <c r="E441" s="39"/>
      <c r="F441" s="243" t="s">
        <v>4938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402</v>
      </c>
      <c r="AU441" s="20" t="s">
        <v>82</v>
      </c>
    </row>
    <row r="442" spans="1:65" s="2" customFormat="1" ht="16.5" customHeight="1">
      <c r="A442" s="37"/>
      <c r="B442" s="38"/>
      <c r="C442" s="181" t="s">
        <v>876</v>
      </c>
      <c r="D442" s="181" t="s">
        <v>193</v>
      </c>
      <c r="E442" s="182" t="s">
        <v>4951</v>
      </c>
      <c r="F442" s="183" t="s">
        <v>4952</v>
      </c>
      <c r="G442" s="184" t="s">
        <v>301</v>
      </c>
      <c r="H442" s="185">
        <v>90</v>
      </c>
      <c r="I442" s="186"/>
      <c r="J442" s="187">
        <f>ROUND(I442*H442,2)</f>
        <v>0</v>
      </c>
      <c r="K442" s="183" t="s">
        <v>4614</v>
      </c>
      <c r="L442" s="42"/>
      <c r="M442" s="188" t="s">
        <v>19</v>
      </c>
      <c r="N442" s="189" t="s">
        <v>44</v>
      </c>
      <c r="O442" s="67"/>
      <c r="P442" s="190">
        <f>O442*H442</f>
        <v>0</v>
      </c>
      <c r="Q442" s="190">
        <v>0</v>
      </c>
      <c r="R442" s="190">
        <f>Q442*H442</f>
        <v>0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292</v>
      </c>
      <c r="AT442" s="192" t="s">
        <v>193</v>
      </c>
      <c r="AU442" s="192" t="s">
        <v>82</v>
      </c>
      <c r="AY442" s="20" t="s">
        <v>191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292</v>
      </c>
      <c r="BM442" s="192" t="s">
        <v>1541</v>
      </c>
    </row>
    <row r="443" spans="1:65" s="2" customFormat="1" ht="11.25">
      <c r="A443" s="37"/>
      <c r="B443" s="38"/>
      <c r="C443" s="39"/>
      <c r="D443" s="194" t="s">
        <v>199</v>
      </c>
      <c r="E443" s="39"/>
      <c r="F443" s="195" t="s">
        <v>4953</v>
      </c>
      <c r="G443" s="39"/>
      <c r="H443" s="39"/>
      <c r="I443" s="196"/>
      <c r="J443" s="39"/>
      <c r="K443" s="39"/>
      <c r="L443" s="42"/>
      <c r="M443" s="197"/>
      <c r="N443" s="198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199</v>
      </c>
      <c r="AU443" s="20" t="s">
        <v>82</v>
      </c>
    </row>
    <row r="444" spans="1:65" s="2" customFormat="1" ht="11.25">
      <c r="A444" s="37"/>
      <c r="B444" s="38"/>
      <c r="C444" s="39"/>
      <c r="D444" s="199" t="s">
        <v>206</v>
      </c>
      <c r="E444" s="39"/>
      <c r="F444" s="200" t="s">
        <v>4954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206</v>
      </c>
      <c r="AU444" s="20" t="s">
        <v>82</v>
      </c>
    </row>
    <row r="445" spans="1:65" s="2" customFormat="1" ht="19.5">
      <c r="A445" s="37"/>
      <c r="B445" s="38"/>
      <c r="C445" s="39"/>
      <c r="D445" s="194" t="s">
        <v>402</v>
      </c>
      <c r="E445" s="39"/>
      <c r="F445" s="243" t="s">
        <v>4938</v>
      </c>
      <c r="G445" s="39"/>
      <c r="H445" s="39"/>
      <c r="I445" s="196"/>
      <c r="J445" s="39"/>
      <c r="K445" s="39"/>
      <c r="L445" s="42"/>
      <c r="M445" s="197"/>
      <c r="N445" s="198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402</v>
      </c>
      <c r="AU445" s="20" t="s">
        <v>82</v>
      </c>
    </row>
    <row r="446" spans="1:65" s="2" customFormat="1" ht="16.5" customHeight="1">
      <c r="A446" s="37"/>
      <c r="B446" s="38"/>
      <c r="C446" s="181" t="s">
        <v>925</v>
      </c>
      <c r="D446" s="181" t="s">
        <v>193</v>
      </c>
      <c r="E446" s="182" t="s">
        <v>4955</v>
      </c>
      <c r="F446" s="183" t="s">
        <v>4956</v>
      </c>
      <c r="G446" s="184" t="s">
        <v>301</v>
      </c>
      <c r="H446" s="185">
        <v>31</v>
      </c>
      <c r="I446" s="186"/>
      <c r="J446" s="187">
        <f>ROUND(I446*H446,2)</f>
        <v>0</v>
      </c>
      <c r="K446" s="183" t="s">
        <v>4614</v>
      </c>
      <c r="L446" s="42"/>
      <c r="M446" s="188" t="s">
        <v>19</v>
      </c>
      <c r="N446" s="189" t="s">
        <v>44</v>
      </c>
      <c r="O446" s="67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292</v>
      </c>
      <c r="AT446" s="192" t="s">
        <v>193</v>
      </c>
      <c r="AU446" s="192" t="s">
        <v>82</v>
      </c>
      <c r="AY446" s="20" t="s">
        <v>191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292</v>
      </c>
      <c r="BM446" s="192" t="s">
        <v>1552</v>
      </c>
    </row>
    <row r="447" spans="1:65" s="2" customFormat="1" ht="11.25">
      <c r="A447" s="37"/>
      <c r="B447" s="38"/>
      <c r="C447" s="39"/>
      <c r="D447" s="194" t="s">
        <v>199</v>
      </c>
      <c r="E447" s="39"/>
      <c r="F447" s="195" t="s">
        <v>4957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199</v>
      </c>
      <c r="AU447" s="20" t="s">
        <v>82</v>
      </c>
    </row>
    <row r="448" spans="1:65" s="2" customFormat="1" ht="11.25">
      <c r="A448" s="37"/>
      <c r="B448" s="38"/>
      <c r="C448" s="39"/>
      <c r="D448" s="199" t="s">
        <v>206</v>
      </c>
      <c r="E448" s="39"/>
      <c r="F448" s="200" t="s">
        <v>4958</v>
      </c>
      <c r="G448" s="39"/>
      <c r="H448" s="39"/>
      <c r="I448" s="196"/>
      <c r="J448" s="39"/>
      <c r="K448" s="39"/>
      <c r="L448" s="42"/>
      <c r="M448" s="197"/>
      <c r="N448" s="198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206</v>
      </c>
      <c r="AU448" s="20" t="s">
        <v>82</v>
      </c>
    </row>
    <row r="449" spans="1:65" s="2" customFormat="1" ht="19.5">
      <c r="A449" s="37"/>
      <c r="B449" s="38"/>
      <c r="C449" s="39"/>
      <c r="D449" s="194" t="s">
        <v>402</v>
      </c>
      <c r="E449" s="39"/>
      <c r="F449" s="243" t="s">
        <v>4938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402</v>
      </c>
      <c r="AU449" s="20" t="s">
        <v>82</v>
      </c>
    </row>
    <row r="450" spans="1:65" s="2" customFormat="1" ht="16.5" customHeight="1">
      <c r="A450" s="37"/>
      <c r="B450" s="38"/>
      <c r="C450" s="181" t="s">
        <v>936</v>
      </c>
      <c r="D450" s="181" t="s">
        <v>193</v>
      </c>
      <c r="E450" s="182" t="s">
        <v>4959</v>
      </c>
      <c r="F450" s="183" t="s">
        <v>4960</v>
      </c>
      <c r="G450" s="184" t="s">
        <v>301</v>
      </c>
      <c r="H450" s="185">
        <v>74</v>
      </c>
      <c r="I450" s="186"/>
      <c r="J450" s="187">
        <f>ROUND(I450*H450,2)</f>
        <v>0</v>
      </c>
      <c r="K450" s="183" t="s">
        <v>4614</v>
      </c>
      <c r="L450" s="42"/>
      <c r="M450" s="188" t="s">
        <v>19</v>
      </c>
      <c r="N450" s="189" t="s">
        <v>44</v>
      </c>
      <c r="O450" s="67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292</v>
      </c>
      <c r="AT450" s="192" t="s">
        <v>193</v>
      </c>
      <c r="AU450" s="192" t="s">
        <v>82</v>
      </c>
      <c r="AY450" s="20" t="s">
        <v>191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292</v>
      </c>
      <c r="BM450" s="192" t="s">
        <v>1563</v>
      </c>
    </row>
    <row r="451" spans="1:65" s="2" customFormat="1" ht="11.25">
      <c r="A451" s="37"/>
      <c r="B451" s="38"/>
      <c r="C451" s="39"/>
      <c r="D451" s="194" t="s">
        <v>199</v>
      </c>
      <c r="E451" s="39"/>
      <c r="F451" s="195" t="s">
        <v>4961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199</v>
      </c>
      <c r="AU451" s="20" t="s">
        <v>82</v>
      </c>
    </row>
    <row r="452" spans="1:65" s="2" customFormat="1" ht="11.25">
      <c r="A452" s="37"/>
      <c r="B452" s="38"/>
      <c r="C452" s="39"/>
      <c r="D452" s="199" t="s">
        <v>206</v>
      </c>
      <c r="E452" s="39"/>
      <c r="F452" s="200" t="s">
        <v>4962</v>
      </c>
      <c r="G452" s="39"/>
      <c r="H452" s="39"/>
      <c r="I452" s="196"/>
      <c r="J452" s="39"/>
      <c r="K452" s="39"/>
      <c r="L452" s="42"/>
      <c r="M452" s="197"/>
      <c r="N452" s="198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206</v>
      </c>
      <c r="AU452" s="20" t="s">
        <v>82</v>
      </c>
    </row>
    <row r="453" spans="1:65" s="2" customFormat="1" ht="19.5">
      <c r="A453" s="37"/>
      <c r="B453" s="38"/>
      <c r="C453" s="39"/>
      <c r="D453" s="194" t="s">
        <v>402</v>
      </c>
      <c r="E453" s="39"/>
      <c r="F453" s="243" t="s">
        <v>4938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402</v>
      </c>
      <c r="AU453" s="20" t="s">
        <v>82</v>
      </c>
    </row>
    <row r="454" spans="1:65" s="2" customFormat="1" ht="21.75" customHeight="1">
      <c r="A454" s="37"/>
      <c r="B454" s="38"/>
      <c r="C454" s="181" t="s">
        <v>947</v>
      </c>
      <c r="D454" s="181" t="s">
        <v>193</v>
      </c>
      <c r="E454" s="182" t="s">
        <v>4963</v>
      </c>
      <c r="F454" s="183" t="s">
        <v>4964</v>
      </c>
      <c r="G454" s="184" t="s">
        <v>301</v>
      </c>
      <c r="H454" s="185">
        <v>126.5</v>
      </c>
      <c r="I454" s="186"/>
      <c r="J454" s="187">
        <f>ROUND(I454*H454,2)</f>
        <v>0</v>
      </c>
      <c r="K454" s="183" t="s">
        <v>4614</v>
      </c>
      <c r="L454" s="42"/>
      <c r="M454" s="188" t="s">
        <v>19</v>
      </c>
      <c r="N454" s="189" t="s">
        <v>44</v>
      </c>
      <c r="O454" s="67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292</v>
      </c>
      <c r="AT454" s="192" t="s">
        <v>193</v>
      </c>
      <c r="AU454" s="192" t="s">
        <v>82</v>
      </c>
      <c r="AY454" s="20" t="s">
        <v>191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292</v>
      </c>
      <c r="BM454" s="192" t="s">
        <v>1573</v>
      </c>
    </row>
    <row r="455" spans="1:65" s="2" customFormat="1" ht="19.5">
      <c r="A455" s="37"/>
      <c r="B455" s="38"/>
      <c r="C455" s="39"/>
      <c r="D455" s="194" t="s">
        <v>199</v>
      </c>
      <c r="E455" s="39"/>
      <c r="F455" s="195" t="s">
        <v>4965</v>
      </c>
      <c r="G455" s="39"/>
      <c r="H455" s="39"/>
      <c r="I455" s="196"/>
      <c r="J455" s="39"/>
      <c r="K455" s="39"/>
      <c r="L455" s="42"/>
      <c r="M455" s="197"/>
      <c r="N455" s="198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199</v>
      </c>
      <c r="AU455" s="20" t="s">
        <v>82</v>
      </c>
    </row>
    <row r="456" spans="1:65" s="2" customFormat="1" ht="11.25">
      <c r="A456" s="37"/>
      <c r="B456" s="38"/>
      <c r="C456" s="39"/>
      <c r="D456" s="199" t="s">
        <v>206</v>
      </c>
      <c r="E456" s="39"/>
      <c r="F456" s="200" t="s">
        <v>4966</v>
      </c>
      <c r="G456" s="39"/>
      <c r="H456" s="39"/>
      <c r="I456" s="196"/>
      <c r="J456" s="39"/>
      <c r="K456" s="39"/>
      <c r="L456" s="42"/>
      <c r="M456" s="197"/>
      <c r="N456" s="198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206</v>
      </c>
      <c r="AU456" s="20" t="s">
        <v>82</v>
      </c>
    </row>
    <row r="457" spans="1:65" s="13" customFormat="1" ht="11.25">
      <c r="B457" s="201"/>
      <c r="C457" s="202"/>
      <c r="D457" s="194" t="s">
        <v>208</v>
      </c>
      <c r="E457" s="203" t="s">
        <v>19</v>
      </c>
      <c r="F457" s="204" t="s">
        <v>4967</v>
      </c>
      <c r="G457" s="202"/>
      <c r="H457" s="205">
        <v>126.5</v>
      </c>
      <c r="I457" s="206"/>
      <c r="J457" s="202"/>
      <c r="K457" s="202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208</v>
      </c>
      <c r="AU457" s="211" t="s">
        <v>82</v>
      </c>
      <c r="AV457" s="13" t="s">
        <v>82</v>
      </c>
      <c r="AW457" s="13" t="s">
        <v>34</v>
      </c>
      <c r="AX457" s="13" t="s">
        <v>73</v>
      </c>
      <c r="AY457" s="211" t="s">
        <v>191</v>
      </c>
    </row>
    <row r="458" spans="1:65" s="14" customFormat="1" ht="11.25">
      <c r="B458" s="212"/>
      <c r="C458" s="213"/>
      <c r="D458" s="194" t="s">
        <v>208</v>
      </c>
      <c r="E458" s="214" t="s">
        <v>19</v>
      </c>
      <c r="F458" s="215" t="s">
        <v>238</v>
      </c>
      <c r="G458" s="213"/>
      <c r="H458" s="216">
        <v>126.5</v>
      </c>
      <c r="I458" s="217"/>
      <c r="J458" s="213"/>
      <c r="K458" s="213"/>
      <c r="L458" s="218"/>
      <c r="M458" s="219"/>
      <c r="N458" s="220"/>
      <c r="O458" s="220"/>
      <c r="P458" s="220"/>
      <c r="Q458" s="220"/>
      <c r="R458" s="220"/>
      <c r="S458" s="220"/>
      <c r="T458" s="221"/>
      <c r="AT458" s="222" t="s">
        <v>208</v>
      </c>
      <c r="AU458" s="222" t="s">
        <v>82</v>
      </c>
      <c r="AV458" s="14" t="s">
        <v>197</v>
      </c>
      <c r="AW458" s="14" t="s">
        <v>34</v>
      </c>
      <c r="AX458" s="14" t="s">
        <v>80</v>
      </c>
      <c r="AY458" s="222" t="s">
        <v>191</v>
      </c>
    </row>
    <row r="459" spans="1:65" s="2" customFormat="1" ht="24.2" customHeight="1">
      <c r="A459" s="37"/>
      <c r="B459" s="38"/>
      <c r="C459" s="181" t="s">
        <v>963</v>
      </c>
      <c r="D459" s="181" t="s">
        <v>193</v>
      </c>
      <c r="E459" s="182" t="s">
        <v>4968</v>
      </c>
      <c r="F459" s="183" t="s">
        <v>4969</v>
      </c>
      <c r="G459" s="184" t="s">
        <v>301</v>
      </c>
      <c r="H459" s="185">
        <v>231.5</v>
      </c>
      <c r="I459" s="186"/>
      <c r="J459" s="187">
        <f>ROUND(I459*H459,2)</f>
        <v>0</v>
      </c>
      <c r="K459" s="183" t="s">
        <v>4614</v>
      </c>
      <c r="L459" s="42"/>
      <c r="M459" s="188" t="s">
        <v>19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292</v>
      </c>
      <c r="AT459" s="192" t="s">
        <v>193</v>
      </c>
      <c r="AU459" s="192" t="s">
        <v>82</v>
      </c>
      <c r="AY459" s="20" t="s">
        <v>191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292</v>
      </c>
      <c r="BM459" s="192" t="s">
        <v>1584</v>
      </c>
    </row>
    <row r="460" spans="1:65" s="2" customFormat="1" ht="19.5">
      <c r="A460" s="37"/>
      <c r="B460" s="38"/>
      <c r="C460" s="39"/>
      <c r="D460" s="194" t="s">
        <v>199</v>
      </c>
      <c r="E460" s="39"/>
      <c r="F460" s="195" t="s">
        <v>4970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199</v>
      </c>
      <c r="AU460" s="20" t="s">
        <v>82</v>
      </c>
    </row>
    <row r="461" spans="1:65" s="2" customFormat="1" ht="11.25">
      <c r="A461" s="37"/>
      <c r="B461" s="38"/>
      <c r="C461" s="39"/>
      <c r="D461" s="199" t="s">
        <v>206</v>
      </c>
      <c r="E461" s="39"/>
      <c r="F461" s="200" t="s">
        <v>4971</v>
      </c>
      <c r="G461" s="39"/>
      <c r="H461" s="39"/>
      <c r="I461" s="196"/>
      <c r="J461" s="39"/>
      <c r="K461" s="39"/>
      <c r="L461" s="42"/>
      <c r="M461" s="197"/>
      <c r="N461" s="198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206</v>
      </c>
      <c r="AU461" s="20" t="s">
        <v>82</v>
      </c>
    </row>
    <row r="462" spans="1:65" s="13" customFormat="1" ht="11.25">
      <c r="B462" s="201"/>
      <c r="C462" s="202"/>
      <c r="D462" s="194" t="s">
        <v>208</v>
      </c>
      <c r="E462" s="203" t="s">
        <v>19</v>
      </c>
      <c r="F462" s="204" t="s">
        <v>4972</v>
      </c>
      <c r="G462" s="202"/>
      <c r="H462" s="205">
        <v>231.5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208</v>
      </c>
      <c r="AU462" s="211" t="s">
        <v>82</v>
      </c>
      <c r="AV462" s="13" t="s">
        <v>82</v>
      </c>
      <c r="AW462" s="13" t="s">
        <v>34</v>
      </c>
      <c r="AX462" s="13" t="s">
        <v>73</v>
      </c>
      <c r="AY462" s="211" t="s">
        <v>191</v>
      </c>
    </row>
    <row r="463" spans="1:65" s="14" customFormat="1" ht="11.25">
      <c r="B463" s="212"/>
      <c r="C463" s="213"/>
      <c r="D463" s="194" t="s">
        <v>208</v>
      </c>
      <c r="E463" s="214" t="s">
        <v>19</v>
      </c>
      <c r="F463" s="215" t="s">
        <v>238</v>
      </c>
      <c r="G463" s="213"/>
      <c r="H463" s="216">
        <v>231.5</v>
      </c>
      <c r="I463" s="217"/>
      <c r="J463" s="213"/>
      <c r="K463" s="213"/>
      <c r="L463" s="218"/>
      <c r="M463" s="219"/>
      <c r="N463" s="220"/>
      <c r="O463" s="220"/>
      <c r="P463" s="220"/>
      <c r="Q463" s="220"/>
      <c r="R463" s="220"/>
      <c r="S463" s="220"/>
      <c r="T463" s="221"/>
      <c r="AT463" s="222" t="s">
        <v>208</v>
      </c>
      <c r="AU463" s="222" t="s">
        <v>82</v>
      </c>
      <c r="AV463" s="14" t="s">
        <v>197</v>
      </c>
      <c r="AW463" s="14" t="s">
        <v>34</v>
      </c>
      <c r="AX463" s="14" t="s">
        <v>80</v>
      </c>
      <c r="AY463" s="222" t="s">
        <v>191</v>
      </c>
    </row>
    <row r="464" spans="1:65" s="2" customFormat="1" ht="24.2" customHeight="1">
      <c r="A464" s="37"/>
      <c r="B464" s="38"/>
      <c r="C464" s="181" t="s">
        <v>970</v>
      </c>
      <c r="D464" s="181" t="s">
        <v>193</v>
      </c>
      <c r="E464" s="182" t="s">
        <v>4973</v>
      </c>
      <c r="F464" s="183" t="s">
        <v>4974</v>
      </c>
      <c r="G464" s="184" t="s">
        <v>301</v>
      </c>
      <c r="H464" s="185">
        <v>32</v>
      </c>
      <c r="I464" s="186"/>
      <c r="J464" s="187">
        <f>ROUND(I464*H464,2)</f>
        <v>0</v>
      </c>
      <c r="K464" s="183" t="s">
        <v>4614</v>
      </c>
      <c r="L464" s="42"/>
      <c r="M464" s="188" t="s">
        <v>19</v>
      </c>
      <c r="N464" s="189" t="s">
        <v>44</v>
      </c>
      <c r="O464" s="67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292</v>
      </c>
      <c r="AT464" s="192" t="s">
        <v>193</v>
      </c>
      <c r="AU464" s="192" t="s">
        <v>82</v>
      </c>
      <c r="AY464" s="20" t="s">
        <v>191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80</v>
      </c>
      <c r="BK464" s="193">
        <f>ROUND(I464*H464,2)</f>
        <v>0</v>
      </c>
      <c r="BL464" s="20" t="s">
        <v>292</v>
      </c>
      <c r="BM464" s="192" t="s">
        <v>1594</v>
      </c>
    </row>
    <row r="465" spans="1:65" s="2" customFormat="1" ht="19.5">
      <c r="A465" s="37"/>
      <c r="B465" s="38"/>
      <c r="C465" s="39"/>
      <c r="D465" s="194" t="s">
        <v>199</v>
      </c>
      <c r="E465" s="39"/>
      <c r="F465" s="195" t="s">
        <v>4975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199</v>
      </c>
      <c r="AU465" s="20" t="s">
        <v>82</v>
      </c>
    </row>
    <row r="466" spans="1:65" s="2" customFormat="1" ht="11.25">
      <c r="A466" s="37"/>
      <c r="B466" s="38"/>
      <c r="C466" s="39"/>
      <c r="D466" s="199" t="s">
        <v>206</v>
      </c>
      <c r="E466" s="39"/>
      <c r="F466" s="200" t="s">
        <v>4976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206</v>
      </c>
      <c r="AU466" s="20" t="s">
        <v>82</v>
      </c>
    </row>
    <row r="467" spans="1:65" s="13" customFormat="1" ht="11.25">
      <c r="B467" s="201"/>
      <c r="C467" s="202"/>
      <c r="D467" s="194" t="s">
        <v>208</v>
      </c>
      <c r="E467" s="203" t="s">
        <v>19</v>
      </c>
      <c r="F467" s="204" t="s">
        <v>4977</v>
      </c>
      <c r="G467" s="202"/>
      <c r="H467" s="205">
        <v>32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208</v>
      </c>
      <c r="AU467" s="211" t="s">
        <v>82</v>
      </c>
      <c r="AV467" s="13" t="s">
        <v>82</v>
      </c>
      <c r="AW467" s="13" t="s">
        <v>34</v>
      </c>
      <c r="AX467" s="13" t="s">
        <v>73</v>
      </c>
      <c r="AY467" s="211" t="s">
        <v>191</v>
      </c>
    </row>
    <row r="468" spans="1:65" s="14" customFormat="1" ht="11.25">
      <c r="B468" s="212"/>
      <c r="C468" s="213"/>
      <c r="D468" s="194" t="s">
        <v>208</v>
      </c>
      <c r="E468" s="214" t="s">
        <v>19</v>
      </c>
      <c r="F468" s="215" t="s">
        <v>238</v>
      </c>
      <c r="G468" s="213"/>
      <c r="H468" s="216">
        <v>32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208</v>
      </c>
      <c r="AU468" s="222" t="s">
        <v>82</v>
      </c>
      <c r="AV468" s="14" t="s">
        <v>197</v>
      </c>
      <c r="AW468" s="14" t="s">
        <v>34</v>
      </c>
      <c r="AX468" s="14" t="s">
        <v>80</v>
      </c>
      <c r="AY468" s="222" t="s">
        <v>191</v>
      </c>
    </row>
    <row r="469" spans="1:65" s="2" customFormat="1" ht="24.2" customHeight="1">
      <c r="A469" s="37"/>
      <c r="B469" s="38"/>
      <c r="C469" s="181" t="s">
        <v>978</v>
      </c>
      <c r="D469" s="181" t="s">
        <v>193</v>
      </c>
      <c r="E469" s="182" t="s">
        <v>4978</v>
      </c>
      <c r="F469" s="183" t="s">
        <v>4979</v>
      </c>
      <c r="G469" s="184" t="s">
        <v>301</v>
      </c>
      <c r="H469" s="185">
        <v>74</v>
      </c>
      <c r="I469" s="186"/>
      <c r="J469" s="187">
        <f>ROUND(I469*H469,2)</f>
        <v>0</v>
      </c>
      <c r="K469" s="183" t="s">
        <v>4614</v>
      </c>
      <c r="L469" s="42"/>
      <c r="M469" s="188" t="s">
        <v>19</v>
      </c>
      <c r="N469" s="189" t="s">
        <v>44</v>
      </c>
      <c r="O469" s="67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292</v>
      </c>
      <c r="AT469" s="192" t="s">
        <v>193</v>
      </c>
      <c r="AU469" s="192" t="s">
        <v>82</v>
      </c>
      <c r="AY469" s="20" t="s">
        <v>191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292</v>
      </c>
      <c r="BM469" s="192" t="s">
        <v>1608</v>
      </c>
    </row>
    <row r="470" spans="1:65" s="2" customFormat="1" ht="19.5">
      <c r="A470" s="37"/>
      <c r="B470" s="38"/>
      <c r="C470" s="39"/>
      <c r="D470" s="194" t="s">
        <v>199</v>
      </c>
      <c r="E470" s="39"/>
      <c r="F470" s="195" t="s">
        <v>4980</v>
      </c>
      <c r="G470" s="39"/>
      <c r="H470" s="39"/>
      <c r="I470" s="196"/>
      <c r="J470" s="39"/>
      <c r="K470" s="39"/>
      <c r="L470" s="42"/>
      <c r="M470" s="197"/>
      <c r="N470" s="198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199</v>
      </c>
      <c r="AU470" s="20" t="s">
        <v>82</v>
      </c>
    </row>
    <row r="471" spans="1:65" s="2" customFormat="1" ht="11.25">
      <c r="A471" s="37"/>
      <c r="B471" s="38"/>
      <c r="C471" s="39"/>
      <c r="D471" s="199" t="s">
        <v>206</v>
      </c>
      <c r="E471" s="39"/>
      <c r="F471" s="200" t="s">
        <v>4981</v>
      </c>
      <c r="G471" s="39"/>
      <c r="H471" s="39"/>
      <c r="I471" s="196"/>
      <c r="J471" s="39"/>
      <c r="K471" s="39"/>
      <c r="L471" s="42"/>
      <c r="M471" s="197"/>
      <c r="N471" s="198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206</v>
      </c>
      <c r="AU471" s="20" t="s">
        <v>82</v>
      </c>
    </row>
    <row r="472" spans="1:65" s="13" customFormat="1" ht="11.25">
      <c r="B472" s="201"/>
      <c r="C472" s="202"/>
      <c r="D472" s="194" t="s">
        <v>208</v>
      </c>
      <c r="E472" s="203" t="s">
        <v>19</v>
      </c>
      <c r="F472" s="204" t="s">
        <v>4982</v>
      </c>
      <c r="G472" s="202"/>
      <c r="H472" s="205">
        <v>74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208</v>
      </c>
      <c r="AU472" s="211" t="s">
        <v>82</v>
      </c>
      <c r="AV472" s="13" t="s">
        <v>82</v>
      </c>
      <c r="AW472" s="13" t="s">
        <v>34</v>
      </c>
      <c r="AX472" s="13" t="s">
        <v>73</v>
      </c>
      <c r="AY472" s="211" t="s">
        <v>191</v>
      </c>
    </row>
    <row r="473" spans="1:65" s="14" customFormat="1" ht="11.25">
      <c r="B473" s="212"/>
      <c r="C473" s="213"/>
      <c r="D473" s="194" t="s">
        <v>208</v>
      </c>
      <c r="E473" s="214" t="s">
        <v>19</v>
      </c>
      <c r="F473" s="215" t="s">
        <v>238</v>
      </c>
      <c r="G473" s="213"/>
      <c r="H473" s="216">
        <v>74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208</v>
      </c>
      <c r="AU473" s="222" t="s">
        <v>82</v>
      </c>
      <c r="AV473" s="14" t="s">
        <v>197</v>
      </c>
      <c r="AW473" s="14" t="s">
        <v>34</v>
      </c>
      <c r="AX473" s="14" t="s">
        <v>80</v>
      </c>
      <c r="AY473" s="222" t="s">
        <v>191</v>
      </c>
    </row>
    <row r="474" spans="1:65" s="2" customFormat="1" ht="21.75" customHeight="1">
      <c r="A474" s="37"/>
      <c r="B474" s="38"/>
      <c r="C474" s="181" t="s">
        <v>984</v>
      </c>
      <c r="D474" s="181" t="s">
        <v>193</v>
      </c>
      <c r="E474" s="182" t="s">
        <v>4983</v>
      </c>
      <c r="F474" s="183" t="s">
        <v>4984</v>
      </c>
      <c r="G474" s="184" t="s">
        <v>301</v>
      </c>
      <c r="H474" s="185">
        <v>75</v>
      </c>
      <c r="I474" s="186"/>
      <c r="J474" s="187">
        <f>ROUND(I474*H474,2)</f>
        <v>0</v>
      </c>
      <c r="K474" s="183" t="s">
        <v>19</v>
      </c>
      <c r="L474" s="42"/>
      <c r="M474" s="188" t="s">
        <v>19</v>
      </c>
      <c r="N474" s="189" t="s">
        <v>44</v>
      </c>
      <c r="O474" s="67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292</v>
      </c>
      <c r="AT474" s="192" t="s">
        <v>193</v>
      </c>
      <c r="AU474" s="192" t="s">
        <v>82</v>
      </c>
      <c r="AY474" s="20" t="s">
        <v>191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292</v>
      </c>
      <c r="BM474" s="192" t="s">
        <v>1615</v>
      </c>
    </row>
    <row r="475" spans="1:65" s="2" customFormat="1" ht="11.25">
      <c r="A475" s="37"/>
      <c r="B475" s="38"/>
      <c r="C475" s="39"/>
      <c r="D475" s="194" t="s">
        <v>199</v>
      </c>
      <c r="E475" s="39"/>
      <c r="F475" s="195" t="s">
        <v>4984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199</v>
      </c>
      <c r="AU475" s="20" t="s">
        <v>82</v>
      </c>
    </row>
    <row r="476" spans="1:65" s="13" customFormat="1" ht="11.25">
      <c r="B476" s="201"/>
      <c r="C476" s="202"/>
      <c r="D476" s="194" t="s">
        <v>208</v>
      </c>
      <c r="E476" s="203" t="s">
        <v>19</v>
      </c>
      <c r="F476" s="204" t="s">
        <v>4985</v>
      </c>
      <c r="G476" s="202"/>
      <c r="H476" s="205">
        <v>75</v>
      </c>
      <c r="I476" s="206"/>
      <c r="J476" s="202"/>
      <c r="K476" s="202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208</v>
      </c>
      <c r="AU476" s="211" t="s">
        <v>82</v>
      </c>
      <c r="AV476" s="13" t="s">
        <v>82</v>
      </c>
      <c r="AW476" s="13" t="s">
        <v>34</v>
      </c>
      <c r="AX476" s="13" t="s">
        <v>73</v>
      </c>
      <c r="AY476" s="211" t="s">
        <v>191</v>
      </c>
    </row>
    <row r="477" spans="1:65" s="14" customFormat="1" ht="11.25">
      <c r="B477" s="212"/>
      <c r="C477" s="213"/>
      <c r="D477" s="194" t="s">
        <v>208</v>
      </c>
      <c r="E477" s="214" t="s">
        <v>19</v>
      </c>
      <c r="F477" s="215" t="s">
        <v>238</v>
      </c>
      <c r="G477" s="213"/>
      <c r="H477" s="216">
        <v>75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208</v>
      </c>
      <c r="AU477" s="222" t="s">
        <v>82</v>
      </c>
      <c r="AV477" s="14" t="s">
        <v>197</v>
      </c>
      <c r="AW477" s="14" t="s">
        <v>34</v>
      </c>
      <c r="AX477" s="14" t="s">
        <v>80</v>
      </c>
      <c r="AY477" s="222" t="s">
        <v>191</v>
      </c>
    </row>
    <row r="478" spans="1:65" s="2" customFormat="1" ht="21.75" customHeight="1">
      <c r="A478" s="37"/>
      <c r="B478" s="38"/>
      <c r="C478" s="181" t="s">
        <v>989</v>
      </c>
      <c r="D478" s="181" t="s">
        <v>193</v>
      </c>
      <c r="E478" s="182" t="s">
        <v>4986</v>
      </c>
      <c r="F478" s="183" t="s">
        <v>4987</v>
      </c>
      <c r="G478" s="184" t="s">
        <v>301</v>
      </c>
      <c r="H478" s="185">
        <v>23</v>
      </c>
      <c r="I478" s="186"/>
      <c r="J478" s="187">
        <f>ROUND(I478*H478,2)</f>
        <v>0</v>
      </c>
      <c r="K478" s="183" t="s">
        <v>19</v>
      </c>
      <c r="L478" s="42"/>
      <c r="M478" s="188" t="s">
        <v>19</v>
      </c>
      <c r="N478" s="189" t="s">
        <v>44</v>
      </c>
      <c r="O478" s="67"/>
      <c r="P478" s="190">
        <f>O478*H478</f>
        <v>0</v>
      </c>
      <c r="Q478" s="190">
        <v>0</v>
      </c>
      <c r="R478" s="190">
        <f>Q478*H478</f>
        <v>0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292</v>
      </c>
      <c r="AT478" s="192" t="s">
        <v>193</v>
      </c>
      <c r="AU478" s="192" t="s">
        <v>82</v>
      </c>
      <c r="AY478" s="20" t="s">
        <v>191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292</v>
      </c>
      <c r="BM478" s="192" t="s">
        <v>1626</v>
      </c>
    </row>
    <row r="479" spans="1:65" s="2" customFormat="1" ht="11.25">
      <c r="A479" s="37"/>
      <c r="B479" s="38"/>
      <c r="C479" s="39"/>
      <c r="D479" s="194" t="s">
        <v>199</v>
      </c>
      <c r="E479" s="39"/>
      <c r="F479" s="195" t="s">
        <v>4987</v>
      </c>
      <c r="G479" s="39"/>
      <c r="H479" s="39"/>
      <c r="I479" s="196"/>
      <c r="J479" s="39"/>
      <c r="K479" s="39"/>
      <c r="L479" s="42"/>
      <c r="M479" s="197"/>
      <c r="N479" s="198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199</v>
      </c>
      <c r="AU479" s="20" t="s">
        <v>82</v>
      </c>
    </row>
    <row r="480" spans="1:65" s="13" customFormat="1" ht="11.25">
      <c r="B480" s="201"/>
      <c r="C480" s="202"/>
      <c r="D480" s="194" t="s">
        <v>208</v>
      </c>
      <c r="E480" s="203" t="s">
        <v>19</v>
      </c>
      <c r="F480" s="204" t="s">
        <v>4988</v>
      </c>
      <c r="G480" s="202"/>
      <c r="H480" s="205">
        <v>23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208</v>
      </c>
      <c r="AU480" s="211" t="s">
        <v>82</v>
      </c>
      <c r="AV480" s="13" t="s">
        <v>82</v>
      </c>
      <c r="AW480" s="13" t="s">
        <v>34</v>
      </c>
      <c r="AX480" s="13" t="s">
        <v>73</v>
      </c>
      <c r="AY480" s="211" t="s">
        <v>191</v>
      </c>
    </row>
    <row r="481" spans="1:65" s="14" customFormat="1" ht="11.25">
      <c r="B481" s="212"/>
      <c r="C481" s="213"/>
      <c r="D481" s="194" t="s">
        <v>208</v>
      </c>
      <c r="E481" s="214" t="s">
        <v>19</v>
      </c>
      <c r="F481" s="215" t="s">
        <v>238</v>
      </c>
      <c r="G481" s="213"/>
      <c r="H481" s="216">
        <v>23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208</v>
      </c>
      <c r="AU481" s="222" t="s">
        <v>82</v>
      </c>
      <c r="AV481" s="14" t="s">
        <v>197</v>
      </c>
      <c r="AW481" s="14" t="s">
        <v>34</v>
      </c>
      <c r="AX481" s="14" t="s">
        <v>80</v>
      </c>
      <c r="AY481" s="222" t="s">
        <v>191</v>
      </c>
    </row>
    <row r="482" spans="1:65" s="2" customFormat="1" ht="21.75" customHeight="1">
      <c r="A482" s="37"/>
      <c r="B482" s="38"/>
      <c r="C482" s="181" t="s">
        <v>996</v>
      </c>
      <c r="D482" s="181" t="s">
        <v>193</v>
      </c>
      <c r="E482" s="182" t="s">
        <v>4989</v>
      </c>
      <c r="F482" s="183" t="s">
        <v>4990</v>
      </c>
      <c r="G482" s="184" t="s">
        <v>301</v>
      </c>
      <c r="H482" s="185">
        <v>58</v>
      </c>
      <c r="I482" s="186"/>
      <c r="J482" s="187">
        <f>ROUND(I482*H482,2)</f>
        <v>0</v>
      </c>
      <c r="K482" s="183" t="s">
        <v>19</v>
      </c>
      <c r="L482" s="42"/>
      <c r="M482" s="188" t="s">
        <v>19</v>
      </c>
      <c r="N482" s="189" t="s">
        <v>44</v>
      </c>
      <c r="O482" s="67"/>
      <c r="P482" s="190">
        <f>O482*H482</f>
        <v>0</v>
      </c>
      <c r="Q482" s="190">
        <v>0</v>
      </c>
      <c r="R482" s="190">
        <f>Q482*H482</f>
        <v>0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292</v>
      </c>
      <c r="AT482" s="192" t="s">
        <v>193</v>
      </c>
      <c r="AU482" s="192" t="s">
        <v>82</v>
      </c>
      <c r="AY482" s="20" t="s">
        <v>191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292</v>
      </c>
      <c r="BM482" s="192" t="s">
        <v>1633</v>
      </c>
    </row>
    <row r="483" spans="1:65" s="2" customFormat="1" ht="11.25">
      <c r="A483" s="37"/>
      <c r="B483" s="38"/>
      <c r="C483" s="39"/>
      <c r="D483" s="194" t="s">
        <v>199</v>
      </c>
      <c r="E483" s="39"/>
      <c r="F483" s="195" t="s">
        <v>4990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199</v>
      </c>
      <c r="AU483" s="20" t="s">
        <v>82</v>
      </c>
    </row>
    <row r="484" spans="1:65" s="13" customFormat="1" ht="11.25">
      <c r="B484" s="201"/>
      <c r="C484" s="202"/>
      <c r="D484" s="194" t="s">
        <v>208</v>
      </c>
      <c r="E484" s="203" t="s">
        <v>19</v>
      </c>
      <c r="F484" s="204" t="s">
        <v>4991</v>
      </c>
      <c r="G484" s="202"/>
      <c r="H484" s="205">
        <v>58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208</v>
      </c>
      <c r="AU484" s="211" t="s">
        <v>82</v>
      </c>
      <c r="AV484" s="13" t="s">
        <v>82</v>
      </c>
      <c r="AW484" s="13" t="s">
        <v>34</v>
      </c>
      <c r="AX484" s="13" t="s">
        <v>73</v>
      </c>
      <c r="AY484" s="211" t="s">
        <v>191</v>
      </c>
    </row>
    <row r="485" spans="1:65" s="14" customFormat="1" ht="11.25">
      <c r="B485" s="212"/>
      <c r="C485" s="213"/>
      <c r="D485" s="194" t="s">
        <v>208</v>
      </c>
      <c r="E485" s="214" t="s">
        <v>19</v>
      </c>
      <c r="F485" s="215" t="s">
        <v>238</v>
      </c>
      <c r="G485" s="213"/>
      <c r="H485" s="216">
        <v>58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208</v>
      </c>
      <c r="AU485" s="222" t="s">
        <v>82</v>
      </c>
      <c r="AV485" s="14" t="s">
        <v>197</v>
      </c>
      <c r="AW485" s="14" t="s">
        <v>34</v>
      </c>
      <c r="AX485" s="14" t="s">
        <v>80</v>
      </c>
      <c r="AY485" s="222" t="s">
        <v>191</v>
      </c>
    </row>
    <row r="486" spans="1:65" s="2" customFormat="1" ht="21.75" customHeight="1">
      <c r="A486" s="37"/>
      <c r="B486" s="38"/>
      <c r="C486" s="181" t="s">
        <v>1002</v>
      </c>
      <c r="D486" s="181" t="s">
        <v>193</v>
      </c>
      <c r="E486" s="182" t="s">
        <v>4992</v>
      </c>
      <c r="F486" s="183" t="s">
        <v>4993</v>
      </c>
      <c r="G486" s="184" t="s">
        <v>301</v>
      </c>
      <c r="H486" s="185">
        <v>31</v>
      </c>
      <c r="I486" s="186"/>
      <c r="J486" s="187">
        <f>ROUND(I486*H486,2)</f>
        <v>0</v>
      </c>
      <c r="K486" s="183" t="s">
        <v>19</v>
      </c>
      <c r="L486" s="42"/>
      <c r="M486" s="188" t="s">
        <v>19</v>
      </c>
      <c r="N486" s="189" t="s">
        <v>44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292</v>
      </c>
      <c r="AT486" s="192" t="s">
        <v>193</v>
      </c>
      <c r="AU486" s="192" t="s">
        <v>82</v>
      </c>
      <c r="AY486" s="20" t="s">
        <v>191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292</v>
      </c>
      <c r="BM486" s="192" t="s">
        <v>1644</v>
      </c>
    </row>
    <row r="487" spans="1:65" s="2" customFormat="1" ht="11.25">
      <c r="A487" s="37"/>
      <c r="B487" s="38"/>
      <c r="C487" s="39"/>
      <c r="D487" s="194" t="s">
        <v>199</v>
      </c>
      <c r="E487" s="39"/>
      <c r="F487" s="195" t="s">
        <v>4993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199</v>
      </c>
      <c r="AU487" s="20" t="s">
        <v>82</v>
      </c>
    </row>
    <row r="488" spans="1:65" s="13" customFormat="1" ht="11.25">
      <c r="B488" s="201"/>
      <c r="C488" s="202"/>
      <c r="D488" s="194" t="s">
        <v>208</v>
      </c>
      <c r="E488" s="203" t="s">
        <v>19</v>
      </c>
      <c r="F488" s="204" t="s">
        <v>4994</v>
      </c>
      <c r="G488" s="202"/>
      <c r="H488" s="205">
        <v>31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208</v>
      </c>
      <c r="AU488" s="211" t="s">
        <v>82</v>
      </c>
      <c r="AV488" s="13" t="s">
        <v>82</v>
      </c>
      <c r="AW488" s="13" t="s">
        <v>34</v>
      </c>
      <c r="AX488" s="13" t="s">
        <v>73</v>
      </c>
      <c r="AY488" s="211" t="s">
        <v>191</v>
      </c>
    </row>
    <row r="489" spans="1:65" s="14" customFormat="1" ht="11.25">
      <c r="B489" s="212"/>
      <c r="C489" s="213"/>
      <c r="D489" s="194" t="s">
        <v>208</v>
      </c>
      <c r="E489" s="214" t="s">
        <v>19</v>
      </c>
      <c r="F489" s="215" t="s">
        <v>238</v>
      </c>
      <c r="G489" s="213"/>
      <c r="H489" s="216">
        <v>31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208</v>
      </c>
      <c r="AU489" s="222" t="s">
        <v>82</v>
      </c>
      <c r="AV489" s="14" t="s">
        <v>197</v>
      </c>
      <c r="AW489" s="14" t="s">
        <v>34</v>
      </c>
      <c r="AX489" s="14" t="s">
        <v>80</v>
      </c>
      <c r="AY489" s="222" t="s">
        <v>191</v>
      </c>
    </row>
    <row r="490" spans="1:65" s="2" customFormat="1" ht="16.5" customHeight="1">
      <c r="A490" s="37"/>
      <c r="B490" s="38"/>
      <c r="C490" s="181" t="s">
        <v>1006</v>
      </c>
      <c r="D490" s="181" t="s">
        <v>193</v>
      </c>
      <c r="E490" s="182" t="s">
        <v>4995</v>
      </c>
      <c r="F490" s="183" t="s">
        <v>4996</v>
      </c>
      <c r="G490" s="184" t="s">
        <v>196</v>
      </c>
      <c r="H490" s="185">
        <v>36</v>
      </c>
      <c r="I490" s="186"/>
      <c r="J490" s="187">
        <f>ROUND(I490*H490,2)</f>
        <v>0</v>
      </c>
      <c r="K490" s="183" t="s">
        <v>4614</v>
      </c>
      <c r="L490" s="42"/>
      <c r="M490" s="188" t="s">
        <v>19</v>
      </c>
      <c r="N490" s="189" t="s">
        <v>44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292</v>
      </c>
      <c r="AT490" s="192" t="s">
        <v>193</v>
      </c>
      <c r="AU490" s="192" t="s">
        <v>82</v>
      </c>
      <c r="AY490" s="20" t="s">
        <v>191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80</v>
      </c>
      <c r="BK490" s="193">
        <f>ROUND(I490*H490,2)</f>
        <v>0</v>
      </c>
      <c r="BL490" s="20" t="s">
        <v>292</v>
      </c>
      <c r="BM490" s="192" t="s">
        <v>1653</v>
      </c>
    </row>
    <row r="491" spans="1:65" s="2" customFormat="1" ht="11.25">
      <c r="A491" s="37"/>
      <c r="B491" s="38"/>
      <c r="C491" s="39"/>
      <c r="D491" s="194" t="s">
        <v>199</v>
      </c>
      <c r="E491" s="39"/>
      <c r="F491" s="195" t="s">
        <v>4997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199</v>
      </c>
      <c r="AU491" s="20" t="s">
        <v>82</v>
      </c>
    </row>
    <row r="492" spans="1:65" s="2" customFormat="1" ht="11.25">
      <c r="A492" s="37"/>
      <c r="B492" s="38"/>
      <c r="C492" s="39"/>
      <c r="D492" s="199" t="s">
        <v>206</v>
      </c>
      <c r="E492" s="39"/>
      <c r="F492" s="200" t="s">
        <v>4998</v>
      </c>
      <c r="G492" s="39"/>
      <c r="H492" s="39"/>
      <c r="I492" s="196"/>
      <c r="J492" s="39"/>
      <c r="K492" s="39"/>
      <c r="L492" s="42"/>
      <c r="M492" s="197"/>
      <c r="N492" s="198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206</v>
      </c>
      <c r="AU492" s="20" t="s">
        <v>82</v>
      </c>
    </row>
    <row r="493" spans="1:65" s="2" customFormat="1" ht="16.5" customHeight="1">
      <c r="A493" s="37"/>
      <c r="B493" s="38"/>
      <c r="C493" s="181" t="s">
        <v>1012</v>
      </c>
      <c r="D493" s="181" t="s">
        <v>193</v>
      </c>
      <c r="E493" s="182" t="s">
        <v>4999</v>
      </c>
      <c r="F493" s="183" t="s">
        <v>5000</v>
      </c>
      <c r="G493" s="184" t="s">
        <v>5001</v>
      </c>
      <c r="H493" s="185">
        <v>14</v>
      </c>
      <c r="I493" s="186"/>
      <c r="J493" s="187">
        <f>ROUND(I493*H493,2)</f>
        <v>0</v>
      </c>
      <c r="K493" s="183" t="s">
        <v>4614</v>
      </c>
      <c r="L493" s="42"/>
      <c r="M493" s="188" t="s">
        <v>19</v>
      </c>
      <c r="N493" s="189" t="s">
        <v>44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292</v>
      </c>
      <c r="AT493" s="192" t="s">
        <v>193</v>
      </c>
      <c r="AU493" s="192" t="s">
        <v>82</v>
      </c>
      <c r="AY493" s="20" t="s">
        <v>191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80</v>
      </c>
      <c r="BK493" s="193">
        <f>ROUND(I493*H493,2)</f>
        <v>0</v>
      </c>
      <c r="BL493" s="20" t="s">
        <v>292</v>
      </c>
      <c r="BM493" s="192" t="s">
        <v>1664</v>
      </c>
    </row>
    <row r="494" spans="1:65" s="2" customFormat="1" ht="11.25">
      <c r="A494" s="37"/>
      <c r="B494" s="38"/>
      <c r="C494" s="39"/>
      <c r="D494" s="194" t="s">
        <v>199</v>
      </c>
      <c r="E494" s="39"/>
      <c r="F494" s="195" t="s">
        <v>5002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199</v>
      </c>
      <c r="AU494" s="20" t="s">
        <v>82</v>
      </c>
    </row>
    <row r="495" spans="1:65" s="2" customFormat="1" ht="11.25">
      <c r="A495" s="37"/>
      <c r="B495" s="38"/>
      <c r="C495" s="39"/>
      <c r="D495" s="199" t="s">
        <v>206</v>
      </c>
      <c r="E495" s="39"/>
      <c r="F495" s="200" t="s">
        <v>5003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206</v>
      </c>
      <c r="AU495" s="20" t="s">
        <v>82</v>
      </c>
    </row>
    <row r="496" spans="1:65" s="2" customFormat="1" ht="16.5" customHeight="1">
      <c r="A496" s="37"/>
      <c r="B496" s="38"/>
      <c r="C496" s="181" t="s">
        <v>1016</v>
      </c>
      <c r="D496" s="181" t="s">
        <v>193</v>
      </c>
      <c r="E496" s="182" t="s">
        <v>5004</v>
      </c>
      <c r="F496" s="183" t="s">
        <v>5005</v>
      </c>
      <c r="G496" s="184" t="s">
        <v>196</v>
      </c>
      <c r="H496" s="185">
        <v>2</v>
      </c>
      <c r="I496" s="186"/>
      <c r="J496" s="187">
        <f>ROUND(I496*H496,2)</f>
        <v>0</v>
      </c>
      <c r="K496" s="183" t="s">
        <v>4614</v>
      </c>
      <c r="L496" s="42"/>
      <c r="M496" s="188" t="s">
        <v>19</v>
      </c>
      <c r="N496" s="189" t="s">
        <v>44</v>
      </c>
      <c r="O496" s="67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292</v>
      </c>
      <c r="AT496" s="192" t="s">
        <v>193</v>
      </c>
      <c r="AU496" s="192" t="s">
        <v>82</v>
      </c>
      <c r="AY496" s="20" t="s">
        <v>191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80</v>
      </c>
      <c r="BK496" s="193">
        <f>ROUND(I496*H496,2)</f>
        <v>0</v>
      </c>
      <c r="BL496" s="20" t="s">
        <v>292</v>
      </c>
      <c r="BM496" s="192" t="s">
        <v>1675</v>
      </c>
    </row>
    <row r="497" spans="1:65" s="2" customFormat="1" ht="11.25">
      <c r="A497" s="37"/>
      <c r="B497" s="38"/>
      <c r="C497" s="39"/>
      <c r="D497" s="194" t="s">
        <v>199</v>
      </c>
      <c r="E497" s="39"/>
      <c r="F497" s="195" t="s">
        <v>5006</v>
      </c>
      <c r="G497" s="39"/>
      <c r="H497" s="39"/>
      <c r="I497" s="196"/>
      <c r="J497" s="39"/>
      <c r="K497" s="39"/>
      <c r="L497" s="42"/>
      <c r="M497" s="197"/>
      <c r="N497" s="198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199</v>
      </c>
      <c r="AU497" s="20" t="s">
        <v>82</v>
      </c>
    </row>
    <row r="498" spans="1:65" s="2" customFormat="1" ht="11.25">
      <c r="A498" s="37"/>
      <c r="B498" s="38"/>
      <c r="C498" s="39"/>
      <c r="D498" s="199" t="s">
        <v>206</v>
      </c>
      <c r="E498" s="39"/>
      <c r="F498" s="200" t="s">
        <v>5007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206</v>
      </c>
      <c r="AU498" s="20" t="s">
        <v>82</v>
      </c>
    </row>
    <row r="499" spans="1:65" s="2" customFormat="1" ht="16.5" customHeight="1">
      <c r="A499" s="37"/>
      <c r="B499" s="38"/>
      <c r="C499" s="181" t="s">
        <v>1023</v>
      </c>
      <c r="D499" s="181" t="s">
        <v>193</v>
      </c>
      <c r="E499" s="182" t="s">
        <v>5008</v>
      </c>
      <c r="F499" s="183" t="s">
        <v>5009</v>
      </c>
      <c r="G499" s="184" t="s">
        <v>196</v>
      </c>
      <c r="H499" s="185">
        <v>1</v>
      </c>
      <c r="I499" s="186"/>
      <c r="J499" s="187">
        <f>ROUND(I499*H499,2)</f>
        <v>0</v>
      </c>
      <c r="K499" s="183" t="s">
        <v>4614</v>
      </c>
      <c r="L499" s="42"/>
      <c r="M499" s="188" t="s">
        <v>19</v>
      </c>
      <c r="N499" s="189" t="s">
        <v>44</v>
      </c>
      <c r="O499" s="67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292</v>
      </c>
      <c r="AT499" s="192" t="s">
        <v>193</v>
      </c>
      <c r="AU499" s="192" t="s">
        <v>82</v>
      </c>
      <c r="AY499" s="20" t="s">
        <v>191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80</v>
      </c>
      <c r="BK499" s="193">
        <f>ROUND(I499*H499,2)</f>
        <v>0</v>
      </c>
      <c r="BL499" s="20" t="s">
        <v>292</v>
      </c>
      <c r="BM499" s="192" t="s">
        <v>1689</v>
      </c>
    </row>
    <row r="500" spans="1:65" s="2" customFormat="1" ht="11.25">
      <c r="A500" s="37"/>
      <c r="B500" s="38"/>
      <c r="C500" s="39"/>
      <c r="D500" s="194" t="s">
        <v>199</v>
      </c>
      <c r="E500" s="39"/>
      <c r="F500" s="195" t="s">
        <v>5010</v>
      </c>
      <c r="G500" s="39"/>
      <c r="H500" s="39"/>
      <c r="I500" s="196"/>
      <c r="J500" s="39"/>
      <c r="K500" s="39"/>
      <c r="L500" s="42"/>
      <c r="M500" s="197"/>
      <c r="N500" s="198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199</v>
      </c>
      <c r="AU500" s="20" t="s">
        <v>82</v>
      </c>
    </row>
    <row r="501" spans="1:65" s="2" customFormat="1" ht="11.25">
      <c r="A501" s="37"/>
      <c r="B501" s="38"/>
      <c r="C501" s="39"/>
      <c r="D501" s="199" t="s">
        <v>206</v>
      </c>
      <c r="E501" s="39"/>
      <c r="F501" s="200" t="s">
        <v>5011</v>
      </c>
      <c r="G501" s="39"/>
      <c r="H501" s="39"/>
      <c r="I501" s="196"/>
      <c r="J501" s="39"/>
      <c r="K501" s="39"/>
      <c r="L501" s="42"/>
      <c r="M501" s="197"/>
      <c r="N501" s="198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206</v>
      </c>
      <c r="AU501" s="20" t="s">
        <v>82</v>
      </c>
    </row>
    <row r="502" spans="1:65" s="2" customFormat="1" ht="19.5">
      <c r="A502" s="37"/>
      <c r="B502" s="38"/>
      <c r="C502" s="39"/>
      <c r="D502" s="194" t="s">
        <v>402</v>
      </c>
      <c r="E502" s="39"/>
      <c r="F502" s="243" t="s">
        <v>5012</v>
      </c>
      <c r="G502" s="39"/>
      <c r="H502" s="39"/>
      <c r="I502" s="196"/>
      <c r="J502" s="39"/>
      <c r="K502" s="39"/>
      <c r="L502" s="42"/>
      <c r="M502" s="197"/>
      <c r="N502" s="198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402</v>
      </c>
      <c r="AU502" s="20" t="s">
        <v>82</v>
      </c>
    </row>
    <row r="503" spans="1:65" s="2" customFormat="1" ht="16.5" customHeight="1">
      <c r="A503" s="37"/>
      <c r="B503" s="38"/>
      <c r="C503" s="181" t="s">
        <v>1030</v>
      </c>
      <c r="D503" s="181" t="s">
        <v>193</v>
      </c>
      <c r="E503" s="182" t="s">
        <v>5013</v>
      </c>
      <c r="F503" s="183" t="s">
        <v>5014</v>
      </c>
      <c r="G503" s="184" t="s">
        <v>196</v>
      </c>
      <c r="H503" s="185">
        <v>1</v>
      </c>
      <c r="I503" s="186"/>
      <c r="J503" s="187">
        <f>ROUND(I503*H503,2)</f>
        <v>0</v>
      </c>
      <c r="K503" s="183" t="s">
        <v>4614</v>
      </c>
      <c r="L503" s="42"/>
      <c r="M503" s="188" t="s">
        <v>19</v>
      </c>
      <c r="N503" s="189" t="s">
        <v>44</v>
      </c>
      <c r="O503" s="67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292</v>
      </c>
      <c r="AT503" s="192" t="s">
        <v>193</v>
      </c>
      <c r="AU503" s="192" t="s">
        <v>82</v>
      </c>
      <c r="AY503" s="20" t="s">
        <v>191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80</v>
      </c>
      <c r="BK503" s="193">
        <f>ROUND(I503*H503,2)</f>
        <v>0</v>
      </c>
      <c r="BL503" s="20" t="s">
        <v>292</v>
      </c>
      <c r="BM503" s="192" t="s">
        <v>1703</v>
      </c>
    </row>
    <row r="504" spans="1:65" s="2" customFormat="1" ht="11.25">
      <c r="A504" s="37"/>
      <c r="B504" s="38"/>
      <c r="C504" s="39"/>
      <c r="D504" s="194" t="s">
        <v>199</v>
      </c>
      <c r="E504" s="39"/>
      <c r="F504" s="195" t="s">
        <v>5015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199</v>
      </c>
      <c r="AU504" s="20" t="s">
        <v>82</v>
      </c>
    </row>
    <row r="505" spans="1:65" s="2" customFormat="1" ht="11.25">
      <c r="A505" s="37"/>
      <c r="B505" s="38"/>
      <c r="C505" s="39"/>
      <c r="D505" s="199" t="s">
        <v>206</v>
      </c>
      <c r="E505" s="39"/>
      <c r="F505" s="200" t="s">
        <v>5016</v>
      </c>
      <c r="G505" s="39"/>
      <c r="H505" s="39"/>
      <c r="I505" s="196"/>
      <c r="J505" s="39"/>
      <c r="K505" s="39"/>
      <c r="L505" s="42"/>
      <c r="M505" s="197"/>
      <c r="N505" s="198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206</v>
      </c>
      <c r="AU505" s="20" t="s">
        <v>82</v>
      </c>
    </row>
    <row r="506" spans="1:65" s="2" customFormat="1" ht="19.5">
      <c r="A506" s="37"/>
      <c r="B506" s="38"/>
      <c r="C506" s="39"/>
      <c r="D506" s="194" t="s">
        <v>402</v>
      </c>
      <c r="E506" s="39"/>
      <c r="F506" s="243" t="s">
        <v>5012</v>
      </c>
      <c r="G506" s="39"/>
      <c r="H506" s="39"/>
      <c r="I506" s="196"/>
      <c r="J506" s="39"/>
      <c r="K506" s="39"/>
      <c r="L506" s="42"/>
      <c r="M506" s="197"/>
      <c r="N506" s="198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402</v>
      </c>
      <c r="AU506" s="20" t="s">
        <v>82</v>
      </c>
    </row>
    <row r="507" spans="1:65" s="2" customFormat="1" ht="16.5" customHeight="1">
      <c r="A507" s="37"/>
      <c r="B507" s="38"/>
      <c r="C507" s="181" t="s">
        <v>1044</v>
      </c>
      <c r="D507" s="181" t="s">
        <v>193</v>
      </c>
      <c r="E507" s="182" t="s">
        <v>5017</v>
      </c>
      <c r="F507" s="183" t="s">
        <v>5018</v>
      </c>
      <c r="G507" s="184" t="s">
        <v>196</v>
      </c>
      <c r="H507" s="185">
        <v>1</v>
      </c>
      <c r="I507" s="186"/>
      <c r="J507" s="187">
        <f>ROUND(I507*H507,2)</f>
        <v>0</v>
      </c>
      <c r="K507" s="183" t="s">
        <v>4614</v>
      </c>
      <c r="L507" s="42"/>
      <c r="M507" s="188" t="s">
        <v>19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292</v>
      </c>
      <c r="AT507" s="192" t="s">
        <v>193</v>
      </c>
      <c r="AU507" s="192" t="s">
        <v>82</v>
      </c>
      <c r="AY507" s="20" t="s">
        <v>191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292</v>
      </c>
      <c r="BM507" s="192" t="s">
        <v>1713</v>
      </c>
    </row>
    <row r="508" spans="1:65" s="2" customFormat="1" ht="11.25">
      <c r="A508" s="37"/>
      <c r="B508" s="38"/>
      <c r="C508" s="39"/>
      <c r="D508" s="194" t="s">
        <v>199</v>
      </c>
      <c r="E508" s="39"/>
      <c r="F508" s="195" t="s">
        <v>5019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199</v>
      </c>
      <c r="AU508" s="20" t="s">
        <v>82</v>
      </c>
    </row>
    <row r="509" spans="1:65" s="2" customFormat="1" ht="11.25">
      <c r="A509" s="37"/>
      <c r="B509" s="38"/>
      <c r="C509" s="39"/>
      <c r="D509" s="199" t="s">
        <v>206</v>
      </c>
      <c r="E509" s="39"/>
      <c r="F509" s="200" t="s">
        <v>5020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206</v>
      </c>
      <c r="AU509" s="20" t="s">
        <v>82</v>
      </c>
    </row>
    <row r="510" spans="1:65" s="2" customFormat="1" ht="16.5" customHeight="1">
      <c r="A510" s="37"/>
      <c r="B510" s="38"/>
      <c r="C510" s="181" t="s">
        <v>1052</v>
      </c>
      <c r="D510" s="181" t="s">
        <v>193</v>
      </c>
      <c r="E510" s="182" t="s">
        <v>5021</v>
      </c>
      <c r="F510" s="183" t="s">
        <v>5022</v>
      </c>
      <c r="G510" s="184" t="s">
        <v>196</v>
      </c>
      <c r="H510" s="185">
        <v>3</v>
      </c>
      <c r="I510" s="186"/>
      <c r="J510" s="187">
        <f>ROUND(I510*H510,2)</f>
        <v>0</v>
      </c>
      <c r="K510" s="183" t="s">
        <v>4614</v>
      </c>
      <c r="L510" s="42"/>
      <c r="M510" s="188" t="s">
        <v>19</v>
      </c>
      <c r="N510" s="189" t="s">
        <v>44</v>
      </c>
      <c r="O510" s="67"/>
      <c r="P510" s="190">
        <f>O510*H510</f>
        <v>0</v>
      </c>
      <c r="Q510" s="190">
        <v>0</v>
      </c>
      <c r="R510" s="190">
        <f>Q510*H510</f>
        <v>0</v>
      </c>
      <c r="S510" s="190">
        <v>0</v>
      </c>
      <c r="T510" s="19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2" t="s">
        <v>292</v>
      </c>
      <c r="AT510" s="192" t="s">
        <v>193</v>
      </c>
      <c r="AU510" s="192" t="s">
        <v>82</v>
      </c>
      <c r="AY510" s="20" t="s">
        <v>191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0" t="s">
        <v>80</v>
      </c>
      <c r="BK510" s="193">
        <f>ROUND(I510*H510,2)</f>
        <v>0</v>
      </c>
      <c r="BL510" s="20" t="s">
        <v>292</v>
      </c>
      <c r="BM510" s="192" t="s">
        <v>1723</v>
      </c>
    </row>
    <row r="511" spans="1:65" s="2" customFormat="1" ht="11.25">
      <c r="A511" s="37"/>
      <c r="B511" s="38"/>
      <c r="C511" s="39"/>
      <c r="D511" s="194" t="s">
        <v>199</v>
      </c>
      <c r="E511" s="39"/>
      <c r="F511" s="195" t="s">
        <v>5023</v>
      </c>
      <c r="G511" s="39"/>
      <c r="H511" s="39"/>
      <c r="I511" s="196"/>
      <c r="J511" s="39"/>
      <c r="K511" s="39"/>
      <c r="L511" s="42"/>
      <c r="M511" s="197"/>
      <c r="N511" s="198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199</v>
      </c>
      <c r="AU511" s="20" t="s">
        <v>82</v>
      </c>
    </row>
    <row r="512" spans="1:65" s="2" customFormat="1" ht="11.25">
      <c r="A512" s="37"/>
      <c r="B512" s="38"/>
      <c r="C512" s="39"/>
      <c r="D512" s="199" t="s">
        <v>206</v>
      </c>
      <c r="E512" s="39"/>
      <c r="F512" s="200" t="s">
        <v>5024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206</v>
      </c>
      <c r="AU512" s="20" t="s">
        <v>82</v>
      </c>
    </row>
    <row r="513" spans="1:65" s="2" customFormat="1" ht="16.5" customHeight="1">
      <c r="A513" s="37"/>
      <c r="B513" s="38"/>
      <c r="C513" s="181" t="s">
        <v>1058</v>
      </c>
      <c r="D513" s="181" t="s">
        <v>193</v>
      </c>
      <c r="E513" s="182" t="s">
        <v>5025</v>
      </c>
      <c r="F513" s="183" t="s">
        <v>5026</v>
      </c>
      <c r="G513" s="184" t="s">
        <v>196</v>
      </c>
      <c r="H513" s="185">
        <v>1</v>
      </c>
      <c r="I513" s="186"/>
      <c r="J513" s="187">
        <f>ROUND(I513*H513,2)</f>
        <v>0</v>
      </c>
      <c r="K513" s="183" t="s">
        <v>4614</v>
      </c>
      <c r="L513" s="42"/>
      <c r="M513" s="188" t="s">
        <v>19</v>
      </c>
      <c r="N513" s="189" t="s">
        <v>44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292</v>
      </c>
      <c r="AT513" s="192" t="s">
        <v>193</v>
      </c>
      <c r="AU513" s="192" t="s">
        <v>82</v>
      </c>
      <c r="AY513" s="20" t="s">
        <v>191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80</v>
      </c>
      <c r="BK513" s="193">
        <f>ROUND(I513*H513,2)</f>
        <v>0</v>
      </c>
      <c r="BL513" s="20" t="s">
        <v>292</v>
      </c>
      <c r="BM513" s="192" t="s">
        <v>1733</v>
      </c>
    </row>
    <row r="514" spans="1:65" s="2" customFormat="1" ht="11.25">
      <c r="A514" s="37"/>
      <c r="B514" s="38"/>
      <c r="C514" s="39"/>
      <c r="D514" s="194" t="s">
        <v>199</v>
      </c>
      <c r="E514" s="39"/>
      <c r="F514" s="195" t="s">
        <v>5027</v>
      </c>
      <c r="G514" s="39"/>
      <c r="H514" s="39"/>
      <c r="I514" s="196"/>
      <c r="J514" s="39"/>
      <c r="K514" s="39"/>
      <c r="L514" s="42"/>
      <c r="M514" s="197"/>
      <c r="N514" s="198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199</v>
      </c>
      <c r="AU514" s="20" t="s">
        <v>82</v>
      </c>
    </row>
    <row r="515" spans="1:65" s="2" customFormat="1" ht="11.25">
      <c r="A515" s="37"/>
      <c r="B515" s="38"/>
      <c r="C515" s="39"/>
      <c r="D515" s="199" t="s">
        <v>206</v>
      </c>
      <c r="E515" s="39"/>
      <c r="F515" s="200" t="s">
        <v>5028</v>
      </c>
      <c r="G515" s="39"/>
      <c r="H515" s="39"/>
      <c r="I515" s="196"/>
      <c r="J515" s="39"/>
      <c r="K515" s="39"/>
      <c r="L515" s="42"/>
      <c r="M515" s="197"/>
      <c r="N515" s="198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206</v>
      </c>
      <c r="AU515" s="20" t="s">
        <v>82</v>
      </c>
    </row>
    <row r="516" spans="1:65" s="2" customFormat="1" ht="16.5" customHeight="1">
      <c r="A516" s="37"/>
      <c r="B516" s="38"/>
      <c r="C516" s="181" t="s">
        <v>1065</v>
      </c>
      <c r="D516" s="181" t="s">
        <v>193</v>
      </c>
      <c r="E516" s="182" t="s">
        <v>5029</v>
      </c>
      <c r="F516" s="183" t="s">
        <v>5030</v>
      </c>
      <c r="G516" s="184" t="s">
        <v>196</v>
      </c>
      <c r="H516" s="185">
        <v>2</v>
      </c>
      <c r="I516" s="186"/>
      <c r="J516" s="187">
        <f>ROUND(I516*H516,2)</f>
        <v>0</v>
      </c>
      <c r="K516" s="183" t="s">
        <v>19</v>
      </c>
      <c r="L516" s="42"/>
      <c r="M516" s="188" t="s">
        <v>19</v>
      </c>
      <c r="N516" s="189" t="s">
        <v>44</v>
      </c>
      <c r="O516" s="67"/>
      <c r="P516" s="190">
        <f>O516*H516</f>
        <v>0</v>
      </c>
      <c r="Q516" s="190">
        <v>0</v>
      </c>
      <c r="R516" s="190">
        <f>Q516*H516</f>
        <v>0</v>
      </c>
      <c r="S516" s="190">
        <v>0</v>
      </c>
      <c r="T516" s="19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2" t="s">
        <v>292</v>
      </c>
      <c r="AT516" s="192" t="s">
        <v>193</v>
      </c>
      <c r="AU516" s="192" t="s">
        <v>82</v>
      </c>
      <c r="AY516" s="20" t="s">
        <v>191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0" t="s">
        <v>80</v>
      </c>
      <c r="BK516" s="193">
        <f>ROUND(I516*H516,2)</f>
        <v>0</v>
      </c>
      <c r="BL516" s="20" t="s">
        <v>292</v>
      </c>
      <c r="BM516" s="192" t="s">
        <v>1743</v>
      </c>
    </row>
    <row r="517" spans="1:65" s="2" customFormat="1" ht="11.25">
      <c r="A517" s="37"/>
      <c r="B517" s="38"/>
      <c r="C517" s="39"/>
      <c r="D517" s="194" t="s">
        <v>199</v>
      </c>
      <c r="E517" s="39"/>
      <c r="F517" s="195" t="s">
        <v>5031</v>
      </c>
      <c r="G517" s="39"/>
      <c r="H517" s="39"/>
      <c r="I517" s="196"/>
      <c r="J517" s="39"/>
      <c r="K517" s="39"/>
      <c r="L517" s="42"/>
      <c r="M517" s="197"/>
      <c r="N517" s="198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199</v>
      </c>
      <c r="AU517" s="20" t="s">
        <v>82</v>
      </c>
    </row>
    <row r="518" spans="1:65" s="2" customFormat="1" ht="16.5" customHeight="1">
      <c r="A518" s="37"/>
      <c r="B518" s="38"/>
      <c r="C518" s="181" t="s">
        <v>1072</v>
      </c>
      <c r="D518" s="181" t="s">
        <v>193</v>
      </c>
      <c r="E518" s="182" t="s">
        <v>5032</v>
      </c>
      <c r="F518" s="183" t="s">
        <v>5033</v>
      </c>
      <c r="G518" s="184" t="s">
        <v>196</v>
      </c>
      <c r="H518" s="185">
        <v>1</v>
      </c>
      <c r="I518" s="186"/>
      <c r="J518" s="187">
        <f>ROUND(I518*H518,2)</f>
        <v>0</v>
      </c>
      <c r="K518" s="183" t="s">
        <v>4614</v>
      </c>
      <c r="L518" s="42"/>
      <c r="M518" s="188" t="s">
        <v>19</v>
      </c>
      <c r="N518" s="189" t="s">
        <v>44</v>
      </c>
      <c r="O518" s="67"/>
      <c r="P518" s="190">
        <f>O518*H518</f>
        <v>0</v>
      </c>
      <c r="Q518" s="190">
        <v>0</v>
      </c>
      <c r="R518" s="190">
        <f>Q518*H518</f>
        <v>0</v>
      </c>
      <c r="S518" s="190">
        <v>0</v>
      </c>
      <c r="T518" s="19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2" t="s">
        <v>292</v>
      </c>
      <c r="AT518" s="192" t="s">
        <v>193</v>
      </c>
      <c r="AU518" s="192" t="s">
        <v>82</v>
      </c>
      <c r="AY518" s="20" t="s">
        <v>191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20" t="s">
        <v>80</v>
      </c>
      <c r="BK518" s="193">
        <f>ROUND(I518*H518,2)</f>
        <v>0</v>
      </c>
      <c r="BL518" s="20" t="s">
        <v>292</v>
      </c>
      <c r="BM518" s="192" t="s">
        <v>1753</v>
      </c>
    </row>
    <row r="519" spans="1:65" s="2" customFormat="1" ht="11.25">
      <c r="A519" s="37"/>
      <c r="B519" s="38"/>
      <c r="C519" s="39"/>
      <c r="D519" s="194" t="s">
        <v>199</v>
      </c>
      <c r="E519" s="39"/>
      <c r="F519" s="195" t="s">
        <v>5034</v>
      </c>
      <c r="G519" s="39"/>
      <c r="H519" s="39"/>
      <c r="I519" s="196"/>
      <c r="J519" s="39"/>
      <c r="K519" s="39"/>
      <c r="L519" s="42"/>
      <c r="M519" s="197"/>
      <c r="N519" s="198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199</v>
      </c>
      <c r="AU519" s="20" t="s">
        <v>82</v>
      </c>
    </row>
    <row r="520" spans="1:65" s="2" customFormat="1" ht="11.25">
      <c r="A520" s="37"/>
      <c r="B520" s="38"/>
      <c r="C520" s="39"/>
      <c r="D520" s="199" t="s">
        <v>206</v>
      </c>
      <c r="E520" s="39"/>
      <c r="F520" s="200" t="s">
        <v>5035</v>
      </c>
      <c r="G520" s="39"/>
      <c r="H520" s="39"/>
      <c r="I520" s="196"/>
      <c r="J520" s="39"/>
      <c r="K520" s="39"/>
      <c r="L520" s="42"/>
      <c r="M520" s="197"/>
      <c r="N520" s="198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206</v>
      </c>
      <c r="AU520" s="20" t="s">
        <v>82</v>
      </c>
    </row>
    <row r="521" spans="1:65" s="2" customFormat="1" ht="16.5" customHeight="1">
      <c r="A521" s="37"/>
      <c r="B521" s="38"/>
      <c r="C521" s="181" t="s">
        <v>1079</v>
      </c>
      <c r="D521" s="181" t="s">
        <v>193</v>
      </c>
      <c r="E521" s="182" t="s">
        <v>5036</v>
      </c>
      <c r="F521" s="183" t="s">
        <v>5037</v>
      </c>
      <c r="G521" s="184" t="s">
        <v>196</v>
      </c>
      <c r="H521" s="185">
        <v>6</v>
      </c>
      <c r="I521" s="186"/>
      <c r="J521" s="187">
        <f>ROUND(I521*H521,2)</f>
        <v>0</v>
      </c>
      <c r="K521" s="183" t="s">
        <v>4614</v>
      </c>
      <c r="L521" s="42"/>
      <c r="M521" s="188" t="s">
        <v>19</v>
      </c>
      <c r="N521" s="189" t="s">
        <v>44</v>
      </c>
      <c r="O521" s="67"/>
      <c r="P521" s="190">
        <f>O521*H521</f>
        <v>0</v>
      </c>
      <c r="Q521" s="190">
        <v>0</v>
      </c>
      <c r="R521" s="190">
        <f>Q521*H521</f>
        <v>0</v>
      </c>
      <c r="S521" s="190">
        <v>0</v>
      </c>
      <c r="T521" s="191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92" t="s">
        <v>292</v>
      </c>
      <c r="AT521" s="192" t="s">
        <v>193</v>
      </c>
      <c r="AU521" s="192" t="s">
        <v>82</v>
      </c>
      <c r="AY521" s="20" t="s">
        <v>191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0" t="s">
        <v>80</v>
      </c>
      <c r="BK521" s="193">
        <f>ROUND(I521*H521,2)</f>
        <v>0</v>
      </c>
      <c r="BL521" s="20" t="s">
        <v>292</v>
      </c>
      <c r="BM521" s="192" t="s">
        <v>1761</v>
      </c>
    </row>
    <row r="522" spans="1:65" s="2" customFormat="1" ht="11.25">
      <c r="A522" s="37"/>
      <c r="B522" s="38"/>
      <c r="C522" s="39"/>
      <c r="D522" s="194" t="s">
        <v>199</v>
      </c>
      <c r="E522" s="39"/>
      <c r="F522" s="195" t="s">
        <v>5038</v>
      </c>
      <c r="G522" s="39"/>
      <c r="H522" s="39"/>
      <c r="I522" s="196"/>
      <c r="J522" s="39"/>
      <c r="K522" s="39"/>
      <c r="L522" s="42"/>
      <c r="M522" s="197"/>
      <c r="N522" s="198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199</v>
      </c>
      <c r="AU522" s="20" t="s">
        <v>82</v>
      </c>
    </row>
    <row r="523" spans="1:65" s="2" customFormat="1" ht="11.25">
      <c r="A523" s="37"/>
      <c r="B523" s="38"/>
      <c r="C523" s="39"/>
      <c r="D523" s="199" t="s">
        <v>206</v>
      </c>
      <c r="E523" s="39"/>
      <c r="F523" s="200" t="s">
        <v>5039</v>
      </c>
      <c r="G523" s="39"/>
      <c r="H523" s="39"/>
      <c r="I523" s="196"/>
      <c r="J523" s="39"/>
      <c r="K523" s="39"/>
      <c r="L523" s="42"/>
      <c r="M523" s="197"/>
      <c r="N523" s="198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206</v>
      </c>
      <c r="AU523" s="20" t="s">
        <v>82</v>
      </c>
    </row>
    <row r="524" spans="1:65" s="2" customFormat="1" ht="16.5" customHeight="1">
      <c r="A524" s="37"/>
      <c r="B524" s="38"/>
      <c r="C524" s="181" t="s">
        <v>1085</v>
      </c>
      <c r="D524" s="181" t="s">
        <v>193</v>
      </c>
      <c r="E524" s="182" t="s">
        <v>5040</v>
      </c>
      <c r="F524" s="183" t="s">
        <v>5041</v>
      </c>
      <c r="G524" s="184" t="s">
        <v>196</v>
      </c>
      <c r="H524" s="185">
        <v>16</v>
      </c>
      <c r="I524" s="186"/>
      <c r="J524" s="187">
        <f>ROUND(I524*H524,2)</f>
        <v>0</v>
      </c>
      <c r="K524" s="183" t="s">
        <v>4614</v>
      </c>
      <c r="L524" s="42"/>
      <c r="M524" s="188" t="s">
        <v>19</v>
      </c>
      <c r="N524" s="189" t="s">
        <v>44</v>
      </c>
      <c r="O524" s="67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292</v>
      </c>
      <c r="AT524" s="192" t="s">
        <v>193</v>
      </c>
      <c r="AU524" s="192" t="s">
        <v>82</v>
      </c>
      <c r="AY524" s="20" t="s">
        <v>191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80</v>
      </c>
      <c r="BK524" s="193">
        <f>ROUND(I524*H524,2)</f>
        <v>0</v>
      </c>
      <c r="BL524" s="20" t="s">
        <v>292</v>
      </c>
      <c r="BM524" s="192" t="s">
        <v>1769</v>
      </c>
    </row>
    <row r="525" spans="1:65" s="2" customFormat="1" ht="11.25">
      <c r="A525" s="37"/>
      <c r="B525" s="38"/>
      <c r="C525" s="39"/>
      <c r="D525" s="194" t="s">
        <v>199</v>
      </c>
      <c r="E525" s="39"/>
      <c r="F525" s="195" t="s">
        <v>5042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199</v>
      </c>
      <c r="AU525" s="20" t="s">
        <v>82</v>
      </c>
    </row>
    <row r="526" spans="1:65" s="2" customFormat="1" ht="11.25">
      <c r="A526" s="37"/>
      <c r="B526" s="38"/>
      <c r="C526" s="39"/>
      <c r="D526" s="199" t="s">
        <v>206</v>
      </c>
      <c r="E526" s="39"/>
      <c r="F526" s="200" t="s">
        <v>5043</v>
      </c>
      <c r="G526" s="39"/>
      <c r="H526" s="39"/>
      <c r="I526" s="196"/>
      <c r="J526" s="39"/>
      <c r="K526" s="39"/>
      <c r="L526" s="42"/>
      <c r="M526" s="197"/>
      <c r="N526" s="198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206</v>
      </c>
      <c r="AU526" s="20" t="s">
        <v>82</v>
      </c>
    </row>
    <row r="527" spans="1:65" s="2" customFormat="1" ht="16.5" customHeight="1">
      <c r="A527" s="37"/>
      <c r="B527" s="38"/>
      <c r="C527" s="181" t="s">
        <v>1093</v>
      </c>
      <c r="D527" s="181" t="s">
        <v>193</v>
      </c>
      <c r="E527" s="182" t="s">
        <v>5044</v>
      </c>
      <c r="F527" s="183" t="s">
        <v>5045</v>
      </c>
      <c r="G527" s="184" t="s">
        <v>196</v>
      </c>
      <c r="H527" s="185">
        <v>18</v>
      </c>
      <c r="I527" s="186"/>
      <c r="J527" s="187">
        <f>ROUND(I527*H527,2)</f>
        <v>0</v>
      </c>
      <c r="K527" s="183" t="s">
        <v>4614</v>
      </c>
      <c r="L527" s="42"/>
      <c r="M527" s="188" t="s">
        <v>19</v>
      </c>
      <c r="N527" s="189" t="s">
        <v>44</v>
      </c>
      <c r="O527" s="67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2" t="s">
        <v>292</v>
      </c>
      <c r="AT527" s="192" t="s">
        <v>193</v>
      </c>
      <c r="AU527" s="192" t="s">
        <v>82</v>
      </c>
      <c r="AY527" s="20" t="s">
        <v>191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0" t="s">
        <v>80</v>
      </c>
      <c r="BK527" s="193">
        <f>ROUND(I527*H527,2)</f>
        <v>0</v>
      </c>
      <c r="BL527" s="20" t="s">
        <v>292</v>
      </c>
      <c r="BM527" s="192" t="s">
        <v>1777</v>
      </c>
    </row>
    <row r="528" spans="1:65" s="2" customFormat="1" ht="11.25">
      <c r="A528" s="37"/>
      <c r="B528" s="38"/>
      <c r="C528" s="39"/>
      <c r="D528" s="194" t="s">
        <v>199</v>
      </c>
      <c r="E528" s="39"/>
      <c r="F528" s="195" t="s">
        <v>5046</v>
      </c>
      <c r="G528" s="39"/>
      <c r="H528" s="39"/>
      <c r="I528" s="196"/>
      <c r="J528" s="39"/>
      <c r="K528" s="39"/>
      <c r="L528" s="42"/>
      <c r="M528" s="197"/>
      <c r="N528" s="198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199</v>
      </c>
      <c r="AU528" s="20" t="s">
        <v>82</v>
      </c>
    </row>
    <row r="529" spans="1:65" s="2" customFormat="1" ht="11.25">
      <c r="A529" s="37"/>
      <c r="B529" s="38"/>
      <c r="C529" s="39"/>
      <c r="D529" s="199" t="s">
        <v>206</v>
      </c>
      <c r="E529" s="39"/>
      <c r="F529" s="200" t="s">
        <v>5047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206</v>
      </c>
      <c r="AU529" s="20" t="s">
        <v>82</v>
      </c>
    </row>
    <row r="530" spans="1:65" s="2" customFormat="1" ht="16.5" customHeight="1">
      <c r="A530" s="37"/>
      <c r="B530" s="38"/>
      <c r="C530" s="181" t="s">
        <v>1100</v>
      </c>
      <c r="D530" s="181" t="s">
        <v>193</v>
      </c>
      <c r="E530" s="182" t="s">
        <v>5048</v>
      </c>
      <c r="F530" s="183" t="s">
        <v>5049</v>
      </c>
      <c r="G530" s="184" t="s">
        <v>196</v>
      </c>
      <c r="H530" s="185">
        <v>4</v>
      </c>
      <c r="I530" s="186"/>
      <c r="J530" s="187">
        <f>ROUND(I530*H530,2)</f>
        <v>0</v>
      </c>
      <c r="K530" s="183" t="s">
        <v>4614</v>
      </c>
      <c r="L530" s="42"/>
      <c r="M530" s="188" t="s">
        <v>19</v>
      </c>
      <c r="N530" s="189" t="s">
        <v>44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292</v>
      </c>
      <c r="AT530" s="192" t="s">
        <v>193</v>
      </c>
      <c r="AU530" s="192" t="s">
        <v>82</v>
      </c>
      <c r="AY530" s="20" t="s">
        <v>191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80</v>
      </c>
      <c r="BK530" s="193">
        <f>ROUND(I530*H530,2)</f>
        <v>0</v>
      </c>
      <c r="BL530" s="20" t="s">
        <v>292</v>
      </c>
      <c r="BM530" s="192" t="s">
        <v>1786</v>
      </c>
    </row>
    <row r="531" spans="1:65" s="2" customFormat="1" ht="11.25">
      <c r="A531" s="37"/>
      <c r="B531" s="38"/>
      <c r="C531" s="39"/>
      <c r="D531" s="194" t="s">
        <v>199</v>
      </c>
      <c r="E531" s="39"/>
      <c r="F531" s="195" t="s">
        <v>5050</v>
      </c>
      <c r="G531" s="39"/>
      <c r="H531" s="39"/>
      <c r="I531" s="196"/>
      <c r="J531" s="39"/>
      <c r="K531" s="39"/>
      <c r="L531" s="42"/>
      <c r="M531" s="197"/>
      <c r="N531" s="198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199</v>
      </c>
      <c r="AU531" s="20" t="s">
        <v>82</v>
      </c>
    </row>
    <row r="532" spans="1:65" s="2" customFormat="1" ht="11.25">
      <c r="A532" s="37"/>
      <c r="B532" s="38"/>
      <c r="C532" s="39"/>
      <c r="D532" s="199" t="s">
        <v>206</v>
      </c>
      <c r="E532" s="39"/>
      <c r="F532" s="200" t="s">
        <v>5051</v>
      </c>
      <c r="G532" s="39"/>
      <c r="H532" s="39"/>
      <c r="I532" s="196"/>
      <c r="J532" s="39"/>
      <c r="K532" s="39"/>
      <c r="L532" s="42"/>
      <c r="M532" s="197"/>
      <c r="N532" s="198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206</v>
      </c>
      <c r="AU532" s="20" t="s">
        <v>82</v>
      </c>
    </row>
    <row r="533" spans="1:65" s="2" customFormat="1" ht="16.5" customHeight="1">
      <c r="A533" s="37"/>
      <c r="B533" s="38"/>
      <c r="C533" s="181" t="s">
        <v>1105</v>
      </c>
      <c r="D533" s="181" t="s">
        <v>193</v>
      </c>
      <c r="E533" s="182" t="s">
        <v>5052</v>
      </c>
      <c r="F533" s="183" t="s">
        <v>5053</v>
      </c>
      <c r="G533" s="184" t="s">
        <v>196</v>
      </c>
      <c r="H533" s="185">
        <v>6</v>
      </c>
      <c r="I533" s="186"/>
      <c r="J533" s="187">
        <f>ROUND(I533*H533,2)</f>
        <v>0</v>
      </c>
      <c r="K533" s="183" t="s">
        <v>4614</v>
      </c>
      <c r="L533" s="42"/>
      <c r="M533" s="188" t="s">
        <v>19</v>
      </c>
      <c r="N533" s="189" t="s">
        <v>44</v>
      </c>
      <c r="O533" s="67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2" t="s">
        <v>292</v>
      </c>
      <c r="AT533" s="192" t="s">
        <v>193</v>
      </c>
      <c r="AU533" s="192" t="s">
        <v>82</v>
      </c>
      <c r="AY533" s="20" t="s">
        <v>191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0" t="s">
        <v>80</v>
      </c>
      <c r="BK533" s="193">
        <f>ROUND(I533*H533,2)</f>
        <v>0</v>
      </c>
      <c r="BL533" s="20" t="s">
        <v>292</v>
      </c>
      <c r="BM533" s="192" t="s">
        <v>1796</v>
      </c>
    </row>
    <row r="534" spans="1:65" s="2" customFormat="1" ht="11.25">
      <c r="A534" s="37"/>
      <c r="B534" s="38"/>
      <c r="C534" s="39"/>
      <c r="D534" s="194" t="s">
        <v>199</v>
      </c>
      <c r="E534" s="39"/>
      <c r="F534" s="195" t="s">
        <v>5054</v>
      </c>
      <c r="G534" s="39"/>
      <c r="H534" s="39"/>
      <c r="I534" s="196"/>
      <c r="J534" s="39"/>
      <c r="K534" s="39"/>
      <c r="L534" s="42"/>
      <c r="M534" s="197"/>
      <c r="N534" s="198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199</v>
      </c>
      <c r="AU534" s="20" t="s">
        <v>82</v>
      </c>
    </row>
    <row r="535" spans="1:65" s="2" customFormat="1" ht="11.25">
      <c r="A535" s="37"/>
      <c r="B535" s="38"/>
      <c r="C535" s="39"/>
      <c r="D535" s="199" t="s">
        <v>206</v>
      </c>
      <c r="E535" s="39"/>
      <c r="F535" s="200" t="s">
        <v>5055</v>
      </c>
      <c r="G535" s="39"/>
      <c r="H535" s="39"/>
      <c r="I535" s="196"/>
      <c r="J535" s="39"/>
      <c r="K535" s="39"/>
      <c r="L535" s="42"/>
      <c r="M535" s="197"/>
      <c r="N535" s="198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206</v>
      </c>
      <c r="AU535" s="20" t="s">
        <v>82</v>
      </c>
    </row>
    <row r="536" spans="1:65" s="2" customFormat="1" ht="16.5" customHeight="1">
      <c r="A536" s="37"/>
      <c r="B536" s="38"/>
      <c r="C536" s="181" t="s">
        <v>1111</v>
      </c>
      <c r="D536" s="181" t="s">
        <v>193</v>
      </c>
      <c r="E536" s="182" t="s">
        <v>5056</v>
      </c>
      <c r="F536" s="183" t="s">
        <v>5057</v>
      </c>
      <c r="G536" s="184" t="s">
        <v>196</v>
      </c>
      <c r="H536" s="185">
        <v>4</v>
      </c>
      <c r="I536" s="186"/>
      <c r="J536" s="187">
        <f>ROUND(I536*H536,2)</f>
        <v>0</v>
      </c>
      <c r="K536" s="183" t="s">
        <v>19</v>
      </c>
      <c r="L536" s="42"/>
      <c r="M536" s="188" t="s">
        <v>19</v>
      </c>
      <c r="N536" s="189" t="s">
        <v>44</v>
      </c>
      <c r="O536" s="67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292</v>
      </c>
      <c r="AT536" s="192" t="s">
        <v>193</v>
      </c>
      <c r="AU536" s="192" t="s">
        <v>82</v>
      </c>
      <c r="AY536" s="20" t="s">
        <v>191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80</v>
      </c>
      <c r="BK536" s="193">
        <f>ROUND(I536*H536,2)</f>
        <v>0</v>
      </c>
      <c r="BL536" s="20" t="s">
        <v>292</v>
      </c>
      <c r="BM536" s="192" t="s">
        <v>1802</v>
      </c>
    </row>
    <row r="537" spans="1:65" s="2" customFormat="1" ht="11.25">
      <c r="A537" s="37"/>
      <c r="B537" s="38"/>
      <c r="C537" s="39"/>
      <c r="D537" s="194" t="s">
        <v>199</v>
      </c>
      <c r="E537" s="39"/>
      <c r="F537" s="195" t="s">
        <v>5057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199</v>
      </c>
      <c r="AU537" s="20" t="s">
        <v>82</v>
      </c>
    </row>
    <row r="538" spans="1:65" s="2" customFormat="1" ht="16.5" customHeight="1">
      <c r="A538" s="37"/>
      <c r="B538" s="38"/>
      <c r="C538" s="181" t="s">
        <v>1120</v>
      </c>
      <c r="D538" s="181" t="s">
        <v>193</v>
      </c>
      <c r="E538" s="182" t="s">
        <v>5058</v>
      </c>
      <c r="F538" s="183" t="s">
        <v>5059</v>
      </c>
      <c r="G538" s="184" t="s">
        <v>196</v>
      </c>
      <c r="H538" s="185">
        <v>7</v>
      </c>
      <c r="I538" s="186"/>
      <c r="J538" s="187">
        <f>ROUND(I538*H538,2)</f>
        <v>0</v>
      </c>
      <c r="K538" s="183" t="s">
        <v>19</v>
      </c>
      <c r="L538" s="42"/>
      <c r="M538" s="188" t="s">
        <v>19</v>
      </c>
      <c r="N538" s="189" t="s">
        <v>44</v>
      </c>
      <c r="O538" s="67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2" t="s">
        <v>292</v>
      </c>
      <c r="AT538" s="192" t="s">
        <v>193</v>
      </c>
      <c r="AU538" s="192" t="s">
        <v>82</v>
      </c>
      <c r="AY538" s="20" t="s">
        <v>191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0" t="s">
        <v>80</v>
      </c>
      <c r="BK538" s="193">
        <f>ROUND(I538*H538,2)</f>
        <v>0</v>
      </c>
      <c r="BL538" s="20" t="s">
        <v>292</v>
      </c>
      <c r="BM538" s="192" t="s">
        <v>1815</v>
      </c>
    </row>
    <row r="539" spans="1:65" s="2" customFormat="1" ht="11.25">
      <c r="A539" s="37"/>
      <c r="B539" s="38"/>
      <c r="C539" s="39"/>
      <c r="D539" s="194" t="s">
        <v>199</v>
      </c>
      <c r="E539" s="39"/>
      <c r="F539" s="195" t="s">
        <v>5059</v>
      </c>
      <c r="G539" s="39"/>
      <c r="H539" s="39"/>
      <c r="I539" s="196"/>
      <c r="J539" s="39"/>
      <c r="K539" s="39"/>
      <c r="L539" s="42"/>
      <c r="M539" s="197"/>
      <c r="N539" s="198"/>
      <c r="O539" s="67"/>
      <c r="P539" s="67"/>
      <c r="Q539" s="67"/>
      <c r="R539" s="67"/>
      <c r="S539" s="67"/>
      <c r="T539" s="68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20" t="s">
        <v>199</v>
      </c>
      <c r="AU539" s="20" t="s">
        <v>82</v>
      </c>
    </row>
    <row r="540" spans="1:65" s="2" customFormat="1" ht="16.5" customHeight="1">
      <c r="A540" s="37"/>
      <c r="B540" s="38"/>
      <c r="C540" s="181" t="s">
        <v>1127</v>
      </c>
      <c r="D540" s="181" t="s">
        <v>193</v>
      </c>
      <c r="E540" s="182" t="s">
        <v>5060</v>
      </c>
      <c r="F540" s="183" t="s">
        <v>5061</v>
      </c>
      <c r="G540" s="184" t="s">
        <v>196</v>
      </c>
      <c r="H540" s="185">
        <v>7</v>
      </c>
      <c r="I540" s="186"/>
      <c r="J540" s="187">
        <f>ROUND(I540*H540,2)</f>
        <v>0</v>
      </c>
      <c r="K540" s="183" t="s">
        <v>19</v>
      </c>
      <c r="L540" s="42"/>
      <c r="M540" s="188" t="s">
        <v>19</v>
      </c>
      <c r="N540" s="189" t="s">
        <v>44</v>
      </c>
      <c r="O540" s="67"/>
      <c r="P540" s="190">
        <f>O540*H540</f>
        <v>0</v>
      </c>
      <c r="Q540" s="190">
        <v>0</v>
      </c>
      <c r="R540" s="190">
        <f>Q540*H540</f>
        <v>0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292</v>
      </c>
      <c r="AT540" s="192" t="s">
        <v>193</v>
      </c>
      <c r="AU540" s="192" t="s">
        <v>82</v>
      </c>
      <c r="AY540" s="20" t="s">
        <v>191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80</v>
      </c>
      <c r="BK540" s="193">
        <f>ROUND(I540*H540,2)</f>
        <v>0</v>
      </c>
      <c r="BL540" s="20" t="s">
        <v>292</v>
      </c>
      <c r="BM540" s="192" t="s">
        <v>1824</v>
      </c>
    </row>
    <row r="541" spans="1:65" s="2" customFormat="1" ht="11.25">
      <c r="A541" s="37"/>
      <c r="B541" s="38"/>
      <c r="C541" s="39"/>
      <c r="D541" s="194" t="s">
        <v>199</v>
      </c>
      <c r="E541" s="39"/>
      <c r="F541" s="195" t="s">
        <v>5061</v>
      </c>
      <c r="G541" s="39"/>
      <c r="H541" s="39"/>
      <c r="I541" s="196"/>
      <c r="J541" s="39"/>
      <c r="K541" s="39"/>
      <c r="L541" s="42"/>
      <c r="M541" s="197"/>
      <c r="N541" s="198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199</v>
      </c>
      <c r="AU541" s="20" t="s">
        <v>82</v>
      </c>
    </row>
    <row r="542" spans="1:65" s="2" customFormat="1" ht="16.5" customHeight="1">
      <c r="A542" s="37"/>
      <c r="B542" s="38"/>
      <c r="C542" s="181" t="s">
        <v>1134</v>
      </c>
      <c r="D542" s="181" t="s">
        <v>193</v>
      </c>
      <c r="E542" s="182" t="s">
        <v>5062</v>
      </c>
      <c r="F542" s="183" t="s">
        <v>5063</v>
      </c>
      <c r="G542" s="184" t="s">
        <v>196</v>
      </c>
      <c r="H542" s="185">
        <v>1</v>
      </c>
      <c r="I542" s="186"/>
      <c r="J542" s="187">
        <f>ROUND(I542*H542,2)</f>
        <v>0</v>
      </c>
      <c r="K542" s="183" t="s">
        <v>19</v>
      </c>
      <c r="L542" s="42"/>
      <c r="M542" s="188" t="s">
        <v>19</v>
      </c>
      <c r="N542" s="189" t="s">
        <v>44</v>
      </c>
      <c r="O542" s="67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292</v>
      </c>
      <c r="AT542" s="192" t="s">
        <v>193</v>
      </c>
      <c r="AU542" s="192" t="s">
        <v>82</v>
      </c>
      <c r="AY542" s="20" t="s">
        <v>191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80</v>
      </c>
      <c r="BK542" s="193">
        <f>ROUND(I542*H542,2)</f>
        <v>0</v>
      </c>
      <c r="BL542" s="20" t="s">
        <v>292</v>
      </c>
      <c r="BM542" s="192" t="s">
        <v>1832</v>
      </c>
    </row>
    <row r="543" spans="1:65" s="2" customFormat="1" ht="11.25">
      <c r="A543" s="37"/>
      <c r="B543" s="38"/>
      <c r="C543" s="39"/>
      <c r="D543" s="194" t="s">
        <v>199</v>
      </c>
      <c r="E543" s="39"/>
      <c r="F543" s="195" t="s">
        <v>5063</v>
      </c>
      <c r="G543" s="39"/>
      <c r="H543" s="39"/>
      <c r="I543" s="196"/>
      <c r="J543" s="39"/>
      <c r="K543" s="39"/>
      <c r="L543" s="42"/>
      <c r="M543" s="197"/>
      <c r="N543" s="198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199</v>
      </c>
      <c r="AU543" s="20" t="s">
        <v>82</v>
      </c>
    </row>
    <row r="544" spans="1:65" s="2" customFormat="1" ht="16.5" customHeight="1">
      <c r="A544" s="37"/>
      <c r="B544" s="38"/>
      <c r="C544" s="181" t="s">
        <v>1142</v>
      </c>
      <c r="D544" s="181" t="s">
        <v>193</v>
      </c>
      <c r="E544" s="182" t="s">
        <v>5064</v>
      </c>
      <c r="F544" s="183" t="s">
        <v>5065</v>
      </c>
      <c r="G544" s="184" t="s">
        <v>196</v>
      </c>
      <c r="H544" s="185">
        <v>3</v>
      </c>
      <c r="I544" s="186"/>
      <c r="J544" s="187">
        <f>ROUND(I544*H544,2)</f>
        <v>0</v>
      </c>
      <c r="K544" s="183" t="s">
        <v>19</v>
      </c>
      <c r="L544" s="42"/>
      <c r="M544" s="188" t="s">
        <v>19</v>
      </c>
      <c r="N544" s="189" t="s">
        <v>44</v>
      </c>
      <c r="O544" s="67"/>
      <c r="P544" s="190">
        <f>O544*H544</f>
        <v>0</v>
      </c>
      <c r="Q544" s="190">
        <v>0</v>
      </c>
      <c r="R544" s="190">
        <f>Q544*H544</f>
        <v>0</v>
      </c>
      <c r="S544" s="190">
        <v>0</v>
      </c>
      <c r="T544" s="191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2" t="s">
        <v>292</v>
      </c>
      <c r="AT544" s="192" t="s">
        <v>193</v>
      </c>
      <c r="AU544" s="192" t="s">
        <v>82</v>
      </c>
      <c r="AY544" s="20" t="s">
        <v>191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20" t="s">
        <v>80</v>
      </c>
      <c r="BK544" s="193">
        <f>ROUND(I544*H544,2)</f>
        <v>0</v>
      </c>
      <c r="BL544" s="20" t="s">
        <v>292</v>
      </c>
      <c r="BM544" s="192" t="s">
        <v>1843</v>
      </c>
    </row>
    <row r="545" spans="1:65" s="2" customFormat="1" ht="11.25">
      <c r="A545" s="37"/>
      <c r="B545" s="38"/>
      <c r="C545" s="39"/>
      <c r="D545" s="194" t="s">
        <v>199</v>
      </c>
      <c r="E545" s="39"/>
      <c r="F545" s="195" t="s">
        <v>5065</v>
      </c>
      <c r="G545" s="39"/>
      <c r="H545" s="39"/>
      <c r="I545" s="196"/>
      <c r="J545" s="39"/>
      <c r="K545" s="39"/>
      <c r="L545" s="42"/>
      <c r="M545" s="197"/>
      <c r="N545" s="198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199</v>
      </c>
      <c r="AU545" s="20" t="s">
        <v>82</v>
      </c>
    </row>
    <row r="546" spans="1:65" s="2" customFormat="1" ht="29.25">
      <c r="A546" s="37"/>
      <c r="B546" s="38"/>
      <c r="C546" s="39"/>
      <c r="D546" s="194" t="s">
        <v>402</v>
      </c>
      <c r="E546" s="39"/>
      <c r="F546" s="243" t="s">
        <v>5066</v>
      </c>
      <c r="G546" s="39"/>
      <c r="H546" s="39"/>
      <c r="I546" s="196"/>
      <c r="J546" s="39"/>
      <c r="K546" s="39"/>
      <c r="L546" s="42"/>
      <c r="M546" s="197"/>
      <c r="N546" s="198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402</v>
      </c>
      <c r="AU546" s="20" t="s">
        <v>82</v>
      </c>
    </row>
    <row r="547" spans="1:65" s="2" customFormat="1" ht="16.5" customHeight="1">
      <c r="A547" s="37"/>
      <c r="B547" s="38"/>
      <c r="C547" s="181" t="s">
        <v>1149</v>
      </c>
      <c r="D547" s="181" t="s">
        <v>193</v>
      </c>
      <c r="E547" s="182" t="s">
        <v>5067</v>
      </c>
      <c r="F547" s="183" t="s">
        <v>5068</v>
      </c>
      <c r="G547" s="184" t="s">
        <v>196</v>
      </c>
      <c r="H547" s="185">
        <v>2</v>
      </c>
      <c r="I547" s="186"/>
      <c r="J547" s="187">
        <f>ROUND(I547*H547,2)</f>
        <v>0</v>
      </c>
      <c r="K547" s="183" t="s">
        <v>19</v>
      </c>
      <c r="L547" s="42"/>
      <c r="M547" s="188" t="s">
        <v>19</v>
      </c>
      <c r="N547" s="189" t="s">
        <v>44</v>
      </c>
      <c r="O547" s="67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2" t="s">
        <v>292</v>
      </c>
      <c r="AT547" s="192" t="s">
        <v>193</v>
      </c>
      <c r="AU547" s="192" t="s">
        <v>82</v>
      </c>
      <c r="AY547" s="20" t="s">
        <v>191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20" t="s">
        <v>80</v>
      </c>
      <c r="BK547" s="193">
        <f>ROUND(I547*H547,2)</f>
        <v>0</v>
      </c>
      <c r="BL547" s="20" t="s">
        <v>292</v>
      </c>
      <c r="BM547" s="192" t="s">
        <v>1851</v>
      </c>
    </row>
    <row r="548" spans="1:65" s="2" customFormat="1" ht="11.25">
      <c r="A548" s="37"/>
      <c r="B548" s="38"/>
      <c r="C548" s="39"/>
      <c r="D548" s="194" t="s">
        <v>199</v>
      </c>
      <c r="E548" s="39"/>
      <c r="F548" s="195" t="s">
        <v>5068</v>
      </c>
      <c r="G548" s="39"/>
      <c r="H548" s="39"/>
      <c r="I548" s="196"/>
      <c r="J548" s="39"/>
      <c r="K548" s="39"/>
      <c r="L548" s="42"/>
      <c r="M548" s="197"/>
      <c r="N548" s="198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199</v>
      </c>
      <c r="AU548" s="20" t="s">
        <v>82</v>
      </c>
    </row>
    <row r="549" spans="1:65" s="2" customFormat="1" ht="19.5">
      <c r="A549" s="37"/>
      <c r="B549" s="38"/>
      <c r="C549" s="39"/>
      <c r="D549" s="194" t="s">
        <v>402</v>
      </c>
      <c r="E549" s="39"/>
      <c r="F549" s="243" t="s">
        <v>5069</v>
      </c>
      <c r="G549" s="39"/>
      <c r="H549" s="39"/>
      <c r="I549" s="196"/>
      <c r="J549" s="39"/>
      <c r="K549" s="39"/>
      <c r="L549" s="42"/>
      <c r="M549" s="197"/>
      <c r="N549" s="198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402</v>
      </c>
      <c r="AU549" s="20" t="s">
        <v>82</v>
      </c>
    </row>
    <row r="550" spans="1:65" s="2" customFormat="1" ht="16.5" customHeight="1">
      <c r="A550" s="37"/>
      <c r="B550" s="38"/>
      <c r="C550" s="181" t="s">
        <v>1156</v>
      </c>
      <c r="D550" s="181" t="s">
        <v>193</v>
      </c>
      <c r="E550" s="182" t="s">
        <v>5070</v>
      </c>
      <c r="F550" s="183" t="s">
        <v>5071</v>
      </c>
      <c r="G550" s="184" t="s">
        <v>196</v>
      </c>
      <c r="H550" s="185">
        <v>2</v>
      </c>
      <c r="I550" s="186"/>
      <c r="J550" s="187">
        <f>ROUND(I550*H550,2)</f>
        <v>0</v>
      </c>
      <c r="K550" s="183" t="s">
        <v>19</v>
      </c>
      <c r="L550" s="42"/>
      <c r="M550" s="188" t="s">
        <v>19</v>
      </c>
      <c r="N550" s="189" t="s">
        <v>44</v>
      </c>
      <c r="O550" s="67"/>
      <c r="P550" s="190">
        <f>O550*H550</f>
        <v>0</v>
      </c>
      <c r="Q550" s="190">
        <v>0</v>
      </c>
      <c r="R550" s="190">
        <f>Q550*H550</f>
        <v>0</v>
      </c>
      <c r="S550" s="190">
        <v>0</v>
      </c>
      <c r="T550" s="191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2" t="s">
        <v>292</v>
      </c>
      <c r="AT550" s="192" t="s">
        <v>193</v>
      </c>
      <c r="AU550" s="192" t="s">
        <v>82</v>
      </c>
      <c r="AY550" s="20" t="s">
        <v>191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0" t="s">
        <v>80</v>
      </c>
      <c r="BK550" s="193">
        <f>ROUND(I550*H550,2)</f>
        <v>0</v>
      </c>
      <c r="BL550" s="20" t="s">
        <v>292</v>
      </c>
      <c r="BM550" s="192" t="s">
        <v>1859</v>
      </c>
    </row>
    <row r="551" spans="1:65" s="2" customFormat="1" ht="11.25">
      <c r="A551" s="37"/>
      <c r="B551" s="38"/>
      <c r="C551" s="39"/>
      <c r="D551" s="194" t="s">
        <v>199</v>
      </c>
      <c r="E551" s="39"/>
      <c r="F551" s="195" t="s">
        <v>5071</v>
      </c>
      <c r="G551" s="39"/>
      <c r="H551" s="39"/>
      <c r="I551" s="196"/>
      <c r="J551" s="39"/>
      <c r="K551" s="39"/>
      <c r="L551" s="42"/>
      <c r="M551" s="197"/>
      <c r="N551" s="198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199</v>
      </c>
      <c r="AU551" s="20" t="s">
        <v>82</v>
      </c>
    </row>
    <row r="552" spans="1:65" s="2" customFormat="1" ht="29.25">
      <c r="A552" s="37"/>
      <c r="B552" s="38"/>
      <c r="C552" s="39"/>
      <c r="D552" s="194" t="s">
        <v>402</v>
      </c>
      <c r="E552" s="39"/>
      <c r="F552" s="243" t="s">
        <v>5066</v>
      </c>
      <c r="G552" s="39"/>
      <c r="H552" s="39"/>
      <c r="I552" s="196"/>
      <c r="J552" s="39"/>
      <c r="K552" s="39"/>
      <c r="L552" s="42"/>
      <c r="M552" s="197"/>
      <c r="N552" s="198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402</v>
      </c>
      <c r="AU552" s="20" t="s">
        <v>82</v>
      </c>
    </row>
    <row r="553" spans="1:65" s="2" customFormat="1" ht="16.5" customHeight="1">
      <c r="A553" s="37"/>
      <c r="B553" s="38"/>
      <c r="C553" s="181" t="s">
        <v>1164</v>
      </c>
      <c r="D553" s="181" t="s">
        <v>193</v>
      </c>
      <c r="E553" s="182" t="s">
        <v>5072</v>
      </c>
      <c r="F553" s="183" t="s">
        <v>5073</v>
      </c>
      <c r="G553" s="184" t="s">
        <v>196</v>
      </c>
      <c r="H553" s="185">
        <v>3</v>
      </c>
      <c r="I553" s="186"/>
      <c r="J553" s="187">
        <f>ROUND(I553*H553,2)</f>
        <v>0</v>
      </c>
      <c r="K553" s="183" t="s">
        <v>4614</v>
      </c>
      <c r="L553" s="42"/>
      <c r="M553" s="188" t="s">
        <v>19</v>
      </c>
      <c r="N553" s="189" t="s">
        <v>44</v>
      </c>
      <c r="O553" s="67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2" t="s">
        <v>292</v>
      </c>
      <c r="AT553" s="192" t="s">
        <v>193</v>
      </c>
      <c r="AU553" s="192" t="s">
        <v>82</v>
      </c>
      <c r="AY553" s="20" t="s">
        <v>191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20" t="s">
        <v>80</v>
      </c>
      <c r="BK553" s="193">
        <f>ROUND(I553*H553,2)</f>
        <v>0</v>
      </c>
      <c r="BL553" s="20" t="s">
        <v>292</v>
      </c>
      <c r="BM553" s="192" t="s">
        <v>1867</v>
      </c>
    </row>
    <row r="554" spans="1:65" s="2" customFormat="1" ht="11.25">
      <c r="A554" s="37"/>
      <c r="B554" s="38"/>
      <c r="C554" s="39"/>
      <c r="D554" s="194" t="s">
        <v>199</v>
      </c>
      <c r="E554" s="39"/>
      <c r="F554" s="195" t="s">
        <v>5074</v>
      </c>
      <c r="G554" s="39"/>
      <c r="H554" s="39"/>
      <c r="I554" s="196"/>
      <c r="J554" s="39"/>
      <c r="K554" s="39"/>
      <c r="L554" s="42"/>
      <c r="M554" s="197"/>
      <c r="N554" s="198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199</v>
      </c>
      <c r="AU554" s="20" t="s">
        <v>82</v>
      </c>
    </row>
    <row r="555" spans="1:65" s="2" customFormat="1" ht="11.25">
      <c r="A555" s="37"/>
      <c r="B555" s="38"/>
      <c r="C555" s="39"/>
      <c r="D555" s="199" t="s">
        <v>206</v>
      </c>
      <c r="E555" s="39"/>
      <c r="F555" s="200" t="s">
        <v>5075</v>
      </c>
      <c r="G555" s="39"/>
      <c r="H555" s="39"/>
      <c r="I555" s="196"/>
      <c r="J555" s="39"/>
      <c r="K555" s="39"/>
      <c r="L555" s="42"/>
      <c r="M555" s="197"/>
      <c r="N555" s="198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206</v>
      </c>
      <c r="AU555" s="20" t="s">
        <v>82</v>
      </c>
    </row>
    <row r="556" spans="1:65" s="2" customFormat="1" ht="16.5" customHeight="1">
      <c r="A556" s="37"/>
      <c r="B556" s="38"/>
      <c r="C556" s="181" t="s">
        <v>1172</v>
      </c>
      <c r="D556" s="181" t="s">
        <v>193</v>
      </c>
      <c r="E556" s="182" t="s">
        <v>5076</v>
      </c>
      <c r="F556" s="183" t="s">
        <v>5077</v>
      </c>
      <c r="G556" s="184" t="s">
        <v>196</v>
      </c>
      <c r="H556" s="185">
        <v>1</v>
      </c>
      <c r="I556" s="186"/>
      <c r="J556" s="187">
        <f>ROUND(I556*H556,2)</f>
        <v>0</v>
      </c>
      <c r="K556" s="183" t="s">
        <v>4614</v>
      </c>
      <c r="L556" s="42"/>
      <c r="M556" s="188" t="s">
        <v>19</v>
      </c>
      <c r="N556" s="189" t="s">
        <v>44</v>
      </c>
      <c r="O556" s="67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292</v>
      </c>
      <c r="AT556" s="192" t="s">
        <v>193</v>
      </c>
      <c r="AU556" s="192" t="s">
        <v>82</v>
      </c>
      <c r="AY556" s="20" t="s">
        <v>191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80</v>
      </c>
      <c r="BK556" s="193">
        <f>ROUND(I556*H556,2)</f>
        <v>0</v>
      </c>
      <c r="BL556" s="20" t="s">
        <v>292</v>
      </c>
      <c r="BM556" s="192" t="s">
        <v>1875</v>
      </c>
    </row>
    <row r="557" spans="1:65" s="2" customFormat="1" ht="11.25">
      <c r="A557" s="37"/>
      <c r="B557" s="38"/>
      <c r="C557" s="39"/>
      <c r="D557" s="194" t="s">
        <v>199</v>
      </c>
      <c r="E557" s="39"/>
      <c r="F557" s="195" t="s">
        <v>5078</v>
      </c>
      <c r="G557" s="39"/>
      <c r="H557" s="39"/>
      <c r="I557" s="196"/>
      <c r="J557" s="39"/>
      <c r="K557" s="39"/>
      <c r="L557" s="42"/>
      <c r="M557" s="197"/>
      <c r="N557" s="198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199</v>
      </c>
      <c r="AU557" s="20" t="s">
        <v>82</v>
      </c>
    </row>
    <row r="558" spans="1:65" s="2" customFormat="1" ht="11.25">
      <c r="A558" s="37"/>
      <c r="B558" s="38"/>
      <c r="C558" s="39"/>
      <c r="D558" s="199" t="s">
        <v>206</v>
      </c>
      <c r="E558" s="39"/>
      <c r="F558" s="200" t="s">
        <v>5079</v>
      </c>
      <c r="G558" s="39"/>
      <c r="H558" s="39"/>
      <c r="I558" s="196"/>
      <c r="J558" s="39"/>
      <c r="K558" s="39"/>
      <c r="L558" s="42"/>
      <c r="M558" s="197"/>
      <c r="N558" s="198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206</v>
      </c>
      <c r="AU558" s="20" t="s">
        <v>82</v>
      </c>
    </row>
    <row r="559" spans="1:65" s="2" customFormat="1" ht="16.5" customHeight="1">
      <c r="A559" s="37"/>
      <c r="B559" s="38"/>
      <c r="C559" s="181" t="s">
        <v>1178</v>
      </c>
      <c r="D559" s="181" t="s">
        <v>193</v>
      </c>
      <c r="E559" s="182" t="s">
        <v>5080</v>
      </c>
      <c r="F559" s="183" t="s">
        <v>5081</v>
      </c>
      <c r="G559" s="184" t="s">
        <v>196</v>
      </c>
      <c r="H559" s="185">
        <v>1</v>
      </c>
      <c r="I559" s="186"/>
      <c r="J559" s="187">
        <f>ROUND(I559*H559,2)</f>
        <v>0</v>
      </c>
      <c r="K559" s="183" t="s">
        <v>19</v>
      </c>
      <c r="L559" s="42"/>
      <c r="M559" s="188" t="s">
        <v>19</v>
      </c>
      <c r="N559" s="189" t="s">
        <v>44</v>
      </c>
      <c r="O559" s="67"/>
      <c r="P559" s="190">
        <f>O559*H559</f>
        <v>0</v>
      </c>
      <c r="Q559" s="190">
        <v>0</v>
      </c>
      <c r="R559" s="190">
        <f>Q559*H559</f>
        <v>0</v>
      </c>
      <c r="S559" s="190">
        <v>0</v>
      </c>
      <c r="T559" s="191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2" t="s">
        <v>292</v>
      </c>
      <c r="AT559" s="192" t="s">
        <v>193</v>
      </c>
      <c r="AU559" s="192" t="s">
        <v>82</v>
      </c>
      <c r="AY559" s="20" t="s">
        <v>191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0" t="s">
        <v>80</v>
      </c>
      <c r="BK559" s="193">
        <f>ROUND(I559*H559,2)</f>
        <v>0</v>
      </c>
      <c r="BL559" s="20" t="s">
        <v>292</v>
      </c>
      <c r="BM559" s="192" t="s">
        <v>1883</v>
      </c>
    </row>
    <row r="560" spans="1:65" s="2" customFormat="1" ht="11.25">
      <c r="A560" s="37"/>
      <c r="B560" s="38"/>
      <c r="C560" s="39"/>
      <c r="D560" s="194" t="s">
        <v>199</v>
      </c>
      <c r="E560" s="39"/>
      <c r="F560" s="195" t="s">
        <v>5082</v>
      </c>
      <c r="G560" s="39"/>
      <c r="H560" s="39"/>
      <c r="I560" s="196"/>
      <c r="J560" s="39"/>
      <c r="K560" s="39"/>
      <c r="L560" s="42"/>
      <c r="M560" s="197"/>
      <c r="N560" s="198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199</v>
      </c>
      <c r="AU560" s="20" t="s">
        <v>82</v>
      </c>
    </row>
    <row r="561" spans="1:65" s="2" customFormat="1" ht="24.2" customHeight="1">
      <c r="A561" s="37"/>
      <c r="B561" s="38"/>
      <c r="C561" s="181" t="s">
        <v>1186</v>
      </c>
      <c r="D561" s="181" t="s">
        <v>193</v>
      </c>
      <c r="E561" s="182" t="s">
        <v>5083</v>
      </c>
      <c r="F561" s="183" t="s">
        <v>5084</v>
      </c>
      <c r="G561" s="184" t="s">
        <v>1348</v>
      </c>
      <c r="H561" s="185">
        <v>2</v>
      </c>
      <c r="I561" s="186"/>
      <c r="J561" s="187">
        <f>ROUND(I561*H561,2)</f>
        <v>0</v>
      </c>
      <c r="K561" s="183" t="s">
        <v>19</v>
      </c>
      <c r="L561" s="42"/>
      <c r="M561" s="188" t="s">
        <v>19</v>
      </c>
      <c r="N561" s="189" t="s">
        <v>44</v>
      </c>
      <c r="O561" s="67"/>
      <c r="P561" s="190">
        <f>O561*H561</f>
        <v>0</v>
      </c>
      <c r="Q561" s="190">
        <v>0</v>
      </c>
      <c r="R561" s="190">
        <f>Q561*H561</f>
        <v>0</v>
      </c>
      <c r="S561" s="190">
        <v>0</v>
      </c>
      <c r="T561" s="19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2" t="s">
        <v>292</v>
      </c>
      <c r="AT561" s="192" t="s">
        <v>193</v>
      </c>
      <c r="AU561" s="192" t="s">
        <v>82</v>
      </c>
      <c r="AY561" s="20" t="s">
        <v>191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0" t="s">
        <v>80</v>
      </c>
      <c r="BK561" s="193">
        <f>ROUND(I561*H561,2)</f>
        <v>0</v>
      </c>
      <c r="BL561" s="20" t="s">
        <v>292</v>
      </c>
      <c r="BM561" s="192" t="s">
        <v>1891</v>
      </c>
    </row>
    <row r="562" spans="1:65" s="2" customFormat="1" ht="19.5">
      <c r="A562" s="37"/>
      <c r="B562" s="38"/>
      <c r="C562" s="39"/>
      <c r="D562" s="194" t="s">
        <v>199</v>
      </c>
      <c r="E562" s="39"/>
      <c r="F562" s="195" t="s">
        <v>5084</v>
      </c>
      <c r="G562" s="39"/>
      <c r="H562" s="39"/>
      <c r="I562" s="196"/>
      <c r="J562" s="39"/>
      <c r="K562" s="39"/>
      <c r="L562" s="42"/>
      <c r="M562" s="197"/>
      <c r="N562" s="198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199</v>
      </c>
      <c r="AU562" s="20" t="s">
        <v>82</v>
      </c>
    </row>
    <row r="563" spans="1:65" s="2" customFormat="1" ht="16.5" customHeight="1">
      <c r="A563" s="37"/>
      <c r="B563" s="38"/>
      <c r="C563" s="181" t="s">
        <v>1193</v>
      </c>
      <c r="D563" s="181" t="s">
        <v>193</v>
      </c>
      <c r="E563" s="182" t="s">
        <v>5085</v>
      </c>
      <c r="F563" s="183" t="s">
        <v>5086</v>
      </c>
      <c r="G563" s="184" t="s">
        <v>1348</v>
      </c>
      <c r="H563" s="185">
        <v>1</v>
      </c>
      <c r="I563" s="186"/>
      <c r="J563" s="187">
        <f>ROUND(I563*H563,2)</f>
        <v>0</v>
      </c>
      <c r="K563" s="183" t="s">
        <v>19</v>
      </c>
      <c r="L563" s="42"/>
      <c r="M563" s="188" t="s">
        <v>19</v>
      </c>
      <c r="N563" s="189" t="s">
        <v>44</v>
      </c>
      <c r="O563" s="67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2" t="s">
        <v>292</v>
      </c>
      <c r="AT563" s="192" t="s">
        <v>193</v>
      </c>
      <c r="AU563" s="192" t="s">
        <v>82</v>
      </c>
      <c r="AY563" s="20" t="s">
        <v>191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20" t="s">
        <v>80</v>
      </c>
      <c r="BK563" s="193">
        <f>ROUND(I563*H563,2)</f>
        <v>0</v>
      </c>
      <c r="BL563" s="20" t="s">
        <v>292</v>
      </c>
      <c r="BM563" s="192" t="s">
        <v>1899</v>
      </c>
    </row>
    <row r="564" spans="1:65" s="2" customFormat="1" ht="11.25">
      <c r="A564" s="37"/>
      <c r="B564" s="38"/>
      <c r="C564" s="39"/>
      <c r="D564" s="194" t="s">
        <v>199</v>
      </c>
      <c r="E564" s="39"/>
      <c r="F564" s="195" t="s">
        <v>5086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199</v>
      </c>
      <c r="AU564" s="20" t="s">
        <v>82</v>
      </c>
    </row>
    <row r="565" spans="1:65" s="2" customFormat="1" ht="24.2" customHeight="1">
      <c r="A565" s="37"/>
      <c r="B565" s="38"/>
      <c r="C565" s="181" t="s">
        <v>1201</v>
      </c>
      <c r="D565" s="181" t="s">
        <v>193</v>
      </c>
      <c r="E565" s="182" t="s">
        <v>5087</v>
      </c>
      <c r="F565" s="183" t="s">
        <v>5088</v>
      </c>
      <c r="G565" s="184" t="s">
        <v>1348</v>
      </c>
      <c r="H565" s="185">
        <v>20</v>
      </c>
      <c r="I565" s="186"/>
      <c r="J565" s="187">
        <f>ROUND(I565*H565,2)</f>
        <v>0</v>
      </c>
      <c r="K565" s="183" t="s">
        <v>19</v>
      </c>
      <c r="L565" s="42"/>
      <c r="M565" s="188" t="s">
        <v>19</v>
      </c>
      <c r="N565" s="189" t="s">
        <v>44</v>
      </c>
      <c r="O565" s="67"/>
      <c r="P565" s="190">
        <f>O565*H565</f>
        <v>0</v>
      </c>
      <c r="Q565" s="190">
        <v>0</v>
      </c>
      <c r="R565" s="190">
        <f>Q565*H565</f>
        <v>0</v>
      </c>
      <c r="S565" s="190">
        <v>0</v>
      </c>
      <c r="T565" s="191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2" t="s">
        <v>292</v>
      </c>
      <c r="AT565" s="192" t="s">
        <v>193</v>
      </c>
      <c r="AU565" s="192" t="s">
        <v>82</v>
      </c>
      <c r="AY565" s="20" t="s">
        <v>191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20" t="s">
        <v>80</v>
      </c>
      <c r="BK565" s="193">
        <f>ROUND(I565*H565,2)</f>
        <v>0</v>
      </c>
      <c r="BL565" s="20" t="s">
        <v>292</v>
      </c>
      <c r="BM565" s="192" t="s">
        <v>1907</v>
      </c>
    </row>
    <row r="566" spans="1:65" s="2" customFormat="1" ht="11.25">
      <c r="A566" s="37"/>
      <c r="B566" s="38"/>
      <c r="C566" s="39"/>
      <c r="D566" s="194" t="s">
        <v>199</v>
      </c>
      <c r="E566" s="39"/>
      <c r="F566" s="195" t="s">
        <v>5088</v>
      </c>
      <c r="G566" s="39"/>
      <c r="H566" s="39"/>
      <c r="I566" s="196"/>
      <c r="J566" s="39"/>
      <c r="K566" s="39"/>
      <c r="L566" s="42"/>
      <c r="M566" s="197"/>
      <c r="N566" s="198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199</v>
      </c>
      <c r="AU566" s="20" t="s">
        <v>82</v>
      </c>
    </row>
    <row r="567" spans="1:65" s="2" customFormat="1" ht="16.5" customHeight="1">
      <c r="A567" s="37"/>
      <c r="B567" s="38"/>
      <c r="C567" s="181" t="s">
        <v>1209</v>
      </c>
      <c r="D567" s="181" t="s">
        <v>193</v>
      </c>
      <c r="E567" s="182" t="s">
        <v>5089</v>
      </c>
      <c r="F567" s="183" t="s">
        <v>5090</v>
      </c>
      <c r="G567" s="184" t="s">
        <v>3364</v>
      </c>
      <c r="H567" s="185">
        <v>415</v>
      </c>
      <c r="I567" s="186"/>
      <c r="J567" s="187">
        <f>ROUND(I567*H567,2)</f>
        <v>0</v>
      </c>
      <c r="K567" s="183" t="s">
        <v>19</v>
      </c>
      <c r="L567" s="42"/>
      <c r="M567" s="188" t="s">
        <v>19</v>
      </c>
      <c r="N567" s="189" t="s">
        <v>44</v>
      </c>
      <c r="O567" s="67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2" t="s">
        <v>292</v>
      </c>
      <c r="AT567" s="192" t="s">
        <v>193</v>
      </c>
      <c r="AU567" s="192" t="s">
        <v>82</v>
      </c>
      <c r="AY567" s="20" t="s">
        <v>191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20" t="s">
        <v>80</v>
      </c>
      <c r="BK567" s="193">
        <f>ROUND(I567*H567,2)</f>
        <v>0</v>
      </c>
      <c r="BL567" s="20" t="s">
        <v>292</v>
      </c>
      <c r="BM567" s="192" t="s">
        <v>1915</v>
      </c>
    </row>
    <row r="568" spans="1:65" s="2" customFormat="1" ht="11.25">
      <c r="A568" s="37"/>
      <c r="B568" s="38"/>
      <c r="C568" s="39"/>
      <c r="D568" s="194" t="s">
        <v>199</v>
      </c>
      <c r="E568" s="39"/>
      <c r="F568" s="195" t="s">
        <v>5090</v>
      </c>
      <c r="G568" s="39"/>
      <c r="H568" s="39"/>
      <c r="I568" s="196"/>
      <c r="J568" s="39"/>
      <c r="K568" s="39"/>
      <c r="L568" s="42"/>
      <c r="M568" s="197"/>
      <c r="N568" s="198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199</v>
      </c>
      <c r="AU568" s="20" t="s">
        <v>82</v>
      </c>
    </row>
    <row r="569" spans="1:65" s="2" customFormat="1" ht="16.5" customHeight="1">
      <c r="A569" s="37"/>
      <c r="B569" s="38"/>
      <c r="C569" s="181" t="s">
        <v>1216</v>
      </c>
      <c r="D569" s="181" t="s">
        <v>193</v>
      </c>
      <c r="E569" s="182" t="s">
        <v>5091</v>
      </c>
      <c r="F569" s="183" t="s">
        <v>5092</v>
      </c>
      <c r="G569" s="184" t="s">
        <v>1348</v>
      </c>
      <c r="H569" s="185">
        <v>20</v>
      </c>
      <c r="I569" s="186"/>
      <c r="J569" s="187">
        <f>ROUND(I569*H569,2)</f>
        <v>0</v>
      </c>
      <c r="K569" s="183" t="s">
        <v>19</v>
      </c>
      <c r="L569" s="42"/>
      <c r="M569" s="188" t="s">
        <v>19</v>
      </c>
      <c r="N569" s="189" t="s">
        <v>44</v>
      </c>
      <c r="O569" s="67"/>
      <c r="P569" s="190">
        <f>O569*H569</f>
        <v>0</v>
      </c>
      <c r="Q569" s="190">
        <v>0</v>
      </c>
      <c r="R569" s="190">
        <f>Q569*H569</f>
        <v>0</v>
      </c>
      <c r="S569" s="190">
        <v>0</v>
      </c>
      <c r="T569" s="191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2" t="s">
        <v>292</v>
      </c>
      <c r="AT569" s="192" t="s">
        <v>193</v>
      </c>
      <c r="AU569" s="192" t="s">
        <v>82</v>
      </c>
      <c r="AY569" s="20" t="s">
        <v>191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20" t="s">
        <v>80</v>
      </c>
      <c r="BK569" s="193">
        <f>ROUND(I569*H569,2)</f>
        <v>0</v>
      </c>
      <c r="BL569" s="20" t="s">
        <v>292</v>
      </c>
      <c r="BM569" s="192" t="s">
        <v>1923</v>
      </c>
    </row>
    <row r="570" spans="1:65" s="2" customFormat="1" ht="11.25">
      <c r="A570" s="37"/>
      <c r="B570" s="38"/>
      <c r="C570" s="39"/>
      <c r="D570" s="194" t="s">
        <v>199</v>
      </c>
      <c r="E570" s="39"/>
      <c r="F570" s="195" t="s">
        <v>5093</v>
      </c>
      <c r="G570" s="39"/>
      <c r="H570" s="39"/>
      <c r="I570" s="196"/>
      <c r="J570" s="39"/>
      <c r="K570" s="39"/>
      <c r="L570" s="42"/>
      <c r="M570" s="197"/>
      <c r="N570" s="198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199</v>
      </c>
      <c r="AU570" s="20" t="s">
        <v>82</v>
      </c>
    </row>
    <row r="571" spans="1:65" s="2" customFormat="1" ht="29.25">
      <c r="A571" s="37"/>
      <c r="B571" s="38"/>
      <c r="C571" s="39"/>
      <c r="D571" s="194" t="s">
        <v>402</v>
      </c>
      <c r="E571" s="39"/>
      <c r="F571" s="243" t="s">
        <v>5094</v>
      </c>
      <c r="G571" s="39"/>
      <c r="H571" s="39"/>
      <c r="I571" s="196"/>
      <c r="J571" s="39"/>
      <c r="K571" s="39"/>
      <c r="L571" s="42"/>
      <c r="M571" s="197"/>
      <c r="N571" s="198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402</v>
      </c>
      <c r="AU571" s="20" t="s">
        <v>82</v>
      </c>
    </row>
    <row r="572" spans="1:65" s="2" customFormat="1" ht="16.5" customHeight="1">
      <c r="A572" s="37"/>
      <c r="B572" s="38"/>
      <c r="C572" s="181" t="s">
        <v>1226</v>
      </c>
      <c r="D572" s="181" t="s">
        <v>193</v>
      </c>
      <c r="E572" s="182" t="s">
        <v>5095</v>
      </c>
      <c r="F572" s="183" t="s">
        <v>5096</v>
      </c>
      <c r="G572" s="184" t="s">
        <v>1348</v>
      </c>
      <c r="H572" s="185">
        <v>1</v>
      </c>
      <c r="I572" s="186"/>
      <c r="J572" s="187">
        <f>ROUND(I572*H572,2)</f>
        <v>0</v>
      </c>
      <c r="K572" s="183" t="s">
        <v>19</v>
      </c>
      <c r="L572" s="42"/>
      <c r="M572" s="188" t="s">
        <v>19</v>
      </c>
      <c r="N572" s="189" t="s">
        <v>44</v>
      </c>
      <c r="O572" s="67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292</v>
      </c>
      <c r="AT572" s="192" t="s">
        <v>193</v>
      </c>
      <c r="AU572" s="192" t="s">
        <v>82</v>
      </c>
      <c r="AY572" s="20" t="s">
        <v>191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80</v>
      </c>
      <c r="BK572" s="193">
        <f>ROUND(I572*H572,2)</f>
        <v>0</v>
      </c>
      <c r="BL572" s="20" t="s">
        <v>292</v>
      </c>
      <c r="BM572" s="192" t="s">
        <v>1931</v>
      </c>
    </row>
    <row r="573" spans="1:65" s="2" customFormat="1" ht="11.25">
      <c r="A573" s="37"/>
      <c r="B573" s="38"/>
      <c r="C573" s="39"/>
      <c r="D573" s="194" t="s">
        <v>199</v>
      </c>
      <c r="E573" s="39"/>
      <c r="F573" s="195" t="s">
        <v>5096</v>
      </c>
      <c r="G573" s="39"/>
      <c r="H573" s="39"/>
      <c r="I573" s="196"/>
      <c r="J573" s="39"/>
      <c r="K573" s="39"/>
      <c r="L573" s="42"/>
      <c r="M573" s="197"/>
      <c r="N573" s="198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199</v>
      </c>
      <c r="AU573" s="20" t="s">
        <v>82</v>
      </c>
    </row>
    <row r="574" spans="1:65" s="2" customFormat="1" ht="39">
      <c r="A574" s="37"/>
      <c r="B574" s="38"/>
      <c r="C574" s="39"/>
      <c r="D574" s="194" t="s">
        <v>402</v>
      </c>
      <c r="E574" s="39"/>
      <c r="F574" s="243" t="s">
        <v>5097</v>
      </c>
      <c r="G574" s="39"/>
      <c r="H574" s="39"/>
      <c r="I574" s="196"/>
      <c r="J574" s="39"/>
      <c r="K574" s="39"/>
      <c r="L574" s="42"/>
      <c r="M574" s="197"/>
      <c r="N574" s="198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402</v>
      </c>
      <c r="AU574" s="20" t="s">
        <v>82</v>
      </c>
    </row>
    <row r="575" spans="1:65" s="2" customFormat="1" ht="16.5" customHeight="1">
      <c r="A575" s="37"/>
      <c r="B575" s="38"/>
      <c r="C575" s="181" t="s">
        <v>1235</v>
      </c>
      <c r="D575" s="181" t="s">
        <v>193</v>
      </c>
      <c r="E575" s="182" t="s">
        <v>5098</v>
      </c>
      <c r="F575" s="183" t="s">
        <v>5099</v>
      </c>
      <c r="G575" s="184" t="s">
        <v>301</v>
      </c>
      <c r="H575" s="185">
        <v>14</v>
      </c>
      <c r="I575" s="186"/>
      <c r="J575" s="187">
        <f>ROUND(I575*H575,2)</f>
        <v>0</v>
      </c>
      <c r="K575" s="183" t="s">
        <v>4614</v>
      </c>
      <c r="L575" s="42"/>
      <c r="M575" s="188" t="s">
        <v>19</v>
      </c>
      <c r="N575" s="189" t="s">
        <v>44</v>
      </c>
      <c r="O575" s="67"/>
      <c r="P575" s="190">
        <f>O575*H575</f>
        <v>0</v>
      </c>
      <c r="Q575" s="190">
        <v>0</v>
      </c>
      <c r="R575" s="190">
        <f>Q575*H575</f>
        <v>0</v>
      </c>
      <c r="S575" s="190">
        <v>0</v>
      </c>
      <c r="T575" s="19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2" t="s">
        <v>292</v>
      </c>
      <c r="AT575" s="192" t="s">
        <v>193</v>
      </c>
      <c r="AU575" s="192" t="s">
        <v>82</v>
      </c>
      <c r="AY575" s="20" t="s">
        <v>191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20" t="s">
        <v>80</v>
      </c>
      <c r="BK575" s="193">
        <f>ROUND(I575*H575,2)</f>
        <v>0</v>
      </c>
      <c r="BL575" s="20" t="s">
        <v>292</v>
      </c>
      <c r="BM575" s="192" t="s">
        <v>1939</v>
      </c>
    </row>
    <row r="576" spans="1:65" s="2" customFormat="1" ht="11.25">
      <c r="A576" s="37"/>
      <c r="B576" s="38"/>
      <c r="C576" s="39"/>
      <c r="D576" s="194" t="s">
        <v>199</v>
      </c>
      <c r="E576" s="39"/>
      <c r="F576" s="195" t="s">
        <v>5100</v>
      </c>
      <c r="G576" s="39"/>
      <c r="H576" s="39"/>
      <c r="I576" s="196"/>
      <c r="J576" s="39"/>
      <c r="K576" s="39"/>
      <c r="L576" s="42"/>
      <c r="M576" s="197"/>
      <c r="N576" s="198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199</v>
      </c>
      <c r="AU576" s="20" t="s">
        <v>82</v>
      </c>
    </row>
    <row r="577" spans="1:65" s="2" customFormat="1" ht="11.25">
      <c r="A577" s="37"/>
      <c r="B577" s="38"/>
      <c r="C577" s="39"/>
      <c r="D577" s="199" t="s">
        <v>206</v>
      </c>
      <c r="E577" s="39"/>
      <c r="F577" s="200" t="s">
        <v>5101</v>
      </c>
      <c r="G577" s="39"/>
      <c r="H577" s="39"/>
      <c r="I577" s="196"/>
      <c r="J577" s="39"/>
      <c r="K577" s="39"/>
      <c r="L577" s="42"/>
      <c r="M577" s="197"/>
      <c r="N577" s="198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206</v>
      </c>
      <c r="AU577" s="20" t="s">
        <v>82</v>
      </c>
    </row>
    <row r="578" spans="1:65" s="2" customFormat="1" ht="16.5" customHeight="1">
      <c r="A578" s="37"/>
      <c r="B578" s="38"/>
      <c r="C578" s="181" t="s">
        <v>1244</v>
      </c>
      <c r="D578" s="181" t="s">
        <v>193</v>
      </c>
      <c r="E578" s="182" t="s">
        <v>5102</v>
      </c>
      <c r="F578" s="183" t="s">
        <v>5103</v>
      </c>
      <c r="G578" s="184" t="s">
        <v>301</v>
      </c>
      <c r="H578" s="185">
        <v>665</v>
      </c>
      <c r="I578" s="186"/>
      <c r="J578" s="187">
        <f>ROUND(I578*H578,2)</f>
        <v>0</v>
      </c>
      <c r="K578" s="183" t="s">
        <v>4614</v>
      </c>
      <c r="L578" s="42"/>
      <c r="M578" s="188" t="s">
        <v>19</v>
      </c>
      <c r="N578" s="189" t="s">
        <v>44</v>
      </c>
      <c r="O578" s="67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292</v>
      </c>
      <c r="AT578" s="192" t="s">
        <v>193</v>
      </c>
      <c r="AU578" s="192" t="s">
        <v>82</v>
      </c>
      <c r="AY578" s="20" t="s">
        <v>191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80</v>
      </c>
      <c r="BK578" s="193">
        <f>ROUND(I578*H578,2)</f>
        <v>0</v>
      </c>
      <c r="BL578" s="20" t="s">
        <v>292</v>
      </c>
      <c r="BM578" s="192" t="s">
        <v>1947</v>
      </c>
    </row>
    <row r="579" spans="1:65" s="2" customFormat="1" ht="11.25">
      <c r="A579" s="37"/>
      <c r="B579" s="38"/>
      <c r="C579" s="39"/>
      <c r="D579" s="194" t="s">
        <v>199</v>
      </c>
      <c r="E579" s="39"/>
      <c r="F579" s="195" t="s">
        <v>5104</v>
      </c>
      <c r="G579" s="39"/>
      <c r="H579" s="39"/>
      <c r="I579" s="196"/>
      <c r="J579" s="39"/>
      <c r="K579" s="39"/>
      <c r="L579" s="42"/>
      <c r="M579" s="197"/>
      <c r="N579" s="198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199</v>
      </c>
      <c r="AU579" s="20" t="s">
        <v>82</v>
      </c>
    </row>
    <row r="580" spans="1:65" s="2" customFormat="1" ht="11.25">
      <c r="A580" s="37"/>
      <c r="B580" s="38"/>
      <c r="C580" s="39"/>
      <c r="D580" s="199" t="s">
        <v>206</v>
      </c>
      <c r="E580" s="39"/>
      <c r="F580" s="200" t="s">
        <v>5105</v>
      </c>
      <c r="G580" s="39"/>
      <c r="H580" s="39"/>
      <c r="I580" s="196"/>
      <c r="J580" s="39"/>
      <c r="K580" s="39"/>
      <c r="L580" s="42"/>
      <c r="M580" s="197"/>
      <c r="N580" s="198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206</v>
      </c>
      <c r="AU580" s="20" t="s">
        <v>82</v>
      </c>
    </row>
    <row r="581" spans="1:65" s="2" customFormat="1" ht="16.5" customHeight="1">
      <c r="A581" s="37"/>
      <c r="B581" s="38"/>
      <c r="C581" s="181" t="s">
        <v>1251</v>
      </c>
      <c r="D581" s="181" t="s">
        <v>193</v>
      </c>
      <c r="E581" s="182" t="s">
        <v>5106</v>
      </c>
      <c r="F581" s="183" t="s">
        <v>5107</v>
      </c>
      <c r="G581" s="184" t="s">
        <v>301</v>
      </c>
      <c r="H581" s="185">
        <v>456</v>
      </c>
      <c r="I581" s="186"/>
      <c r="J581" s="187">
        <f>ROUND(I581*H581,2)</f>
        <v>0</v>
      </c>
      <c r="K581" s="183" t="s">
        <v>4614</v>
      </c>
      <c r="L581" s="42"/>
      <c r="M581" s="188" t="s">
        <v>19</v>
      </c>
      <c r="N581" s="189" t="s">
        <v>44</v>
      </c>
      <c r="O581" s="67"/>
      <c r="P581" s="190">
        <f>O581*H581</f>
        <v>0</v>
      </c>
      <c r="Q581" s="190">
        <v>0</v>
      </c>
      <c r="R581" s="190">
        <f>Q581*H581</f>
        <v>0</v>
      </c>
      <c r="S581" s="190">
        <v>0</v>
      </c>
      <c r="T581" s="191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92" t="s">
        <v>292</v>
      </c>
      <c r="AT581" s="192" t="s">
        <v>193</v>
      </c>
      <c r="AU581" s="192" t="s">
        <v>82</v>
      </c>
      <c r="AY581" s="20" t="s">
        <v>191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20" t="s">
        <v>80</v>
      </c>
      <c r="BK581" s="193">
        <f>ROUND(I581*H581,2)</f>
        <v>0</v>
      </c>
      <c r="BL581" s="20" t="s">
        <v>292</v>
      </c>
      <c r="BM581" s="192" t="s">
        <v>1955</v>
      </c>
    </row>
    <row r="582" spans="1:65" s="2" customFormat="1" ht="11.25">
      <c r="A582" s="37"/>
      <c r="B582" s="38"/>
      <c r="C582" s="39"/>
      <c r="D582" s="194" t="s">
        <v>199</v>
      </c>
      <c r="E582" s="39"/>
      <c r="F582" s="195" t="s">
        <v>5108</v>
      </c>
      <c r="G582" s="39"/>
      <c r="H582" s="39"/>
      <c r="I582" s="196"/>
      <c r="J582" s="39"/>
      <c r="K582" s="39"/>
      <c r="L582" s="42"/>
      <c r="M582" s="197"/>
      <c r="N582" s="198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199</v>
      </c>
      <c r="AU582" s="20" t="s">
        <v>82</v>
      </c>
    </row>
    <row r="583" spans="1:65" s="2" customFormat="1" ht="11.25">
      <c r="A583" s="37"/>
      <c r="B583" s="38"/>
      <c r="C583" s="39"/>
      <c r="D583" s="199" t="s">
        <v>206</v>
      </c>
      <c r="E583" s="39"/>
      <c r="F583" s="200" t="s">
        <v>5109</v>
      </c>
      <c r="G583" s="39"/>
      <c r="H583" s="39"/>
      <c r="I583" s="196"/>
      <c r="J583" s="39"/>
      <c r="K583" s="39"/>
      <c r="L583" s="42"/>
      <c r="M583" s="197"/>
      <c r="N583" s="198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206</v>
      </c>
      <c r="AU583" s="20" t="s">
        <v>82</v>
      </c>
    </row>
    <row r="584" spans="1:65" s="2" customFormat="1" ht="16.5" customHeight="1">
      <c r="A584" s="37"/>
      <c r="B584" s="38"/>
      <c r="C584" s="181" t="s">
        <v>1272</v>
      </c>
      <c r="D584" s="181" t="s">
        <v>193</v>
      </c>
      <c r="E584" s="182" t="s">
        <v>5110</v>
      </c>
      <c r="F584" s="183" t="s">
        <v>5111</v>
      </c>
      <c r="G584" s="184" t="s">
        <v>301</v>
      </c>
      <c r="H584" s="185">
        <v>195</v>
      </c>
      <c r="I584" s="186"/>
      <c r="J584" s="187">
        <f>ROUND(I584*H584,2)</f>
        <v>0</v>
      </c>
      <c r="K584" s="183" t="s">
        <v>4614</v>
      </c>
      <c r="L584" s="42"/>
      <c r="M584" s="188" t="s">
        <v>19</v>
      </c>
      <c r="N584" s="189" t="s">
        <v>44</v>
      </c>
      <c r="O584" s="67"/>
      <c r="P584" s="190">
        <f>O584*H584</f>
        <v>0</v>
      </c>
      <c r="Q584" s="190">
        <v>0</v>
      </c>
      <c r="R584" s="190">
        <f>Q584*H584</f>
        <v>0</v>
      </c>
      <c r="S584" s="190">
        <v>0</v>
      </c>
      <c r="T584" s="19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2" t="s">
        <v>292</v>
      </c>
      <c r="AT584" s="192" t="s">
        <v>193</v>
      </c>
      <c r="AU584" s="192" t="s">
        <v>82</v>
      </c>
      <c r="AY584" s="20" t="s">
        <v>191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20" t="s">
        <v>80</v>
      </c>
      <c r="BK584" s="193">
        <f>ROUND(I584*H584,2)</f>
        <v>0</v>
      </c>
      <c r="BL584" s="20" t="s">
        <v>292</v>
      </c>
      <c r="BM584" s="192" t="s">
        <v>1965</v>
      </c>
    </row>
    <row r="585" spans="1:65" s="2" customFormat="1" ht="11.25">
      <c r="A585" s="37"/>
      <c r="B585" s="38"/>
      <c r="C585" s="39"/>
      <c r="D585" s="194" t="s">
        <v>199</v>
      </c>
      <c r="E585" s="39"/>
      <c r="F585" s="195" t="s">
        <v>5112</v>
      </c>
      <c r="G585" s="39"/>
      <c r="H585" s="39"/>
      <c r="I585" s="196"/>
      <c r="J585" s="39"/>
      <c r="K585" s="39"/>
      <c r="L585" s="42"/>
      <c r="M585" s="197"/>
      <c r="N585" s="198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199</v>
      </c>
      <c r="AU585" s="20" t="s">
        <v>82</v>
      </c>
    </row>
    <row r="586" spans="1:65" s="2" customFormat="1" ht="11.25">
      <c r="A586" s="37"/>
      <c r="B586" s="38"/>
      <c r="C586" s="39"/>
      <c r="D586" s="199" t="s">
        <v>206</v>
      </c>
      <c r="E586" s="39"/>
      <c r="F586" s="200" t="s">
        <v>5113</v>
      </c>
      <c r="G586" s="39"/>
      <c r="H586" s="39"/>
      <c r="I586" s="196"/>
      <c r="J586" s="39"/>
      <c r="K586" s="39"/>
      <c r="L586" s="42"/>
      <c r="M586" s="197"/>
      <c r="N586" s="198"/>
      <c r="O586" s="67"/>
      <c r="P586" s="67"/>
      <c r="Q586" s="67"/>
      <c r="R586" s="67"/>
      <c r="S586" s="67"/>
      <c r="T586" s="68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20" t="s">
        <v>206</v>
      </c>
      <c r="AU586" s="20" t="s">
        <v>82</v>
      </c>
    </row>
    <row r="587" spans="1:65" s="2" customFormat="1" ht="16.5" customHeight="1">
      <c r="A587" s="37"/>
      <c r="B587" s="38"/>
      <c r="C587" s="181" t="s">
        <v>1278</v>
      </c>
      <c r="D587" s="181" t="s">
        <v>193</v>
      </c>
      <c r="E587" s="182" t="s">
        <v>5114</v>
      </c>
      <c r="F587" s="183" t="s">
        <v>5115</v>
      </c>
      <c r="G587" s="184" t="s">
        <v>3343</v>
      </c>
      <c r="H587" s="185">
        <v>80</v>
      </c>
      <c r="I587" s="186"/>
      <c r="J587" s="187">
        <f>ROUND(I587*H587,2)</f>
        <v>0</v>
      </c>
      <c r="K587" s="183" t="s">
        <v>19</v>
      </c>
      <c r="L587" s="42"/>
      <c r="M587" s="188" t="s">
        <v>19</v>
      </c>
      <c r="N587" s="189" t="s">
        <v>44</v>
      </c>
      <c r="O587" s="67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292</v>
      </c>
      <c r="AT587" s="192" t="s">
        <v>193</v>
      </c>
      <c r="AU587" s="192" t="s">
        <v>82</v>
      </c>
      <c r="AY587" s="20" t="s">
        <v>191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80</v>
      </c>
      <c r="BK587" s="193">
        <f>ROUND(I587*H587,2)</f>
        <v>0</v>
      </c>
      <c r="BL587" s="20" t="s">
        <v>292</v>
      </c>
      <c r="BM587" s="192" t="s">
        <v>1978</v>
      </c>
    </row>
    <row r="588" spans="1:65" s="2" customFormat="1" ht="11.25">
      <c r="A588" s="37"/>
      <c r="B588" s="38"/>
      <c r="C588" s="39"/>
      <c r="D588" s="194" t="s">
        <v>199</v>
      </c>
      <c r="E588" s="39"/>
      <c r="F588" s="195" t="s">
        <v>5115</v>
      </c>
      <c r="G588" s="39"/>
      <c r="H588" s="39"/>
      <c r="I588" s="196"/>
      <c r="J588" s="39"/>
      <c r="K588" s="39"/>
      <c r="L588" s="42"/>
      <c r="M588" s="197"/>
      <c r="N588" s="198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199</v>
      </c>
      <c r="AU588" s="20" t="s">
        <v>82</v>
      </c>
    </row>
    <row r="589" spans="1:65" s="2" customFormat="1" ht="19.5">
      <c r="A589" s="37"/>
      <c r="B589" s="38"/>
      <c r="C589" s="39"/>
      <c r="D589" s="194" t="s">
        <v>402</v>
      </c>
      <c r="E589" s="39"/>
      <c r="F589" s="243" t="s">
        <v>4855</v>
      </c>
      <c r="G589" s="39"/>
      <c r="H589" s="39"/>
      <c r="I589" s="196"/>
      <c r="J589" s="39"/>
      <c r="K589" s="39"/>
      <c r="L589" s="42"/>
      <c r="M589" s="197"/>
      <c r="N589" s="198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402</v>
      </c>
      <c r="AU589" s="20" t="s">
        <v>82</v>
      </c>
    </row>
    <row r="590" spans="1:65" s="2" customFormat="1" ht="24.2" customHeight="1">
      <c r="A590" s="37"/>
      <c r="B590" s="38"/>
      <c r="C590" s="181" t="s">
        <v>1285</v>
      </c>
      <c r="D590" s="181" t="s">
        <v>193</v>
      </c>
      <c r="E590" s="182" t="s">
        <v>5116</v>
      </c>
      <c r="F590" s="183" t="s">
        <v>5117</v>
      </c>
      <c r="G590" s="184" t="s">
        <v>1780</v>
      </c>
      <c r="H590" s="185">
        <v>1</v>
      </c>
      <c r="I590" s="186"/>
      <c r="J590" s="187">
        <f>ROUND(I590*H590,2)</f>
        <v>0</v>
      </c>
      <c r="K590" s="183" t="s">
        <v>19</v>
      </c>
      <c r="L590" s="42"/>
      <c r="M590" s="188" t="s">
        <v>19</v>
      </c>
      <c r="N590" s="189" t="s">
        <v>44</v>
      </c>
      <c r="O590" s="67"/>
      <c r="P590" s="190">
        <f>O590*H590</f>
        <v>0</v>
      </c>
      <c r="Q590" s="190">
        <v>0</v>
      </c>
      <c r="R590" s="190">
        <f>Q590*H590</f>
        <v>0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292</v>
      </c>
      <c r="AT590" s="192" t="s">
        <v>193</v>
      </c>
      <c r="AU590" s="192" t="s">
        <v>82</v>
      </c>
      <c r="AY590" s="20" t="s">
        <v>191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80</v>
      </c>
      <c r="BK590" s="193">
        <f>ROUND(I590*H590,2)</f>
        <v>0</v>
      </c>
      <c r="BL590" s="20" t="s">
        <v>292</v>
      </c>
      <c r="BM590" s="192" t="s">
        <v>1996</v>
      </c>
    </row>
    <row r="591" spans="1:65" s="2" customFormat="1" ht="19.5">
      <c r="A591" s="37"/>
      <c r="B591" s="38"/>
      <c r="C591" s="39"/>
      <c r="D591" s="194" t="s">
        <v>199</v>
      </c>
      <c r="E591" s="39"/>
      <c r="F591" s="195" t="s">
        <v>5117</v>
      </c>
      <c r="G591" s="39"/>
      <c r="H591" s="39"/>
      <c r="I591" s="196"/>
      <c r="J591" s="39"/>
      <c r="K591" s="39"/>
      <c r="L591" s="42"/>
      <c r="M591" s="197"/>
      <c r="N591" s="198"/>
      <c r="O591" s="67"/>
      <c r="P591" s="67"/>
      <c r="Q591" s="67"/>
      <c r="R591" s="67"/>
      <c r="S591" s="67"/>
      <c r="T591" s="68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20" t="s">
        <v>199</v>
      </c>
      <c r="AU591" s="20" t="s">
        <v>82</v>
      </c>
    </row>
    <row r="592" spans="1:65" s="2" customFormat="1" ht="29.25">
      <c r="A592" s="37"/>
      <c r="B592" s="38"/>
      <c r="C592" s="39"/>
      <c r="D592" s="194" t="s">
        <v>402</v>
      </c>
      <c r="E592" s="39"/>
      <c r="F592" s="243" t="s">
        <v>4874</v>
      </c>
      <c r="G592" s="39"/>
      <c r="H592" s="39"/>
      <c r="I592" s="196"/>
      <c r="J592" s="39"/>
      <c r="K592" s="39"/>
      <c r="L592" s="42"/>
      <c r="M592" s="197"/>
      <c r="N592" s="198"/>
      <c r="O592" s="67"/>
      <c r="P592" s="67"/>
      <c r="Q592" s="67"/>
      <c r="R592" s="67"/>
      <c r="S592" s="67"/>
      <c r="T592" s="68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20" t="s">
        <v>402</v>
      </c>
      <c r="AU592" s="20" t="s">
        <v>82</v>
      </c>
    </row>
    <row r="593" spans="1:65" s="2" customFormat="1" ht="16.5" customHeight="1">
      <c r="A593" s="37"/>
      <c r="B593" s="38"/>
      <c r="C593" s="181" t="s">
        <v>1289</v>
      </c>
      <c r="D593" s="181" t="s">
        <v>193</v>
      </c>
      <c r="E593" s="182" t="s">
        <v>5118</v>
      </c>
      <c r="F593" s="183" t="s">
        <v>5119</v>
      </c>
      <c r="G593" s="184" t="s">
        <v>1348</v>
      </c>
      <c r="H593" s="185">
        <v>1</v>
      </c>
      <c r="I593" s="186"/>
      <c r="J593" s="187">
        <f>ROUND(I593*H593,2)</f>
        <v>0</v>
      </c>
      <c r="K593" s="183" t="s">
        <v>19</v>
      </c>
      <c r="L593" s="42"/>
      <c r="M593" s="188" t="s">
        <v>19</v>
      </c>
      <c r="N593" s="189" t="s">
        <v>44</v>
      </c>
      <c r="O593" s="67"/>
      <c r="P593" s="190">
        <f>O593*H593</f>
        <v>0</v>
      </c>
      <c r="Q593" s="190">
        <v>0</v>
      </c>
      <c r="R593" s="190">
        <f>Q593*H593</f>
        <v>0</v>
      </c>
      <c r="S593" s="190">
        <v>0</v>
      </c>
      <c r="T593" s="19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92" t="s">
        <v>292</v>
      </c>
      <c r="AT593" s="192" t="s">
        <v>193</v>
      </c>
      <c r="AU593" s="192" t="s">
        <v>82</v>
      </c>
      <c r="AY593" s="20" t="s">
        <v>191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0" t="s">
        <v>80</v>
      </c>
      <c r="BK593" s="193">
        <f>ROUND(I593*H593,2)</f>
        <v>0</v>
      </c>
      <c r="BL593" s="20" t="s">
        <v>292</v>
      </c>
      <c r="BM593" s="192" t="s">
        <v>2010</v>
      </c>
    </row>
    <row r="594" spans="1:65" s="2" customFormat="1" ht="11.25">
      <c r="A594" s="37"/>
      <c r="B594" s="38"/>
      <c r="C594" s="39"/>
      <c r="D594" s="194" t="s">
        <v>199</v>
      </c>
      <c r="E594" s="39"/>
      <c r="F594" s="195" t="s">
        <v>5119</v>
      </c>
      <c r="G594" s="39"/>
      <c r="H594" s="39"/>
      <c r="I594" s="196"/>
      <c r="J594" s="39"/>
      <c r="K594" s="39"/>
      <c r="L594" s="42"/>
      <c r="M594" s="197"/>
      <c r="N594" s="198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199</v>
      </c>
      <c r="AU594" s="20" t="s">
        <v>82</v>
      </c>
    </row>
    <row r="595" spans="1:65" s="2" customFormat="1" ht="29.25">
      <c r="A595" s="37"/>
      <c r="B595" s="38"/>
      <c r="C595" s="39"/>
      <c r="D595" s="194" t="s">
        <v>402</v>
      </c>
      <c r="E595" s="39"/>
      <c r="F595" s="243" t="s">
        <v>5120</v>
      </c>
      <c r="G595" s="39"/>
      <c r="H595" s="39"/>
      <c r="I595" s="196"/>
      <c r="J595" s="39"/>
      <c r="K595" s="39"/>
      <c r="L595" s="42"/>
      <c r="M595" s="197"/>
      <c r="N595" s="198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402</v>
      </c>
      <c r="AU595" s="20" t="s">
        <v>82</v>
      </c>
    </row>
    <row r="596" spans="1:65" s="2" customFormat="1" ht="16.5" customHeight="1">
      <c r="A596" s="37"/>
      <c r="B596" s="38"/>
      <c r="C596" s="181" t="s">
        <v>1299</v>
      </c>
      <c r="D596" s="181" t="s">
        <v>193</v>
      </c>
      <c r="E596" s="182" t="s">
        <v>5121</v>
      </c>
      <c r="F596" s="183" t="s">
        <v>5122</v>
      </c>
      <c r="G596" s="184" t="s">
        <v>1348</v>
      </c>
      <c r="H596" s="185">
        <v>1</v>
      </c>
      <c r="I596" s="186"/>
      <c r="J596" s="187">
        <f>ROUND(I596*H596,2)</f>
        <v>0</v>
      </c>
      <c r="K596" s="183" t="s">
        <v>19</v>
      </c>
      <c r="L596" s="42"/>
      <c r="M596" s="188" t="s">
        <v>19</v>
      </c>
      <c r="N596" s="189" t="s">
        <v>44</v>
      </c>
      <c r="O596" s="67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292</v>
      </c>
      <c r="AT596" s="192" t="s">
        <v>193</v>
      </c>
      <c r="AU596" s="192" t="s">
        <v>82</v>
      </c>
      <c r="AY596" s="20" t="s">
        <v>191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80</v>
      </c>
      <c r="BK596" s="193">
        <f>ROUND(I596*H596,2)</f>
        <v>0</v>
      </c>
      <c r="BL596" s="20" t="s">
        <v>292</v>
      </c>
      <c r="BM596" s="192" t="s">
        <v>2022</v>
      </c>
    </row>
    <row r="597" spans="1:65" s="2" customFormat="1" ht="11.25">
      <c r="A597" s="37"/>
      <c r="B597" s="38"/>
      <c r="C597" s="39"/>
      <c r="D597" s="194" t="s">
        <v>199</v>
      </c>
      <c r="E597" s="39"/>
      <c r="F597" s="195" t="s">
        <v>5122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199</v>
      </c>
      <c r="AU597" s="20" t="s">
        <v>82</v>
      </c>
    </row>
    <row r="598" spans="1:65" s="2" customFormat="1" ht="58.5">
      <c r="A598" s="37"/>
      <c r="B598" s="38"/>
      <c r="C598" s="39"/>
      <c r="D598" s="194" t="s">
        <v>402</v>
      </c>
      <c r="E598" s="39"/>
      <c r="F598" s="243" t="s">
        <v>5123</v>
      </c>
      <c r="G598" s="39"/>
      <c r="H598" s="39"/>
      <c r="I598" s="196"/>
      <c r="J598" s="39"/>
      <c r="K598" s="39"/>
      <c r="L598" s="42"/>
      <c r="M598" s="197"/>
      <c r="N598" s="198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402</v>
      </c>
      <c r="AU598" s="20" t="s">
        <v>82</v>
      </c>
    </row>
    <row r="599" spans="1:65" s="2" customFormat="1" ht="16.5" customHeight="1">
      <c r="A599" s="37"/>
      <c r="B599" s="38"/>
      <c r="C599" s="181" t="s">
        <v>1305</v>
      </c>
      <c r="D599" s="181" t="s">
        <v>193</v>
      </c>
      <c r="E599" s="182" t="s">
        <v>5124</v>
      </c>
      <c r="F599" s="183" t="s">
        <v>5125</v>
      </c>
      <c r="G599" s="184" t="s">
        <v>1348</v>
      </c>
      <c r="H599" s="185">
        <v>1</v>
      </c>
      <c r="I599" s="186"/>
      <c r="J599" s="187">
        <f>ROUND(I599*H599,2)</f>
        <v>0</v>
      </c>
      <c r="K599" s="183" t="s">
        <v>19</v>
      </c>
      <c r="L599" s="42"/>
      <c r="M599" s="188" t="s">
        <v>19</v>
      </c>
      <c r="N599" s="189" t="s">
        <v>44</v>
      </c>
      <c r="O599" s="67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92" t="s">
        <v>292</v>
      </c>
      <c r="AT599" s="192" t="s">
        <v>193</v>
      </c>
      <c r="AU599" s="192" t="s">
        <v>82</v>
      </c>
      <c r="AY599" s="20" t="s">
        <v>191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20" t="s">
        <v>80</v>
      </c>
      <c r="BK599" s="193">
        <f>ROUND(I599*H599,2)</f>
        <v>0</v>
      </c>
      <c r="BL599" s="20" t="s">
        <v>292</v>
      </c>
      <c r="BM599" s="192" t="s">
        <v>2030</v>
      </c>
    </row>
    <row r="600" spans="1:65" s="2" customFormat="1" ht="11.25">
      <c r="A600" s="37"/>
      <c r="B600" s="38"/>
      <c r="C600" s="39"/>
      <c r="D600" s="194" t="s">
        <v>199</v>
      </c>
      <c r="E600" s="39"/>
      <c r="F600" s="195" t="s">
        <v>5125</v>
      </c>
      <c r="G600" s="39"/>
      <c r="H600" s="39"/>
      <c r="I600" s="196"/>
      <c r="J600" s="39"/>
      <c r="K600" s="39"/>
      <c r="L600" s="42"/>
      <c r="M600" s="197"/>
      <c r="N600" s="198"/>
      <c r="O600" s="67"/>
      <c r="P600" s="67"/>
      <c r="Q600" s="67"/>
      <c r="R600" s="67"/>
      <c r="S600" s="67"/>
      <c r="T600" s="68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20" t="s">
        <v>199</v>
      </c>
      <c r="AU600" s="20" t="s">
        <v>82</v>
      </c>
    </row>
    <row r="601" spans="1:65" s="2" customFormat="1" ht="58.5">
      <c r="A601" s="37"/>
      <c r="B601" s="38"/>
      <c r="C601" s="39"/>
      <c r="D601" s="194" t="s">
        <v>402</v>
      </c>
      <c r="E601" s="39"/>
      <c r="F601" s="243" t="s">
        <v>5126</v>
      </c>
      <c r="G601" s="39"/>
      <c r="H601" s="39"/>
      <c r="I601" s="196"/>
      <c r="J601" s="39"/>
      <c r="K601" s="39"/>
      <c r="L601" s="42"/>
      <c r="M601" s="197"/>
      <c r="N601" s="198"/>
      <c r="O601" s="67"/>
      <c r="P601" s="67"/>
      <c r="Q601" s="67"/>
      <c r="R601" s="67"/>
      <c r="S601" s="67"/>
      <c r="T601" s="68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20" t="s">
        <v>402</v>
      </c>
      <c r="AU601" s="20" t="s">
        <v>82</v>
      </c>
    </row>
    <row r="602" spans="1:65" s="2" customFormat="1" ht="16.5" customHeight="1">
      <c r="A602" s="37"/>
      <c r="B602" s="38"/>
      <c r="C602" s="181" t="s">
        <v>1310</v>
      </c>
      <c r="D602" s="181" t="s">
        <v>193</v>
      </c>
      <c r="E602" s="182" t="s">
        <v>5127</v>
      </c>
      <c r="F602" s="183" t="s">
        <v>5128</v>
      </c>
      <c r="G602" s="184" t="s">
        <v>255</v>
      </c>
      <c r="H602" s="185">
        <v>3.4790000000000001</v>
      </c>
      <c r="I602" s="186"/>
      <c r="J602" s="187">
        <f>ROUND(I602*H602,2)</f>
        <v>0</v>
      </c>
      <c r="K602" s="183" t="s">
        <v>4614</v>
      </c>
      <c r="L602" s="42"/>
      <c r="M602" s="188" t="s">
        <v>19</v>
      </c>
      <c r="N602" s="189" t="s">
        <v>44</v>
      </c>
      <c r="O602" s="67"/>
      <c r="P602" s="190">
        <f>O602*H602</f>
        <v>0</v>
      </c>
      <c r="Q602" s="190">
        <v>0</v>
      </c>
      <c r="R602" s="190">
        <f>Q602*H602</f>
        <v>0</v>
      </c>
      <c r="S602" s="190">
        <v>0</v>
      </c>
      <c r="T602" s="191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92" t="s">
        <v>292</v>
      </c>
      <c r="AT602" s="192" t="s">
        <v>193</v>
      </c>
      <c r="AU602" s="192" t="s">
        <v>82</v>
      </c>
      <c r="AY602" s="20" t="s">
        <v>191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20" t="s">
        <v>80</v>
      </c>
      <c r="BK602" s="193">
        <f>ROUND(I602*H602,2)</f>
        <v>0</v>
      </c>
      <c r="BL602" s="20" t="s">
        <v>292</v>
      </c>
      <c r="BM602" s="192" t="s">
        <v>2040</v>
      </c>
    </row>
    <row r="603" spans="1:65" s="2" customFormat="1" ht="19.5">
      <c r="A603" s="37"/>
      <c r="B603" s="38"/>
      <c r="C603" s="39"/>
      <c r="D603" s="194" t="s">
        <v>199</v>
      </c>
      <c r="E603" s="39"/>
      <c r="F603" s="195" t="s">
        <v>5129</v>
      </c>
      <c r="G603" s="39"/>
      <c r="H603" s="39"/>
      <c r="I603" s="196"/>
      <c r="J603" s="39"/>
      <c r="K603" s="39"/>
      <c r="L603" s="42"/>
      <c r="M603" s="197"/>
      <c r="N603" s="198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199</v>
      </c>
      <c r="AU603" s="20" t="s">
        <v>82</v>
      </c>
    </row>
    <row r="604" spans="1:65" s="2" customFormat="1" ht="11.25">
      <c r="A604" s="37"/>
      <c r="B604" s="38"/>
      <c r="C604" s="39"/>
      <c r="D604" s="199" t="s">
        <v>206</v>
      </c>
      <c r="E604" s="39"/>
      <c r="F604" s="200" t="s">
        <v>5130</v>
      </c>
      <c r="G604" s="39"/>
      <c r="H604" s="39"/>
      <c r="I604" s="196"/>
      <c r="J604" s="39"/>
      <c r="K604" s="39"/>
      <c r="L604" s="42"/>
      <c r="M604" s="197"/>
      <c r="N604" s="198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206</v>
      </c>
      <c r="AU604" s="20" t="s">
        <v>82</v>
      </c>
    </row>
    <row r="605" spans="1:65" s="2" customFormat="1" ht="16.5" customHeight="1">
      <c r="A605" s="37"/>
      <c r="B605" s="38"/>
      <c r="C605" s="181" t="s">
        <v>1316</v>
      </c>
      <c r="D605" s="181" t="s">
        <v>193</v>
      </c>
      <c r="E605" s="182" t="s">
        <v>5131</v>
      </c>
      <c r="F605" s="183" t="s">
        <v>5132</v>
      </c>
      <c r="G605" s="184" t="s">
        <v>255</v>
      </c>
      <c r="H605" s="185">
        <v>3.4790000000000001</v>
      </c>
      <c r="I605" s="186"/>
      <c r="J605" s="187">
        <f>ROUND(I605*H605,2)</f>
        <v>0</v>
      </c>
      <c r="K605" s="183" t="s">
        <v>4614</v>
      </c>
      <c r="L605" s="42"/>
      <c r="M605" s="188" t="s">
        <v>19</v>
      </c>
      <c r="N605" s="189" t="s">
        <v>44</v>
      </c>
      <c r="O605" s="67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292</v>
      </c>
      <c r="AT605" s="192" t="s">
        <v>193</v>
      </c>
      <c r="AU605" s="192" t="s">
        <v>82</v>
      </c>
      <c r="AY605" s="20" t="s">
        <v>191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80</v>
      </c>
      <c r="BK605" s="193">
        <f>ROUND(I605*H605,2)</f>
        <v>0</v>
      </c>
      <c r="BL605" s="20" t="s">
        <v>292</v>
      </c>
      <c r="BM605" s="192" t="s">
        <v>2058</v>
      </c>
    </row>
    <row r="606" spans="1:65" s="2" customFormat="1" ht="19.5">
      <c r="A606" s="37"/>
      <c r="B606" s="38"/>
      <c r="C606" s="39"/>
      <c r="D606" s="194" t="s">
        <v>199</v>
      </c>
      <c r="E606" s="39"/>
      <c r="F606" s="195" t="s">
        <v>5133</v>
      </c>
      <c r="G606" s="39"/>
      <c r="H606" s="39"/>
      <c r="I606" s="196"/>
      <c r="J606" s="39"/>
      <c r="K606" s="39"/>
      <c r="L606" s="42"/>
      <c r="M606" s="197"/>
      <c r="N606" s="198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199</v>
      </c>
      <c r="AU606" s="20" t="s">
        <v>82</v>
      </c>
    </row>
    <row r="607" spans="1:65" s="2" customFormat="1" ht="11.25">
      <c r="A607" s="37"/>
      <c r="B607" s="38"/>
      <c r="C607" s="39"/>
      <c r="D607" s="199" t="s">
        <v>206</v>
      </c>
      <c r="E607" s="39"/>
      <c r="F607" s="200" t="s">
        <v>5134</v>
      </c>
      <c r="G607" s="39"/>
      <c r="H607" s="39"/>
      <c r="I607" s="196"/>
      <c r="J607" s="39"/>
      <c r="K607" s="39"/>
      <c r="L607" s="42"/>
      <c r="M607" s="197"/>
      <c r="N607" s="198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206</v>
      </c>
      <c r="AU607" s="20" t="s">
        <v>82</v>
      </c>
    </row>
    <row r="608" spans="1:65" s="12" customFormat="1" ht="22.9" customHeight="1">
      <c r="B608" s="165"/>
      <c r="C608" s="166"/>
      <c r="D608" s="167" t="s">
        <v>72</v>
      </c>
      <c r="E608" s="179" t="s">
        <v>1695</v>
      </c>
      <c r="F608" s="179" t="s">
        <v>1696</v>
      </c>
      <c r="G608" s="166"/>
      <c r="H608" s="166"/>
      <c r="I608" s="169"/>
      <c r="J608" s="180">
        <f>BK608</f>
        <v>0</v>
      </c>
      <c r="K608" s="166"/>
      <c r="L608" s="171"/>
      <c r="M608" s="172"/>
      <c r="N608" s="173"/>
      <c r="O608" s="173"/>
      <c r="P608" s="174">
        <f>SUM(P609:P704)</f>
        <v>0</v>
      </c>
      <c r="Q608" s="173"/>
      <c r="R608" s="174">
        <f>SUM(R609:R704)</f>
        <v>0</v>
      </c>
      <c r="S608" s="173"/>
      <c r="T608" s="175">
        <f>SUM(T609:T704)</f>
        <v>0</v>
      </c>
      <c r="AR608" s="176" t="s">
        <v>82</v>
      </c>
      <c r="AT608" s="177" t="s">
        <v>72</v>
      </c>
      <c r="AU608" s="177" t="s">
        <v>80</v>
      </c>
      <c r="AY608" s="176" t="s">
        <v>191</v>
      </c>
      <c r="BK608" s="178">
        <f>SUM(BK609:BK704)</f>
        <v>0</v>
      </c>
    </row>
    <row r="609" spans="1:65" s="2" customFormat="1" ht="16.5" customHeight="1">
      <c r="A609" s="37"/>
      <c r="B609" s="38"/>
      <c r="C609" s="181" t="s">
        <v>1324</v>
      </c>
      <c r="D609" s="181" t="s">
        <v>193</v>
      </c>
      <c r="E609" s="182" t="s">
        <v>5135</v>
      </c>
      <c r="F609" s="183" t="s">
        <v>5136</v>
      </c>
      <c r="G609" s="184" t="s">
        <v>1348</v>
      </c>
      <c r="H609" s="185">
        <v>9</v>
      </c>
      <c r="I609" s="186"/>
      <c r="J609" s="187">
        <f>ROUND(I609*H609,2)</f>
        <v>0</v>
      </c>
      <c r="K609" s="183" t="s">
        <v>4614</v>
      </c>
      <c r="L609" s="42"/>
      <c r="M609" s="188" t="s">
        <v>19</v>
      </c>
      <c r="N609" s="189" t="s">
        <v>44</v>
      </c>
      <c r="O609" s="67"/>
      <c r="P609" s="190">
        <f>O609*H609</f>
        <v>0</v>
      </c>
      <c r="Q609" s="190">
        <v>0</v>
      </c>
      <c r="R609" s="190">
        <f>Q609*H609</f>
        <v>0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292</v>
      </c>
      <c r="AT609" s="192" t="s">
        <v>193</v>
      </c>
      <c r="AU609" s="192" t="s">
        <v>82</v>
      </c>
      <c r="AY609" s="20" t="s">
        <v>191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80</v>
      </c>
      <c r="BK609" s="193">
        <f>ROUND(I609*H609,2)</f>
        <v>0</v>
      </c>
      <c r="BL609" s="20" t="s">
        <v>292</v>
      </c>
      <c r="BM609" s="192" t="s">
        <v>2073</v>
      </c>
    </row>
    <row r="610" spans="1:65" s="2" customFormat="1" ht="11.25">
      <c r="A610" s="37"/>
      <c r="B610" s="38"/>
      <c r="C610" s="39"/>
      <c r="D610" s="194" t="s">
        <v>199</v>
      </c>
      <c r="E610" s="39"/>
      <c r="F610" s="195" t="s">
        <v>5137</v>
      </c>
      <c r="G610" s="39"/>
      <c r="H610" s="39"/>
      <c r="I610" s="196"/>
      <c r="J610" s="39"/>
      <c r="K610" s="39"/>
      <c r="L610" s="42"/>
      <c r="M610" s="197"/>
      <c r="N610" s="198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199</v>
      </c>
      <c r="AU610" s="20" t="s">
        <v>82</v>
      </c>
    </row>
    <row r="611" spans="1:65" s="2" customFormat="1" ht="11.25">
      <c r="A611" s="37"/>
      <c r="B611" s="38"/>
      <c r="C611" s="39"/>
      <c r="D611" s="199" t="s">
        <v>206</v>
      </c>
      <c r="E611" s="39"/>
      <c r="F611" s="200" t="s">
        <v>5138</v>
      </c>
      <c r="G611" s="39"/>
      <c r="H611" s="39"/>
      <c r="I611" s="196"/>
      <c r="J611" s="39"/>
      <c r="K611" s="39"/>
      <c r="L611" s="42"/>
      <c r="M611" s="197"/>
      <c r="N611" s="198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206</v>
      </c>
      <c r="AU611" s="20" t="s">
        <v>82</v>
      </c>
    </row>
    <row r="612" spans="1:65" s="2" customFormat="1" ht="21.75" customHeight="1">
      <c r="A612" s="37"/>
      <c r="B612" s="38"/>
      <c r="C612" s="181" t="s">
        <v>1332</v>
      </c>
      <c r="D612" s="181" t="s">
        <v>193</v>
      </c>
      <c r="E612" s="182" t="s">
        <v>5139</v>
      </c>
      <c r="F612" s="183" t="s">
        <v>5140</v>
      </c>
      <c r="G612" s="184" t="s">
        <v>196</v>
      </c>
      <c r="H612" s="185">
        <v>1</v>
      </c>
      <c r="I612" s="186"/>
      <c r="J612" s="187">
        <f>ROUND(I612*H612,2)</f>
        <v>0</v>
      </c>
      <c r="K612" s="183" t="s">
        <v>19</v>
      </c>
      <c r="L612" s="42"/>
      <c r="M612" s="188" t="s">
        <v>19</v>
      </c>
      <c r="N612" s="189" t="s">
        <v>44</v>
      </c>
      <c r="O612" s="67"/>
      <c r="P612" s="190">
        <f>O612*H612</f>
        <v>0</v>
      </c>
      <c r="Q612" s="190">
        <v>0</v>
      </c>
      <c r="R612" s="190">
        <f>Q612*H612</f>
        <v>0</v>
      </c>
      <c r="S612" s="190">
        <v>0</v>
      </c>
      <c r="T612" s="191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92" t="s">
        <v>292</v>
      </c>
      <c r="AT612" s="192" t="s">
        <v>193</v>
      </c>
      <c r="AU612" s="192" t="s">
        <v>82</v>
      </c>
      <c r="AY612" s="20" t="s">
        <v>191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20" t="s">
        <v>80</v>
      </c>
      <c r="BK612" s="193">
        <f>ROUND(I612*H612,2)</f>
        <v>0</v>
      </c>
      <c r="BL612" s="20" t="s">
        <v>292</v>
      </c>
      <c r="BM612" s="192" t="s">
        <v>2083</v>
      </c>
    </row>
    <row r="613" spans="1:65" s="2" customFormat="1" ht="19.5">
      <c r="A613" s="37"/>
      <c r="B613" s="38"/>
      <c r="C613" s="39"/>
      <c r="D613" s="194" t="s">
        <v>199</v>
      </c>
      <c r="E613" s="39"/>
      <c r="F613" s="195" t="s">
        <v>5141</v>
      </c>
      <c r="G613" s="39"/>
      <c r="H613" s="39"/>
      <c r="I613" s="196"/>
      <c r="J613" s="39"/>
      <c r="K613" s="39"/>
      <c r="L613" s="42"/>
      <c r="M613" s="197"/>
      <c r="N613" s="198"/>
      <c r="O613" s="67"/>
      <c r="P613" s="67"/>
      <c r="Q613" s="67"/>
      <c r="R613" s="67"/>
      <c r="S613" s="67"/>
      <c r="T613" s="68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20" t="s">
        <v>199</v>
      </c>
      <c r="AU613" s="20" t="s">
        <v>82</v>
      </c>
    </row>
    <row r="614" spans="1:65" s="2" customFormat="1" ht="24.2" customHeight="1">
      <c r="A614" s="37"/>
      <c r="B614" s="38"/>
      <c r="C614" s="181" t="s">
        <v>1338</v>
      </c>
      <c r="D614" s="181" t="s">
        <v>193</v>
      </c>
      <c r="E614" s="182" t="s">
        <v>5142</v>
      </c>
      <c r="F614" s="183" t="s">
        <v>5143</v>
      </c>
      <c r="G614" s="184" t="s">
        <v>196</v>
      </c>
      <c r="H614" s="185">
        <v>1</v>
      </c>
      <c r="I614" s="186"/>
      <c r="J614" s="187">
        <f>ROUND(I614*H614,2)</f>
        <v>0</v>
      </c>
      <c r="K614" s="183" t="s">
        <v>19</v>
      </c>
      <c r="L614" s="42"/>
      <c r="M614" s="188" t="s">
        <v>19</v>
      </c>
      <c r="N614" s="189" t="s">
        <v>44</v>
      </c>
      <c r="O614" s="67"/>
      <c r="P614" s="190">
        <f>O614*H614</f>
        <v>0</v>
      </c>
      <c r="Q614" s="190">
        <v>0</v>
      </c>
      <c r="R614" s="190">
        <f>Q614*H614</f>
        <v>0</v>
      </c>
      <c r="S614" s="190">
        <v>0</v>
      </c>
      <c r="T614" s="191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2" t="s">
        <v>292</v>
      </c>
      <c r="AT614" s="192" t="s">
        <v>193</v>
      </c>
      <c r="AU614" s="192" t="s">
        <v>82</v>
      </c>
      <c r="AY614" s="20" t="s">
        <v>191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0" t="s">
        <v>80</v>
      </c>
      <c r="BK614" s="193">
        <f>ROUND(I614*H614,2)</f>
        <v>0</v>
      </c>
      <c r="BL614" s="20" t="s">
        <v>292</v>
      </c>
      <c r="BM614" s="192" t="s">
        <v>2097</v>
      </c>
    </row>
    <row r="615" spans="1:65" s="2" customFormat="1" ht="19.5">
      <c r="A615" s="37"/>
      <c r="B615" s="38"/>
      <c r="C615" s="39"/>
      <c r="D615" s="194" t="s">
        <v>199</v>
      </c>
      <c r="E615" s="39"/>
      <c r="F615" s="195" t="s">
        <v>5143</v>
      </c>
      <c r="G615" s="39"/>
      <c r="H615" s="39"/>
      <c r="I615" s="196"/>
      <c r="J615" s="39"/>
      <c r="K615" s="39"/>
      <c r="L615" s="42"/>
      <c r="M615" s="197"/>
      <c r="N615" s="198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199</v>
      </c>
      <c r="AU615" s="20" t="s">
        <v>82</v>
      </c>
    </row>
    <row r="616" spans="1:65" s="2" customFormat="1" ht="16.5" customHeight="1">
      <c r="A616" s="37"/>
      <c r="B616" s="38"/>
      <c r="C616" s="181" t="s">
        <v>1345</v>
      </c>
      <c r="D616" s="181" t="s">
        <v>193</v>
      </c>
      <c r="E616" s="182" t="s">
        <v>5144</v>
      </c>
      <c r="F616" s="183" t="s">
        <v>5145</v>
      </c>
      <c r="G616" s="184" t="s">
        <v>196</v>
      </c>
      <c r="H616" s="185">
        <v>9</v>
      </c>
      <c r="I616" s="186"/>
      <c r="J616" s="187">
        <f>ROUND(I616*H616,2)</f>
        <v>0</v>
      </c>
      <c r="K616" s="183" t="s">
        <v>4614</v>
      </c>
      <c r="L616" s="42"/>
      <c r="M616" s="188" t="s">
        <v>19</v>
      </c>
      <c r="N616" s="189" t="s">
        <v>44</v>
      </c>
      <c r="O616" s="67"/>
      <c r="P616" s="190">
        <f>O616*H616</f>
        <v>0</v>
      </c>
      <c r="Q616" s="190">
        <v>0</v>
      </c>
      <c r="R616" s="190">
        <f>Q616*H616</f>
        <v>0</v>
      </c>
      <c r="S616" s="190">
        <v>0</v>
      </c>
      <c r="T616" s="19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92" t="s">
        <v>292</v>
      </c>
      <c r="AT616" s="192" t="s">
        <v>193</v>
      </c>
      <c r="AU616" s="192" t="s">
        <v>82</v>
      </c>
      <c r="AY616" s="20" t="s">
        <v>191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0" t="s">
        <v>80</v>
      </c>
      <c r="BK616" s="193">
        <f>ROUND(I616*H616,2)</f>
        <v>0</v>
      </c>
      <c r="BL616" s="20" t="s">
        <v>292</v>
      </c>
      <c r="BM616" s="192" t="s">
        <v>2107</v>
      </c>
    </row>
    <row r="617" spans="1:65" s="2" customFormat="1" ht="11.25">
      <c r="A617" s="37"/>
      <c r="B617" s="38"/>
      <c r="C617" s="39"/>
      <c r="D617" s="194" t="s">
        <v>199</v>
      </c>
      <c r="E617" s="39"/>
      <c r="F617" s="195" t="s">
        <v>5146</v>
      </c>
      <c r="G617" s="39"/>
      <c r="H617" s="39"/>
      <c r="I617" s="196"/>
      <c r="J617" s="39"/>
      <c r="K617" s="39"/>
      <c r="L617" s="42"/>
      <c r="M617" s="197"/>
      <c r="N617" s="198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199</v>
      </c>
      <c r="AU617" s="20" t="s">
        <v>82</v>
      </c>
    </row>
    <row r="618" spans="1:65" s="2" customFormat="1" ht="11.25">
      <c r="A618" s="37"/>
      <c r="B618" s="38"/>
      <c r="C618" s="39"/>
      <c r="D618" s="199" t="s">
        <v>206</v>
      </c>
      <c r="E618" s="39"/>
      <c r="F618" s="200" t="s">
        <v>5147</v>
      </c>
      <c r="G618" s="39"/>
      <c r="H618" s="39"/>
      <c r="I618" s="196"/>
      <c r="J618" s="39"/>
      <c r="K618" s="39"/>
      <c r="L618" s="42"/>
      <c r="M618" s="197"/>
      <c r="N618" s="198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206</v>
      </c>
      <c r="AU618" s="20" t="s">
        <v>82</v>
      </c>
    </row>
    <row r="619" spans="1:65" s="2" customFormat="1" ht="16.5" customHeight="1">
      <c r="A619" s="37"/>
      <c r="B619" s="38"/>
      <c r="C619" s="223" t="s">
        <v>1352</v>
      </c>
      <c r="D619" s="223" t="s">
        <v>273</v>
      </c>
      <c r="E619" s="224" t="s">
        <v>5148</v>
      </c>
      <c r="F619" s="225" t="s">
        <v>5149</v>
      </c>
      <c r="G619" s="226" t="s">
        <v>196</v>
      </c>
      <c r="H619" s="227">
        <v>9</v>
      </c>
      <c r="I619" s="228"/>
      <c r="J619" s="229">
        <f>ROUND(I619*H619,2)</f>
        <v>0</v>
      </c>
      <c r="K619" s="225" t="s">
        <v>4614</v>
      </c>
      <c r="L619" s="230"/>
      <c r="M619" s="231" t="s">
        <v>19</v>
      </c>
      <c r="N619" s="232" t="s">
        <v>44</v>
      </c>
      <c r="O619" s="67"/>
      <c r="P619" s="190">
        <f>O619*H619</f>
        <v>0</v>
      </c>
      <c r="Q619" s="190">
        <v>0</v>
      </c>
      <c r="R619" s="190">
        <f>Q619*H619</f>
        <v>0</v>
      </c>
      <c r="S619" s="190">
        <v>0</v>
      </c>
      <c r="T619" s="191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92" t="s">
        <v>405</v>
      </c>
      <c r="AT619" s="192" t="s">
        <v>273</v>
      </c>
      <c r="AU619" s="192" t="s">
        <v>82</v>
      </c>
      <c r="AY619" s="20" t="s">
        <v>191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20" t="s">
        <v>80</v>
      </c>
      <c r="BK619" s="193">
        <f>ROUND(I619*H619,2)</f>
        <v>0</v>
      </c>
      <c r="BL619" s="20" t="s">
        <v>292</v>
      </c>
      <c r="BM619" s="192" t="s">
        <v>2117</v>
      </c>
    </row>
    <row r="620" spans="1:65" s="2" customFormat="1" ht="11.25">
      <c r="A620" s="37"/>
      <c r="B620" s="38"/>
      <c r="C620" s="39"/>
      <c r="D620" s="194" t="s">
        <v>199</v>
      </c>
      <c r="E620" s="39"/>
      <c r="F620" s="195" t="s">
        <v>5149</v>
      </c>
      <c r="G620" s="39"/>
      <c r="H620" s="39"/>
      <c r="I620" s="196"/>
      <c r="J620" s="39"/>
      <c r="K620" s="39"/>
      <c r="L620" s="42"/>
      <c r="M620" s="197"/>
      <c r="N620" s="198"/>
      <c r="O620" s="67"/>
      <c r="P620" s="67"/>
      <c r="Q620" s="67"/>
      <c r="R620" s="67"/>
      <c r="S620" s="67"/>
      <c r="T620" s="68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20" t="s">
        <v>199</v>
      </c>
      <c r="AU620" s="20" t="s">
        <v>82</v>
      </c>
    </row>
    <row r="621" spans="1:65" s="2" customFormat="1" ht="16.5" customHeight="1">
      <c r="A621" s="37"/>
      <c r="B621" s="38"/>
      <c r="C621" s="181" t="s">
        <v>1358</v>
      </c>
      <c r="D621" s="181" t="s">
        <v>193</v>
      </c>
      <c r="E621" s="182" t="s">
        <v>5150</v>
      </c>
      <c r="F621" s="183" t="s">
        <v>5151</v>
      </c>
      <c r="G621" s="184" t="s">
        <v>1348</v>
      </c>
      <c r="H621" s="185">
        <v>2</v>
      </c>
      <c r="I621" s="186"/>
      <c r="J621" s="187">
        <f>ROUND(I621*H621,2)</f>
        <v>0</v>
      </c>
      <c r="K621" s="183" t="s">
        <v>4614</v>
      </c>
      <c r="L621" s="42"/>
      <c r="M621" s="188" t="s">
        <v>19</v>
      </c>
      <c r="N621" s="189" t="s">
        <v>44</v>
      </c>
      <c r="O621" s="67"/>
      <c r="P621" s="190">
        <f>O621*H621</f>
        <v>0</v>
      </c>
      <c r="Q621" s="190">
        <v>0</v>
      </c>
      <c r="R621" s="190">
        <f>Q621*H621</f>
        <v>0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292</v>
      </c>
      <c r="AT621" s="192" t="s">
        <v>193</v>
      </c>
      <c r="AU621" s="192" t="s">
        <v>82</v>
      </c>
      <c r="AY621" s="20" t="s">
        <v>191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80</v>
      </c>
      <c r="BK621" s="193">
        <f>ROUND(I621*H621,2)</f>
        <v>0</v>
      </c>
      <c r="BL621" s="20" t="s">
        <v>292</v>
      </c>
      <c r="BM621" s="192" t="s">
        <v>2127</v>
      </c>
    </row>
    <row r="622" spans="1:65" s="2" customFormat="1" ht="11.25">
      <c r="A622" s="37"/>
      <c r="B622" s="38"/>
      <c r="C622" s="39"/>
      <c r="D622" s="194" t="s">
        <v>199</v>
      </c>
      <c r="E622" s="39"/>
      <c r="F622" s="195" t="s">
        <v>5152</v>
      </c>
      <c r="G622" s="39"/>
      <c r="H622" s="39"/>
      <c r="I622" s="196"/>
      <c r="J622" s="39"/>
      <c r="K622" s="39"/>
      <c r="L622" s="42"/>
      <c r="M622" s="197"/>
      <c r="N622" s="198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199</v>
      </c>
      <c r="AU622" s="20" t="s">
        <v>82</v>
      </c>
    </row>
    <row r="623" spans="1:65" s="2" customFormat="1" ht="11.25">
      <c r="A623" s="37"/>
      <c r="B623" s="38"/>
      <c r="C623" s="39"/>
      <c r="D623" s="199" t="s">
        <v>206</v>
      </c>
      <c r="E623" s="39"/>
      <c r="F623" s="200" t="s">
        <v>5153</v>
      </c>
      <c r="G623" s="39"/>
      <c r="H623" s="39"/>
      <c r="I623" s="196"/>
      <c r="J623" s="39"/>
      <c r="K623" s="39"/>
      <c r="L623" s="42"/>
      <c r="M623" s="197"/>
      <c r="N623" s="198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206</v>
      </c>
      <c r="AU623" s="20" t="s">
        <v>82</v>
      </c>
    </row>
    <row r="624" spans="1:65" s="2" customFormat="1" ht="16.5" customHeight="1">
      <c r="A624" s="37"/>
      <c r="B624" s="38"/>
      <c r="C624" s="181" t="s">
        <v>1364</v>
      </c>
      <c r="D624" s="181" t="s">
        <v>193</v>
      </c>
      <c r="E624" s="182" t="s">
        <v>5154</v>
      </c>
      <c r="F624" s="183" t="s">
        <v>5155</v>
      </c>
      <c r="G624" s="184" t="s">
        <v>2990</v>
      </c>
      <c r="H624" s="185">
        <v>2</v>
      </c>
      <c r="I624" s="186"/>
      <c r="J624" s="187">
        <f>ROUND(I624*H624,2)</f>
        <v>0</v>
      </c>
      <c r="K624" s="183" t="s">
        <v>19</v>
      </c>
      <c r="L624" s="42"/>
      <c r="M624" s="188" t="s">
        <v>19</v>
      </c>
      <c r="N624" s="189" t="s">
        <v>44</v>
      </c>
      <c r="O624" s="67"/>
      <c r="P624" s="190">
        <f>O624*H624</f>
        <v>0</v>
      </c>
      <c r="Q624" s="190">
        <v>0</v>
      </c>
      <c r="R624" s="190">
        <f>Q624*H624</f>
        <v>0</v>
      </c>
      <c r="S624" s="190">
        <v>0</v>
      </c>
      <c r="T624" s="191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92" t="s">
        <v>292</v>
      </c>
      <c r="AT624" s="192" t="s">
        <v>193</v>
      </c>
      <c r="AU624" s="192" t="s">
        <v>82</v>
      </c>
      <c r="AY624" s="20" t="s">
        <v>191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20" t="s">
        <v>80</v>
      </c>
      <c r="BK624" s="193">
        <f>ROUND(I624*H624,2)</f>
        <v>0</v>
      </c>
      <c r="BL624" s="20" t="s">
        <v>292</v>
      </c>
      <c r="BM624" s="192" t="s">
        <v>2137</v>
      </c>
    </row>
    <row r="625" spans="1:65" s="2" customFormat="1" ht="11.25">
      <c r="A625" s="37"/>
      <c r="B625" s="38"/>
      <c r="C625" s="39"/>
      <c r="D625" s="194" t="s">
        <v>199</v>
      </c>
      <c r="E625" s="39"/>
      <c r="F625" s="195" t="s">
        <v>5155</v>
      </c>
      <c r="G625" s="39"/>
      <c r="H625" s="39"/>
      <c r="I625" s="196"/>
      <c r="J625" s="39"/>
      <c r="K625" s="39"/>
      <c r="L625" s="42"/>
      <c r="M625" s="197"/>
      <c r="N625" s="198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199</v>
      </c>
      <c r="AU625" s="20" t="s">
        <v>82</v>
      </c>
    </row>
    <row r="626" spans="1:65" s="2" customFormat="1" ht="16.5" customHeight="1">
      <c r="A626" s="37"/>
      <c r="B626" s="38"/>
      <c r="C626" s="181" t="s">
        <v>1371</v>
      </c>
      <c r="D626" s="181" t="s">
        <v>193</v>
      </c>
      <c r="E626" s="182" t="s">
        <v>5156</v>
      </c>
      <c r="F626" s="183" t="s">
        <v>5157</v>
      </c>
      <c r="G626" s="184" t="s">
        <v>2990</v>
      </c>
      <c r="H626" s="185">
        <v>1</v>
      </c>
      <c r="I626" s="186"/>
      <c r="J626" s="187">
        <f>ROUND(I626*H626,2)</f>
        <v>0</v>
      </c>
      <c r="K626" s="183" t="s">
        <v>19</v>
      </c>
      <c r="L626" s="42"/>
      <c r="M626" s="188" t="s">
        <v>19</v>
      </c>
      <c r="N626" s="189" t="s">
        <v>44</v>
      </c>
      <c r="O626" s="67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92" t="s">
        <v>292</v>
      </c>
      <c r="AT626" s="192" t="s">
        <v>193</v>
      </c>
      <c r="AU626" s="192" t="s">
        <v>82</v>
      </c>
      <c r="AY626" s="20" t="s">
        <v>191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20" t="s">
        <v>80</v>
      </c>
      <c r="BK626" s="193">
        <f>ROUND(I626*H626,2)</f>
        <v>0</v>
      </c>
      <c r="BL626" s="20" t="s">
        <v>292</v>
      </c>
      <c r="BM626" s="192" t="s">
        <v>2147</v>
      </c>
    </row>
    <row r="627" spans="1:65" s="2" customFormat="1" ht="11.25">
      <c r="A627" s="37"/>
      <c r="B627" s="38"/>
      <c r="C627" s="39"/>
      <c r="D627" s="194" t="s">
        <v>199</v>
      </c>
      <c r="E627" s="39"/>
      <c r="F627" s="195" t="s">
        <v>5157</v>
      </c>
      <c r="G627" s="39"/>
      <c r="H627" s="39"/>
      <c r="I627" s="196"/>
      <c r="J627" s="39"/>
      <c r="K627" s="39"/>
      <c r="L627" s="42"/>
      <c r="M627" s="197"/>
      <c r="N627" s="198"/>
      <c r="O627" s="67"/>
      <c r="P627" s="67"/>
      <c r="Q627" s="67"/>
      <c r="R627" s="67"/>
      <c r="S627" s="67"/>
      <c r="T627" s="68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20" t="s">
        <v>199</v>
      </c>
      <c r="AU627" s="20" t="s">
        <v>82</v>
      </c>
    </row>
    <row r="628" spans="1:65" s="2" customFormat="1" ht="16.5" customHeight="1">
      <c r="A628" s="37"/>
      <c r="B628" s="38"/>
      <c r="C628" s="181" t="s">
        <v>1378</v>
      </c>
      <c r="D628" s="181" t="s">
        <v>193</v>
      </c>
      <c r="E628" s="182" t="s">
        <v>5158</v>
      </c>
      <c r="F628" s="183" t="s">
        <v>5159</v>
      </c>
      <c r="G628" s="184" t="s">
        <v>1348</v>
      </c>
      <c r="H628" s="185">
        <v>10</v>
      </c>
      <c r="I628" s="186"/>
      <c r="J628" s="187">
        <f>ROUND(I628*H628,2)</f>
        <v>0</v>
      </c>
      <c r="K628" s="183" t="s">
        <v>4614</v>
      </c>
      <c r="L628" s="42"/>
      <c r="M628" s="188" t="s">
        <v>19</v>
      </c>
      <c r="N628" s="189" t="s">
        <v>44</v>
      </c>
      <c r="O628" s="67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92" t="s">
        <v>292</v>
      </c>
      <c r="AT628" s="192" t="s">
        <v>193</v>
      </c>
      <c r="AU628" s="192" t="s">
        <v>82</v>
      </c>
      <c r="AY628" s="20" t="s">
        <v>191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20" t="s">
        <v>80</v>
      </c>
      <c r="BK628" s="193">
        <f>ROUND(I628*H628,2)</f>
        <v>0</v>
      </c>
      <c r="BL628" s="20" t="s">
        <v>292</v>
      </c>
      <c r="BM628" s="192" t="s">
        <v>2157</v>
      </c>
    </row>
    <row r="629" spans="1:65" s="2" customFormat="1" ht="11.25">
      <c r="A629" s="37"/>
      <c r="B629" s="38"/>
      <c r="C629" s="39"/>
      <c r="D629" s="194" t="s">
        <v>199</v>
      </c>
      <c r="E629" s="39"/>
      <c r="F629" s="195" t="s">
        <v>5160</v>
      </c>
      <c r="G629" s="39"/>
      <c r="H629" s="39"/>
      <c r="I629" s="196"/>
      <c r="J629" s="39"/>
      <c r="K629" s="39"/>
      <c r="L629" s="42"/>
      <c r="M629" s="197"/>
      <c r="N629" s="198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199</v>
      </c>
      <c r="AU629" s="20" t="s">
        <v>82</v>
      </c>
    </row>
    <row r="630" spans="1:65" s="2" customFormat="1" ht="11.25">
      <c r="A630" s="37"/>
      <c r="B630" s="38"/>
      <c r="C630" s="39"/>
      <c r="D630" s="199" t="s">
        <v>206</v>
      </c>
      <c r="E630" s="39"/>
      <c r="F630" s="200" t="s">
        <v>5161</v>
      </c>
      <c r="G630" s="39"/>
      <c r="H630" s="39"/>
      <c r="I630" s="196"/>
      <c r="J630" s="39"/>
      <c r="K630" s="39"/>
      <c r="L630" s="42"/>
      <c r="M630" s="197"/>
      <c r="N630" s="198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206</v>
      </c>
      <c r="AU630" s="20" t="s">
        <v>82</v>
      </c>
    </row>
    <row r="631" spans="1:65" s="2" customFormat="1" ht="16.5" customHeight="1">
      <c r="A631" s="37"/>
      <c r="B631" s="38"/>
      <c r="C631" s="181" t="s">
        <v>1387</v>
      </c>
      <c r="D631" s="181" t="s">
        <v>193</v>
      </c>
      <c r="E631" s="182" t="s">
        <v>5162</v>
      </c>
      <c r="F631" s="183" t="s">
        <v>5163</v>
      </c>
      <c r="G631" s="184" t="s">
        <v>196</v>
      </c>
      <c r="H631" s="185">
        <v>1</v>
      </c>
      <c r="I631" s="186"/>
      <c r="J631" s="187">
        <f>ROUND(I631*H631,2)</f>
        <v>0</v>
      </c>
      <c r="K631" s="183" t="s">
        <v>19</v>
      </c>
      <c r="L631" s="42"/>
      <c r="M631" s="188" t="s">
        <v>19</v>
      </c>
      <c r="N631" s="189" t="s">
        <v>44</v>
      </c>
      <c r="O631" s="67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92" t="s">
        <v>292</v>
      </c>
      <c r="AT631" s="192" t="s">
        <v>193</v>
      </c>
      <c r="AU631" s="192" t="s">
        <v>82</v>
      </c>
      <c r="AY631" s="20" t="s">
        <v>191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0" t="s">
        <v>80</v>
      </c>
      <c r="BK631" s="193">
        <f>ROUND(I631*H631,2)</f>
        <v>0</v>
      </c>
      <c r="BL631" s="20" t="s">
        <v>292</v>
      </c>
      <c r="BM631" s="192" t="s">
        <v>2167</v>
      </c>
    </row>
    <row r="632" spans="1:65" s="2" customFormat="1" ht="19.5">
      <c r="A632" s="37"/>
      <c r="B632" s="38"/>
      <c r="C632" s="39"/>
      <c r="D632" s="194" t="s">
        <v>199</v>
      </c>
      <c r="E632" s="39"/>
      <c r="F632" s="195" t="s">
        <v>5164</v>
      </c>
      <c r="G632" s="39"/>
      <c r="H632" s="39"/>
      <c r="I632" s="196"/>
      <c r="J632" s="39"/>
      <c r="K632" s="39"/>
      <c r="L632" s="42"/>
      <c r="M632" s="197"/>
      <c r="N632" s="198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20" t="s">
        <v>199</v>
      </c>
      <c r="AU632" s="20" t="s">
        <v>82</v>
      </c>
    </row>
    <row r="633" spans="1:65" s="2" customFormat="1" ht="21.75" customHeight="1">
      <c r="A633" s="37"/>
      <c r="B633" s="38"/>
      <c r="C633" s="181" t="s">
        <v>1396</v>
      </c>
      <c r="D633" s="181" t="s">
        <v>193</v>
      </c>
      <c r="E633" s="182" t="s">
        <v>5165</v>
      </c>
      <c r="F633" s="183" t="s">
        <v>5166</v>
      </c>
      <c r="G633" s="184" t="s">
        <v>196</v>
      </c>
      <c r="H633" s="185">
        <v>1</v>
      </c>
      <c r="I633" s="186"/>
      <c r="J633" s="187">
        <f>ROUND(I633*H633,2)</f>
        <v>0</v>
      </c>
      <c r="K633" s="183" t="s">
        <v>19</v>
      </c>
      <c r="L633" s="42"/>
      <c r="M633" s="188" t="s">
        <v>19</v>
      </c>
      <c r="N633" s="189" t="s">
        <v>44</v>
      </c>
      <c r="O633" s="67"/>
      <c r="P633" s="190">
        <f>O633*H633</f>
        <v>0</v>
      </c>
      <c r="Q633" s="190">
        <v>0</v>
      </c>
      <c r="R633" s="190">
        <f>Q633*H633</f>
        <v>0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292</v>
      </c>
      <c r="AT633" s="192" t="s">
        <v>193</v>
      </c>
      <c r="AU633" s="192" t="s">
        <v>82</v>
      </c>
      <c r="AY633" s="20" t="s">
        <v>191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80</v>
      </c>
      <c r="BK633" s="193">
        <f>ROUND(I633*H633,2)</f>
        <v>0</v>
      </c>
      <c r="BL633" s="20" t="s">
        <v>292</v>
      </c>
      <c r="BM633" s="192" t="s">
        <v>2177</v>
      </c>
    </row>
    <row r="634" spans="1:65" s="2" customFormat="1" ht="11.25">
      <c r="A634" s="37"/>
      <c r="B634" s="38"/>
      <c r="C634" s="39"/>
      <c r="D634" s="194" t="s">
        <v>199</v>
      </c>
      <c r="E634" s="39"/>
      <c r="F634" s="195" t="s">
        <v>5166</v>
      </c>
      <c r="G634" s="39"/>
      <c r="H634" s="39"/>
      <c r="I634" s="196"/>
      <c r="J634" s="39"/>
      <c r="K634" s="39"/>
      <c r="L634" s="42"/>
      <c r="M634" s="197"/>
      <c r="N634" s="198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199</v>
      </c>
      <c r="AU634" s="20" t="s">
        <v>82</v>
      </c>
    </row>
    <row r="635" spans="1:65" s="2" customFormat="1" ht="19.5">
      <c r="A635" s="37"/>
      <c r="B635" s="38"/>
      <c r="C635" s="39"/>
      <c r="D635" s="194" t="s">
        <v>402</v>
      </c>
      <c r="E635" s="39"/>
      <c r="F635" s="243" t="s">
        <v>5167</v>
      </c>
      <c r="G635" s="39"/>
      <c r="H635" s="39"/>
      <c r="I635" s="196"/>
      <c r="J635" s="39"/>
      <c r="K635" s="39"/>
      <c r="L635" s="42"/>
      <c r="M635" s="197"/>
      <c r="N635" s="198"/>
      <c r="O635" s="67"/>
      <c r="P635" s="67"/>
      <c r="Q635" s="67"/>
      <c r="R635" s="67"/>
      <c r="S635" s="67"/>
      <c r="T635" s="68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T635" s="20" t="s">
        <v>402</v>
      </c>
      <c r="AU635" s="20" t="s">
        <v>82</v>
      </c>
    </row>
    <row r="636" spans="1:65" s="2" customFormat="1" ht="16.5" customHeight="1">
      <c r="A636" s="37"/>
      <c r="B636" s="38"/>
      <c r="C636" s="181" t="s">
        <v>1403</v>
      </c>
      <c r="D636" s="181" t="s">
        <v>193</v>
      </c>
      <c r="E636" s="182" t="s">
        <v>5168</v>
      </c>
      <c r="F636" s="183" t="s">
        <v>5169</v>
      </c>
      <c r="G636" s="184" t="s">
        <v>1348</v>
      </c>
      <c r="H636" s="185">
        <v>1</v>
      </c>
      <c r="I636" s="186"/>
      <c r="J636" s="187">
        <f>ROUND(I636*H636,2)</f>
        <v>0</v>
      </c>
      <c r="K636" s="183" t="s">
        <v>4614</v>
      </c>
      <c r="L636" s="42"/>
      <c r="M636" s="188" t="s">
        <v>19</v>
      </c>
      <c r="N636" s="189" t="s">
        <v>44</v>
      </c>
      <c r="O636" s="67"/>
      <c r="P636" s="190">
        <f>O636*H636</f>
        <v>0</v>
      </c>
      <c r="Q636" s="190">
        <v>0</v>
      </c>
      <c r="R636" s="190">
        <f>Q636*H636</f>
        <v>0</v>
      </c>
      <c r="S636" s="190">
        <v>0</v>
      </c>
      <c r="T636" s="19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92" t="s">
        <v>292</v>
      </c>
      <c r="AT636" s="192" t="s">
        <v>193</v>
      </c>
      <c r="AU636" s="192" t="s">
        <v>82</v>
      </c>
      <c r="AY636" s="20" t="s">
        <v>191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20" t="s">
        <v>80</v>
      </c>
      <c r="BK636" s="193">
        <f>ROUND(I636*H636,2)</f>
        <v>0</v>
      </c>
      <c r="BL636" s="20" t="s">
        <v>292</v>
      </c>
      <c r="BM636" s="192" t="s">
        <v>2187</v>
      </c>
    </row>
    <row r="637" spans="1:65" s="2" customFormat="1" ht="11.25">
      <c r="A637" s="37"/>
      <c r="B637" s="38"/>
      <c r="C637" s="39"/>
      <c r="D637" s="194" t="s">
        <v>199</v>
      </c>
      <c r="E637" s="39"/>
      <c r="F637" s="195" t="s">
        <v>5170</v>
      </c>
      <c r="G637" s="39"/>
      <c r="H637" s="39"/>
      <c r="I637" s="196"/>
      <c r="J637" s="39"/>
      <c r="K637" s="39"/>
      <c r="L637" s="42"/>
      <c r="M637" s="197"/>
      <c r="N637" s="198"/>
      <c r="O637" s="67"/>
      <c r="P637" s="67"/>
      <c r="Q637" s="67"/>
      <c r="R637" s="67"/>
      <c r="S637" s="67"/>
      <c r="T637" s="68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20" t="s">
        <v>199</v>
      </c>
      <c r="AU637" s="20" t="s">
        <v>82</v>
      </c>
    </row>
    <row r="638" spans="1:65" s="2" customFormat="1" ht="11.25">
      <c r="A638" s="37"/>
      <c r="B638" s="38"/>
      <c r="C638" s="39"/>
      <c r="D638" s="199" t="s">
        <v>206</v>
      </c>
      <c r="E638" s="39"/>
      <c r="F638" s="200" t="s">
        <v>5171</v>
      </c>
      <c r="G638" s="39"/>
      <c r="H638" s="39"/>
      <c r="I638" s="196"/>
      <c r="J638" s="39"/>
      <c r="K638" s="39"/>
      <c r="L638" s="42"/>
      <c r="M638" s="197"/>
      <c r="N638" s="198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206</v>
      </c>
      <c r="AU638" s="20" t="s">
        <v>82</v>
      </c>
    </row>
    <row r="639" spans="1:65" s="2" customFormat="1" ht="21.75" customHeight="1">
      <c r="A639" s="37"/>
      <c r="B639" s="38"/>
      <c r="C639" s="181" t="s">
        <v>1408</v>
      </c>
      <c r="D639" s="181" t="s">
        <v>193</v>
      </c>
      <c r="E639" s="182" t="s">
        <v>5172</v>
      </c>
      <c r="F639" s="183" t="s">
        <v>5173</v>
      </c>
      <c r="G639" s="184" t="s">
        <v>1348</v>
      </c>
      <c r="H639" s="185">
        <v>1</v>
      </c>
      <c r="I639" s="186"/>
      <c r="J639" s="187">
        <f>ROUND(I639*H639,2)</f>
        <v>0</v>
      </c>
      <c r="K639" s="183" t="s">
        <v>4614</v>
      </c>
      <c r="L639" s="42"/>
      <c r="M639" s="188" t="s">
        <v>19</v>
      </c>
      <c r="N639" s="189" t="s">
        <v>44</v>
      </c>
      <c r="O639" s="67"/>
      <c r="P639" s="190">
        <f>O639*H639</f>
        <v>0</v>
      </c>
      <c r="Q639" s="190">
        <v>0</v>
      </c>
      <c r="R639" s="190">
        <f>Q639*H639</f>
        <v>0</v>
      </c>
      <c r="S639" s="190">
        <v>0</v>
      </c>
      <c r="T639" s="191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92" t="s">
        <v>292</v>
      </c>
      <c r="AT639" s="192" t="s">
        <v>193</v>
      </c>
      <c r="AU639" s="192" t="s">
        <v>82</v>
      </c>
      <c r="AY639" s="20" t="s">
        <v>191</v>
      </c>
      <c r="BE639" s="193">
        <f>IF(N639="základní",J639,0)</f>
        <v>0</v>
      </c>
      <c r="BF639" s="193">
        <f>IF(N639="snížená",J639,0)</f>
        <v>0</v>
      </c>
      <c r="BG639" s="193">
        <f>IF(N639="zákl. přenesená",J639,0)</f>
        <v>0</v>
      </c>
      <c r="BH639" s="193">
        <f>IF(N639="sníž. přenesená",J639,0)</f>
        <v>0</v>
      </c>
      <c r="BI639" s="193">
        <f>IF(N639="nulová",J639,0)</f>
        <v>0</v>
      </c>
      <c r="BJ639" s="20" t="s">
        <v>80</v>
      </c>
      <c r="BK639" s="193">
        <f>ROUND(I639*H639,2)</f>
        <v>0</v>
      </c>
      <c r="BL639" s="20" t="s">
        <v>292</v>
      </c>
      <c r="BM639" s="192" t="s">
        <v>2197</v>
      </c>
    </row>
    <row r="640" spans="1:65" s="2" customFormat="1" ht="19.5">
      <c r="A640" s="37"/>
      <c r="B640" s="38"/>
      <c r="C640" s="39"/>
      <c r="D640" s="194" t="s">
        <v>199</v>
      </c>
      <c r="E640" s="39"/>
      <c r="F640" s="195" t="s">
        <v>5174</v>
      </c>
      <c r="G640" s="39"/>
      <c r="H640" s="39"/>
      <c r="I640" s="196"/>
      <c r="J640" s="39"/>
      <c r="K640" s="39"/>
      <c r="L640" s="42"/>
      <c r="M640" s="197"/>
      <c r="N640" s="198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199</v>
      </c>
      <c r="AU640" s="20" t="s">
        <v>82</v>
      </c>
    </row>
    <row r="641" spans="1:65" s="2" customFormat="1" ht="11.25">
      <c r="A641" s="37"/>
      <c r="B641" s="38"/>
      <c r="C641" s="39"/>
      <c r="D641" s="199" t="s">
        <v>206</v>
      </c>
      <c r="E641" s="39"/>
      <c r="F641" s="200" t="s">
        <v>5175</v>
      </c>
      <c r="G641" s="39"/>
      <c r="H641" s="39"/>
      <c r="I641" s="196"/>
      <c r="J641" s="39"/>
      <c r="K641" s="39"/>
      <c r="L641" s="42"/>
      <c r="M641" s="197"/>
      <c r="N641" s="198"/>
      <c r="O641" s="67"/>
      <c r="P641" s="67"/>
      <c r="Q641" s="67"/>
      <c r="R641" s="67"/>
      <c r="S641" s="67"/>
      <c r="T641" s="68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20" t="s">
        <v>206</v>
      </c>
      <c r="AU641" s="20" t="s">
        <v>82</v>
      </c>
    </row>
    <row r="642" spans="1:65" s="2" customFormat="1" ht="16.5" customHeight="1">
      <c r="A642" s="37"/>
      <c r="B642" s="38"/>
      <c r="C642" s="181" t="s">
        <v>1420</v>
      </c>
      <c r="D642" s="181" t="s">
        <v>193</v>
      </c>
      <c r="E642" s="182" t="s">
        <v>5176</v>
      </c>
      <c r="F642" s="183" t="s">
        <v>5177</v>
      </c>
      <c r="G642" s="184" t="s">
        <v>196</v>
      </c>
      <c r="H642" s="185">
        <v>3</v>
      </c>
      <c r="I642" s="186"/>
      <c r="J642" s="187">
        <f>ROUND(I642*H642,2)</f>
        <v>0</v>
      </c>
      <c r="K642" s="183" t="s">
        <v>19</v>
      </c>
      <c r="L642" s="42"/>
      <c r="M642" s="188" t="s">
        <v>19</v>
      </c>
      <c r="N642" s="189" t="s">
        <v>44</v>
      </c>
      <c r="O642" s="67"/>
      <c r="P642" s="190">
        <f>O642*H642</f>
        <v>0</v>
      </c>
      <c r="Q642" s="190">
        <v>0</v>
      </c>
      <c r="R642" s="190">
        <f>Q642*H642</f>
        <v>0</v>
      </c>
      <c r="S642" s="190">
        <v>0</v>
      </c>
      <c r="T642" s="191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92" t="s">
        <v>292</v>
      </c>
      <c r="AT642" s="192" t="s">
        <v>193</v>
      </c>
      <c r="AU642" s="192" t="s">
        <v>82</v>
      </c>
      <c r="AY642" s="20" t="s">
        <v>191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20" t="s">
        <v>80</v>
      </c>
      <c r="BK642" s="193">
        <f>ROUND(I642*H642,2)</f>
        <v>0</v>
      </c>
      <c r="BL642" s="20" t="s">
        <v>292</v>
      </c>
      <c r="BM642" s="192" t="s">
        <v>2212</v>
      </c>
    </row>
    <row r="643" spans="1:65" s="2" customFormat="1" ht="19.5">
      <c r="A643" s="37"/>
      <c r="B643" s="38"/>
      <c r="C643" s="39"/>
      <c r="D643" s="194" t="s">
        <v>199</v>
      </c>
      <c r="E643" s="39"/>
      <c r="F643" s="195" t="s">
        <v>5178</v>
      </c>
      <c r="G643" s="39"/>
      <c r="H643" s="39"/>
      <c r="I643" s="196"/>
      <c r="J643" s="39"/>
      <c r="K643" s="39"/>
      <c r="L643" s="42"/>
      <c r="M643" s="197"/>
      <c r="N643" s="198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199</v>
      </c>
      <c r="AU643" s="20" t="s">
        <v>82</v>
      </c>
    </row>
    <row r="644" spans="1:65" s="2" customFormat="1" ht="16.5" customHeight="1">
      <c r="A644" s="37"/>
      <c r="B644" s="38"/>
      <c r="C644" s="181" t="s">
        <v>1423</v>
      </c>
      <c r="D644" s="181" t="s">
        <v>193</v>
      </c>
      <c r="E644" s="182" t="s">
        <v>5179</v>
      </c>
      <c r="F644" s="183" t="s">
        <v>5180</v>
      </c>
      <c r="G644" s="184" t="s">
        <v>1348</v>
      </c>
      <c r="H644" s="185">
        <v>1</v>
      </c>
      <c r="I644" s="186"/>
      <c r="J644" s="187">
        <f>ROUND(I644*H644,2)</f>
        <v>0</v>
      </c>
      <c r="K644" s="183" t="s">
        <v>4614</v>
      </c>
      <c r="L644" s="42"/>
      <c r="M644" s="188" t="s">
        <v>19</v>
      </c>
      <c r="N644" s="189" t="s">
        <v>44</v>
      </c>
      <c r="O644" s="67"/>
      <c r="P644" s="190">
        <f>O644*H644</f>
        <v>0</v>
      </c>
      <c r="Q644" s="190">
        <v>0</v>
      </c>
      <c r="R644" s="190">
        <f>Q644*H644</f>
        <v>0</v>
      </c>
      <c r="S644" s="190">
        <v>0</v>
      </c>
      <c r="T644" s="191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92" t="s">
        <v>292</v>
      </c>
      <c r="AT644" s="192" t="s">
        <v>193</v>
      </c>
      <c r="AU644" s="192" t="s">
        <v>82</v>
      </c>
      <c r="AY644" s="20" t="s">
        <v>191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20" t="s">
        <v>80</v>
      </c>
      <c r="BK644" s="193">
        <f>ROUND(I644*H644,2)</f>
        <v>0</v>
      </c>
      <c r="BL644" s="20" t="s">
        <v>292</v>
      </c>
      <c r="BM644" s="192" t="s">
        <v>2226</v>
      </c>
    </row>
    <row r="645" spans="1:65" s="2" customFormat="1" ht="11.25">
      <c r="A645" s="37"/>
      <c r="B645" s="38"/>
      <c r="C645" s="39"/>
      <c r="D645" s="194" t="s">
        <v>199</v>
      </c>
      <c r="E645" s="39"/>
      <c r="F645" s="195" t="s">
        <v>5181</v>
      </c>
      <c r="G645" s="39"/>
      <c r="H645" s="39"/>
      <c r="I645" s="196"/>
      <c r="J645" s="39"/>
      <c r="K645" s="39"/>
      <c r="L645" s="42"/>
      <c r="M645" s="197"/>
      <c r="N645" s="198"/>
      <c r="O645" s="67"/>
      <c r="P645" s="67"/>
      <c r="Q645" s="67"/>
      <c r="R645" s="67"/>
      <c r="S645" s="67"/>
      <c r="T645" s="68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20" t="s">
        <v>199</v>
      </c>
      <c r="AU645" s="20" t="s">
        <v>82</v>
      </c>
    </row>
    <row r="646" spans="1:65" s="2" customFormat="1" ht="11.25">
      <c r="A646" s="37"/>
      <c r="B646" s="38"/>
      <c r="C646" s="39"/>
      <c r="D646" s="199" t="s">
        <v>206</v>
      </c>
      <c r="E646" s="39"/>
      <c r="F646" s="200" t="s">
        <v>5182</v>
      </c>
      <c r="G646" s="39"/>
      <c r="H646" s="39"/>
      <c r="I646" s="196"/>
      <c r="J646" s="39"/>
      <c r="K646" s="39"/>
      <c r="L646" s="42"/>
      <c r="M646" s="197"/>
      <c r="N646" s="198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206</v>
      </c>
      <c r="AU646" s="20" t="s">
        <v>82</v>
      </c>
    </row>
    <row r="647" spans="1:65" s="2" customFormat="1" ht="16.5" customHeight="1">
      <c r="A647" s="37"/>
      <c r="B647" s="38"/>
      <c r="C647" s="181" t="s">
        <v>1429</v>
      </c>
      <c r="D647" s="181" t="s">
        <v>193</v>
      </c>
      <c r="E647" s="182" t="s">
        <v>5183</v>
      </c>
      <c r="F647" s="183" t="s">
        <v>5184</v>
      </c>
      <c r="G647" s="184" t="s">
        <v>1348</v>
      </c>
      <c r="H647" s="185">
        <v>1</v>
      </c>
      <c r="I647" s="186"/>
      <c r="J647" s="187">
        <f>ROUND(I647*H647,2)</f>
        <v>0</v>
      </c>
      <c r="K647" s="183" t="s">
        <v>4614</v>
      </c>
      <c r="L647" s="42"/>
      <c r="M647" s="188" t="s">
        <v>19</v>
      </c>
      <c r="N647" s="189" t="s">
        <v>44</v>
      </c>
      <c r="O647" s="67"/>
      <c r="P647" s="190">
        <f>O647*H647</f>
        <v>0</v>
      </c>
      <c r="Q647" s="190">
        <v>0</v>
      </c>
      <c r="R647" s="190">
        <f>Q647*H647</f>
        <v>0</v>
      </c>
      <c r="S647" s="190">
        <v>0</v>
      </c>
      <c r="T647" s="191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92" t="s">
        <v>292</v>
      </c>
      <c r="AT647" s="192" t="s">
        <v>193</v>
      </c>
      <c r="AU647" s="192" t="s">
        <v>82</v>
      </c>
      <c r="AY647" s="20" t="s">
        <v>191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0" t="s">
        <v>80</v>
      </c>
      <c r="BK647" s="193">
        <f>ROUND(I647*H647,2)</f>
        <v>0</v>
      </c>
      <c r="BL647" s="20" t="s">
        <v>292</v>
      </c>
      <c r="BM647" s="192" t="s">
        <v>2239</v>
      </c>
    </row>
    <row r="648" spans="1:65" s="2" customFormat="1" ht="19.5">
      <c r="A648" s="37"/>
      <c r="B648" s="38"/>
      <c r="C648" s="39"/>
      <c r="D648" s="194" t="s">
        <v>199</v>
      </c>
      <c r="E648" s="39"/>
      <c r="F648" s="195" t="s">
        <v>5185</v>
      </c>
      <c r="G648" s="39"/>
      <c r="H648" s="39"/>
      <c r="I648" s="196"/>
      <c r="J648" s="39"/>
      <c r="K648" s="39"/>
      <c r="L648" s="42"/>
      <c r="M648" s="197"/>
      <c r="N648" s="198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199</v>
      </c>
      <c r="AU648" s="20" t="s">
        <v>82</v>
      </c>
    </row>
    <row r="649" spans="1:65" s="2" customFormat="1" ht="11.25">
      <c r="A649" s="37"/>
      <c r="B649" s="38"/>
      <c r="C649" s="39"/>
      <c r="D649" s="199" t="s">
        <v>206</v>
      </c>
      <c r="E649" s="39"/>
      <c r="F649" s="200" t="s">
        <v>5186</v>
      </c>
      <c r="G649" s="39"/>
      <c r="H649" s="39"/>
      <c r="I649" s="196"/>
      <c r="J649" s="39"/>
      <c r="K649" s="39"/>
      <c r="L649" s="42"/>
      <c r="M649" s="197"/>
      <c r="N649" s="198"/>
      <c r="O649" s="67"/>
      <c r="P649" s="67"/>
      <c r="Q649" s="67"/>
      <c r="R649" s="67"/>
      <c r="S649" s="67"/>
      <c r="T649" s="68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20" t="s">
        <v>206</v>
      </c>
      <c r="AU649" s="20" t="s">
        <v>82</v>
      </c>
    </row>
    <row r="650" spans="1:65" s="2" customFormat="1" ht="16.5" customHeight="1">
      <c r="A650" s="37"/>
      <c r="B650" s="38"/>
      <c r="C650" s="181" t="s">
        <v>1434</v>
      </c>
      <c r="D650" s="181" t="s">
        <v>193</v>
      </c>
      <c r="E650" s="182" t="s">
        <v>5187</v>
      </c>
      <c r="F650" s="183" t="s">
        <v>5188</v>
      </c>
      <c r="G650" s="184" t="s">
        <v>1348</v>
      </c>
      <c r="H650" s="185">
        <v>1</v>
      </c>
      <c r="I650" s="186"/>
      <c r="J650" s="187">
        <f>ROUND(I650*H650,2)</f>
        <v>0</v>
      </c>
      <c r="K650" s="183" t="s">
        <v>4614</v>
      </c>
      <c r="L650" s="42"/>
      <c r="M650" s="188" t="s">
        <v>19</v>
      </c>
      <c r="N650" s="189" t="s">
        <v>44</v>
      </c>
      <c r="O650" s="67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92" t="s">
        <v>292</v>
      </c>
      <c r="AT650" s="192" t="s">
        <v>193</v>
      </c>
      <c r="AU650" s="192" t="s">
        <v>82</v>
      </c>
      <c r="AY650" s="20" t="s">
        <v>191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20" t="s">
        <v>80</v>
      </c>
      <c r="BK650" s="193">
        <f>ROUND(I650*H650,2)</f>
        <v>0</v>
      </c>
      <c r="BL650" s="20" t="s">
        <v>292</v>
      </c>
      <c r="BM650" s="192" t="s">
        <v>2249</v>
      </c>
    </row>
    <row r="651" spans="1:65" s="2" customFormat="1" ht="11.25">
      <c r="A651" s="37"/>
      <c r="B651" s="38"/>
      <c r="C651" s="39"/>
      <c r="D651" s="194" t="s">
        <v>199</v>
      </c>
      <c r="E651" s="39"/>
      <c r="F651" s="195" t="s">
        <v>5189</v>
      </c>
      <c r="G651" s="39"/>
      <c r="H651" s="39"/>
      <c r="I651" s="196"/>
      <c r="J651" s="39"/>
      <c r="K651" s="39"/>
      <c r="L651" s="42"/>
      <c r="M651" s="197"/>
      <c r="N651" s="198"/>
      <c r="O651" s="67"/>
      <c r="P651" s="67"/>
      <c r="Q651" s="67"/>
      <c r="R651" s="67"/>
      <c r="S651" s="67"/>
      <c r="T651" s="68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20" t="s">
        <v>199</v>
      </c>
      <c r="AU651" s="20" t="s">
        <v>82</v>
      </c>
    </row>
    <row r="652" spans="1:65" s="2" customFormat="1" ht="11.25">
      <c r="A652" s="37"/>
      <c r="B652" s="38"/>
      <c r="C652" s="39"/>
      <c r="D652" s="199" t="s">
        <v>206</v>
      </c>
      <c r="E652" s="39"/>
      <c r="F652" s="200" t="s">
        <v>5190</v>
      </c>
      <c r="G652" s="39"/>
      <c r="H652" s="39"/>
      <c r="I652" s="196"/>
      <c r="J652" s="39"/>
      <c r="K652" s="39"/>
      <c r="L652" s="42"/>
      <c r="M652" s="197"/>
      <c r="N652" s="198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206</v>
      </c>
      <c r="AU652" s="20" t="s">
        <v>82</v>
      </c>
    </row>
    <row r="653" spans="1:65" s="2" customFormat="1" ht="21.75" customHeight="1">
      <c r="A653" s="37"/>
      <c r="B653" s="38"/>
      <c r="C653" s="223" t="s">
        <v>1440</v>
      </c>
      <c r="D653" s="223" t="s">
        <v>273</v>
      </c>
      <c r="E653" s="224" t="s">
        <v>5191</v>
      </c>
      <c r="F653" s="225" t="s">
        <v>5192</v>
      </c>
      <c r="G653" s="226" t="s">
        <v>196</v>
      </c>
      <c r="H653" s="227">
        <v>1</v>
      </c>
      <c r="I653" s="228"/>
      <c r="J653" s="229">
        <f>ROUND(I653*H653,2)</f>
        <v>0</v>
      </c>
      <c r="K653" s="225" t="s">
        <v>19</v>
      </c>
      <c r="L653" s="230"/>
      <c r="M653" s="231" t="s">
        <v>19</v>
      </c>
      <c r="N653" s="232" t="s">
        <v>44</v>
      </c>
      <c r="O653" s="67"/>
      <c r="P653" s="190">
        <f>O653*H653</f>
        <v>0</v>
      </c>
      <c r="Q653" s="190">
        <v>0</v>
      </c>
      <c r="R653" s="190">
        <f>Q653*H653</f>
        <v>0</v>
      </c>
      <c r="S653" s="190">
        <v>0</v>
      </c>
      <c r="T653" s="191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2" t="s">
        <v>405</v>
      </c>
      <c r="AT653" s="192" t="s">
        <v>273</v>
      </c>
      <c r="AU653" s="192" t="s">
        <v>82</v>
      </c>
      <c r="AY653" s="20" t="s">
        <v>191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0" t="s">
        <v>80</v>
      </c>
      <c r="BK653" s="193">
        <f>ROUND(I653*H653,2)</f>
        <v>0</v>
      </c>
      <c r="BL653" s="20" t="s">
        <v>292</v>
      </c>
      <c r="BM653" s="192" t="s">
        <v>2258</v>
      </c>
    </row>
    <row r="654" spans="1:65" s="2" customFormat="1" ht="11.25">
      <c r="A654" s="37"/>
      <c r="B654" s="38"/>
      <c r="C654" s="39"/>
      <c r="D654" s="194" t="s">
        <v>199</v>
      </c>
      <c r="E654" s="39"/>
      <c r="F654" s="195" t="s">
        <v>5192</v>
      </c>
      <c r="G654" s="39"/>
      <c r="H654" s="39"/>
      <c r="I654" s="196"/>
      <c r="J654" s="39"/>
      <c r="K654" s="39"/>
      <c r="L654" s="42"/>
      <c r="M654" s="197"/>
      <c r="N654" s="198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199</v>
      </c>
      <c r="AU654" s="20" t="s">
        <v>82</v>
      </c>
    </row>
    <row r="655" spans="1:65" s="2" customFormat="1" ht="16.5" customHeight="1">
      <c r="A655" s="37"/>
      <c r="B655" s="38"/>
      <c r="C655" s="181" t="s">
        <v>1443</v>
      </c>
      <c r="D655" s="181" t="s">
        <v>193</v>
      </c>
      <c r="E655" s="182" t="s">
        <v>5193</v>
      </c>
      <c r="F655" s="183" t="s">
        <v>5194</v>
      </c>
      <c r="G655" s="184" t="s">
        <v>1348</v>
      </c>
      <c r="H655" s="185">
        <v>1</v>
      </c>
      <c r="I655" s="186"/>
      <c r="J655" s="187">
        <f>ROUND(I655*H655,2)</f>
        <v>0</v>
      </c>
      <c r="K655" s="183" t="s">
        <v>203</v>
      </c>
      <c r="L655" s="42"/>
      <c r="M655" s="188" t="s">
        <v>19</v>
      </c>
      <c r="N655" s="189" t="s">
        <v>44</v>
      </c>
      <c r="O655" s="67"/>
      <c r="P655" s="190">
        <f>O655*H655</f>
        <v>0</v>
      </c>
      <c r="Q655" s="190">
        <v>0</v>
      </c>
      <c r="R655" s="190">
        <f>Q655*H655</f>
        <v>0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292</v>
      </c>
      <c r="AT655" s="192" t="s">
        <v>193</v>
      </c>
      <c r="AU655" s="192" t="s">
        <v>82</v>
      </c>
      <c r="AY655" s="20" t="s">
        <v>191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80</v>
      </c>
      <c r="BK655" s="193">
        <f>ROUND(I655*H655,2)</f>
        <v>0</v>
      </c>
      <c r="BL655" s="20" t="s">
        <v>292</v>
      </c>
      <c r="BM655" s="192" t="s">
        <v>2268</v>
      </c>
    </row>
    <row r="656" spans="1:65" s="2" customFormat="1" ht="11.25">
      <c r="A656" s="37"/>
      <c r="B656" s="38"/>
      <c r="C656" s="39"/>
      <c r="D656" s="194" t="s">
        <v>199</v>
      </c>
      <c r="E656" s="39"/>
      <c r="F656" s="195" t="s">
        <v>5195</v>
      </c>
      <c r="G656" s="39"/>
      <c r="H656" s="39"/>
      <c r="I656" s="196"/>
      <c r="J656" s="39"/>
      <c r="K656" s="39"/>
      <c r="L656" s="42"/>
      <c r="M656" s="197"/>
      <c r="N656" s="198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199</v>
      </c>
      <c r="AU656" s="20" t="s">
        <v>82</v>
      </c>
    </row>
    <row r="657" spans="1:65" s="2" customFormat="1" ht="11.25">
      <c r="A657" s="37"/>
      <c r="B657" s="38"/>
      <c r="C657" s="39"/>
      <c r="D657" s="199" t="s">
        <v>206</v>
      </c>
      <c r="E657" s="39"/>
      <c r="F657" s="200" t="s">
        <v>5196</v>
      </c>
      <c r="G657" s="39"/>
      <c r="H657" s="39"/>
      <c r="I657" s="196"/>
      <c r="J657" s="39"/>
      <c r="K657" s="39"/>
      <c r="L657" s="42"/>
      <c r="M657" s="197"/>
      <c r="N657" s="198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206</v>
      </c>
      <c r="AU657" s="20" t="s">
        <v>82</v>
      </c>
    </row>
    <row r="658" spans="1:65" s="2" customFormat="1" ht="16.5" customHeight="1">
      <c r="A658" s="37"/>
      <c r="B658" s="38"/>
      <c r="C658" s="223" t="s">
        <v>1449</v>
      </c>
      <c r="D658" s="223" t="s">
        <v>273</v>
      </c>
      <c r="E658" s="224" t="s">
        <v>5197</v>
      </c>
      <c r="F658" s="225" t="s">
        <v>5198</v>
      </c>
      <c r="G658" s="226" t="s">
        <v>2990</v>
      </c>
      <c r="H658" s="227">
        <v>1</v>
      </c>
      <c r="I658" s="228"/>
      <c r="J658" s="229">
        <f>ROUND(I658*H658,2)</f>
        <v>0</v>
      </c>
      <c r="K658" s="225" t="s">
        <v>19</v>
      </c>
      <c r="L658" s="230"/>
      <c r="M658" s="231" t="s">
        <v>19</v>
      </c>
      <c r="N658" s="232" t="s">
        <v>44</v>
      </c>
      <c r="O658" s="67"/>
      <c r="P658" s="190">
        <f>O658*H658</f>
        <v>0</v>
      </c>
      <c r="Q658" s="190">
        <v>0</v>
      </c>
      <c r="R658" s="190">
        <f>Q658*H658</f>
        <v>0</v>
      </c>
      <c r="S658" s="190">
        <v>0</v>
      </c>
      <c r="T658" s="191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2" t="s">
        <v>405</v>
      </c>
      <c r="AT658" s="192" t="s">
        <v>273</v>
      </c>
      <c r="AU658" s="192" t="s">
        <v>82</v>
      </c>
      <c r="AY658" s="20" t="s">
        <v>191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20" t="s">
        <v>80</v>
      </c>
      <c r="BK658" s="193">
        <f>ROUND(I658*H658,2)</f>
        <v>0</v>
      </c>
      <c r="BL658" s="20" t="s">
        <v>292</v>
      </c>
      <c r="BM658" s="192" t="s">
        <v>2278</v>
      </c>
    </row>
    <row r="659" spans="1:65" s="2" customFormat="1" ht="11.25">
      <c r="A659" s="37"/>
      <c r="B659" s="38"/>
      <c r="C659" s="39"/>
      <c r="D659" s="194" t="s">
        <v>199</v>
      </c>
      <c r="E659" s="39"/>
      <c r="F659" s="195" t="s">
        <v>5198</v>
      </c>
      <c r="G659" s="39"/>
      <c r="H659" s="39"/>
      <c r="I659" s="196"/>
      <c r="J659" s="39"/>
      <c r="K659" s="39"/>
      <c r="L659" s="42"/>
      <c r="M659" s="197"/>
      <c r="N659" s="198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199</v>
      </c>
      <c r="AU659" s="20" t="s">
        <v>82</v>
      </c>
    </row>
    <row r="660" spans="1:65" s="2" customFormat="1" ht="29.25">
      <c r="A660" s="37"/>
      <c r="B660" s="38"/>
      <c r="C660" s="39"/>
      <c r="D660" s="194" t="s">
        <v>402</v>
      </c>
      <c r="E660" s="39"/>
      <c r="F660" s="243" t="s">
        <v>5199</v>
      </c>
      <c r="G660" s="39"/>
      <c r="H660" s="39"/>
      <c r="I660" s="196"/>
      <c r="J660" s="39"/>
      <c r="K660" s="39"/>
      <c r="L660" s="42"/>
      <c r="M660" s="197"/>
      <c r="N660" s="198"/>
      <c r="O660" s="67"/>
      <c r="P660" s="67"/>
      <c r="Q660" s="67"/>
      <c r="R660" s="67"/>
      <c r="S660" s="67"/>
      <c r="T660" s="68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20" t="s">
        <v>402</v>
      </c>
      <c r="AU660" s="20" t="s">
        <v>82</v>
      </c>
    </row>
    <row r="661" spans="1:65" s="2" customFormat="1" ht="16.5" customHeight="1">
      <c r="A661" s="37"/>
      <c r="B661" s="38"/>
      <c r="C661" s="181" t="s">
        <v>1453</v>
      </c>
      <c r="D661" s="181" t="s">
        <v>193</v>
      </c>
      <c r="E661" s="182" t="s">
        <v>5200</v>
      </c>
      <c r="F661" s="183" t="s">
        <v>5201</v>
      </c>
      <c r="G661" s="184" t="s">
        <v>1348</v>
      </c>
      <c r="H661" s="185">
        <v>36</v>
      </c>
      <c r="I661" s="186"/>
      <c r="J661" s="187">
        <f>ROUND(I661*H661,2)</f>
        <v>0</v>
      </c>
      <c r="K661" s="183" t="s">
        <v>4614</v>
      </c>
      <c r="L661" s="42"/>
      <c r="M661" s="188" t="s">
        <v>19</v>
      </c>
      <c r="N661" s="189" t="s">
        <v>44</v>
      </c>
      <c r="O661" s="67"/>
      <c r="P661" s="190">
        <f>O661*H661</f>
        <v>0</v>
      </c>
      <c r="Q661" s="190">
        <v>0</v>
      </c>
      <c r="R661" s="190">
        <f>Q661*H661</f>
        <v>0</v>
      </c>
      <c r="S661" s="190">
        <v>0</v>
      </c>
      <c r="T661" s="191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92" t="s">
        <v>292</v>
      </c>
      <c r="AT661" s="192" t="s">
        <v>193</v>
      </c>
      <c r="AU661" s="192" t="s">
        <v>82</v>
      </c>
      <c r="AY661" s="20" t="s">
        <v>191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20" t="s">
        <v>80</v>
      </c>
      <c r="BK661" s="193">
        <f>ROUND(I661*H661,2)</f>
        <v>0</v>
      </c>
      <c r="BL661" s="20" t="s">
        <v>292</v>
      </c>
      <c r="BM661" s="192" t="s">
        <v>2288</v>
      </c>
    </row>
    <row r="662" spans="1:65" s="2" customFormat="1" ht="11.25">
      <c r="A662" s="37"/>
      <c r="B662" s="38"/>
      <c r="C662" s="39"/>
      <c r="D662" s="194" t="s">
        <v>199</v>
      </c>
      <c r="E662" s="39"/>
      <c r="F662" s="195" t="s">
        <v>5202</v>
      </c>
      <c r="G662" s="39"/>
      <c r="H662" s="39"/>
      <c r="I662" s="196"/>
      <c r="J662" s="39"/>
      <c r="K662" s="39"/>
      <c r="L662" s="42"/>
      <c r="M662" s="197"/>
      <c r="N662" s="198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199</v>
      </c>
      <c r="AU662" s="20" t="s">
        <v>82</v>
      </c>
    </row>
    <row r="663" spans="1:65" s="2" customFormat="1" ht="11.25">
      <c r="A663" s="37"/>
      <c r="B663" s="38"/>
      <c r="C663" s="39"/>
      <c r="D663" s="199" t="s">
        <v>206</v>
      </c>
      <c r="E663" s="39"/>
      <c r="F663" s="200" t="s">
        <v>5203</v>
      </c>
      <c r="G663" s="39"/>
      <c r="H663" s="39"/>
      <c r="I663" s="196"/>
      <c r="J663" s="39"/>
      <c r="K663" s="39"/>
      <c r="L663" s="42"/>
      <c r="M663" s="197"/>
      <c r="N663" s="198"/>
      <c r="O663" s="67"/>
      <c r="P663" s="67"/>
      <c r="Q663" s="67"/>
      <c r="R663" s="67"/>
      <c r="S663" s="67"/>
      <c r="T663" s="68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20" t="s">
        <v>206</v>
      </c>
      <c r="AU663" s="20" t="s">
        <v>82</v>
      </c>
    </row>
    <row r="664" spans="1:65" s="2" customFormat="1" ht="16.5" customHeight="1">
      <c r="A664" s="37"/>
      <c r="B664" s="38"/>
      <c r="C664" s="181" t="s">
        <v>1458</v>
      </c>
      <c r="D664" s="181" t="s">
        <v>193</v>
      </c>
      <c r="E664" s="182" t="s">
        <v>5204</v>
      </c>
      <c r="F664" s="183" t="s">
        <v>5205</v>
      </c>
      <c r="G664" s="184" t="s">
        <v>1348</v>
      </c>
      <c r="H664" s="185">
        <v>11</v>
      </c>
      <c r="I664" s="186"/>
      <c r="J664" s="187">
        <f>ROUND(I664*H664,2)</f>
        <v>0</v>
      </c>
      <c r="K664" s="183" t="s">
        <v>19</v>
      </c>
      <c r="L664" s="42"/>
      <c r="M664" s="188" t="s">
        <v>19</v>
      </c>
      <c r="N664" s="189" t="s">
        <v>44</v>
      </c>
      <c r="O664" s="67"/>
      <c r="P664" s="190">
        <f>O664*H664</f>
        <v>0</v>
      </c>
      <c r="Q664" s="190">
        <v>0</v>
      </c>
      <c r="R664" s="190">
        <f>Q664*H664</f>
        <v>0</v>
      </c>
      <c r="S664" s="190">
        <v>0</v>
      </c>
      <c r="T664" s="19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92" t="s">
        <v>292</v>
      </c>
      <c r="AT664" s="192" t="s">
        <v>193</v>
      </c>
      <c r="AU664" s="192" t="s">
        <v>82</v>
      </c>
      <c r="AY664" s="20" t="s">
        <v>191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20" t="s">
        <v>80</v>
      </c>
      <c r="BK664" s="193">
        <f>ROUND(I664*H664,2)</f>
        <v>0</v>
      </c>
      <c r="BL664" s="20" t="s">
        <v>292</v>
      </c>
      <c r="BM664" s="192" t="s">
        <v>2298</v>
      </c>
    </row>
    <row r="665" spans="1:65" s="2" customFormat="1" ht="11.25">
      <c r="A665" s="37"/>
      <c r="B665" s="38"/>
      <c r="C665" s="39"/>
      <c r="D665" s="194" t="s">
        <v>199</v>
      </c>
      <c r="E665" s="39"/>
      <c r="F665" s="195" t="s">
        <v>5205</v>
      </c>
      <c r="G665" s="39"/>
      <c r="H665" s="39"/>
      <c r="I665" s="196"/>
      <c r="J665" s="39"/>
      <c r="K665" s="39"/>
      <c r="L665" s="42"/>
      <c r="M665" s="197"/>
      <c r="N665" s="198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199</v>
      </c>
      <c r="AU665" s="20" t="s">
        <v>82</v>
      </c>
    </row>
    <row r="666" spans="1:65" s="2" customFormat="1" ht="16.5" customHeight="1">
      <c r="A666" s="37"/>
      <c r="B666" s="38"/>
      <c r="C666" s="181" t="s">
        <v>1464</v>
      </c>
      <c r="D666" s="181" t="s">
        <v>193</v>
      </c>
      <c r="E666" s="182" t="s">
        <v>5206</v>
      </c>
      <c r="F666" s="183" t="s">
        <v>5207</v>
      </c>
      <c r="G666" s="184" t="s">
        <v>1348</v>
      </c>
      <c r="H666" s="185">
        <v>11</v>
      </c>
      <c r="I666" s="186"/>
      <c r="J666" s="187">
        <f>ROUND(I666*H666,2)</f>
        <v>0</v>
      </c>
      <c r="K666" s="183" t="s">
        <v>4614</v>
      </c>
      <c r="L666" s="42"/>
      <c r="M666" s="188" t="s">
        <v>19</v>
      </c>
      <c r="N666" s="189" t="s">
        <v>44</v>
      </c>
      <c r="O666" s="67"/>
      <c r="P666" s="190">
        <f>O666*H666</f>
        <v>0</v>
      </c>
      <c r="Q666" s="190">
        <v>0</v>
      </c>
      <c r="R666" s="190">
        <f>Q666*H666</f>
        <v>0</v>
      </c>
      <c r="S666" s="190">
        <v>0</v>
      </c>
      <c r="T666" s="191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192" t="s">
        <v>292</v>
      </c>
      <c r="AT666" s="192" t="s">
        <v>193</v>
      </c>
      <c r="AU666" s="192" t="s">
        <v>82</v>
      </c>
      <c r="AY666" s="20" t="s">
        <v>191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20" t="s">
        <v>80</v>
      </c>
      <c r="BK666" s="193">
        <f>ROUND(I666*H666,2)</f>
        <v>0</v>
      </c>
      <c r="BL666" s="20" t="s">
        <v>292</v>
      </c>
      <c r="BM666" s="192" t="s">
        <v>2309</v>
      </c>
    </row>
    <row r="667" spans="1:65" s="2" customFormat="1" ht="11.25">
      <c r="A667" s="37"/>
      <c r="B667" s="38"/>
      <c r="C667" s="39"/>
      <c r="D667" s="194" t="s">
        <v>199</v>
      </c>
      <c r="E667" s="39"/>
      <c r="F667" s="195" t="s">
        <v>5208</v>
      </c>
      <c r="G667" s="39"/>
      <c r="H667" s="39"/>
      <c r="I667" s="196"/>
      <c r="J667" s="39"/>
      <c r="K667" s="39"/>
      <c r="L667" s="42"/>
      <c r="M667" s="197"/>
      <c r="N667" s="198"/>
      <c r="O667" s="67"/>
      <c r="P667" s="67"/>
      <c r="Q667" s="67"/>
      <c r="R667" s="67"/>
      <c r="S667" s="67"/>
      <c r="T667" s="68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20" t="s">
        <v>199</v>
      </c>
      <c r="AU667" s="20" t="s">
        <v>82</v>
      </c>
    </row>
    <row r="668" spans="1:65" s="2" customFormat="1" ht="11.25">
      <c r="A668" s="37"/>
      <c r="B668" s="38"/>
      <c r="C668" s="39"/>
      <c r="D668" s="199" t="s">
        <v>206</v>
      </c>
      <c r="E668" s="39"/>
      <c r="F668" s="200" t="s">
        <v>5209</v>
      </c>
      <c r="G668" s="39"/>
      <c r="H668" s="39"/>
      <c r="I668" s="196"/>
      <c r="J668" s="39"/>
      <c r="K668" s="39"/>
      <c r="L668" s="42"/>
      <c r="M668" s="197"/>
      <c r="N668" s="198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206</v>
      </c>
      <c r="AU668" s="20" t="s">
        <v>82</v>
      </c>
    </row>
    <row r="669" spans="1:65" s="2" customFormat="1" ht="16.5" customHeight="1">
      <c r="A669" s="37"/>
      <c r="B669" s="38"/>
      <c r="C669" s="181" t="s">
        <v>1469</v>
      </c>
      <c r="D669" s="181" t="s">
        <v>193</v>
      </c>
      <c r="E669" s="182" t="s">
        <v>5210</v>
      </c>
      <c r="F669" s="183" t="s">
        <v>5211</v>
      </c>
      <c r="G669" s="184" t="s">
        <v>1348</v>
      </c>
      <c r="H669" s="185">
        <v>1</v>
      </c>
      <c r="I669" s="186"/>
      <c r="J669" s="187">
        <f>ROUND(I669*H669,2)</f>
        <v>0</v>
      </c>
      <c r="K669" s="183" t="s">
        <v>19</v>
      </c>
      <c r="L669" s="42"/>
      <c r="M669" s="188" t="s">
        <v>19</v>
      </c>
      <c r="N669" s="189" t="s">
        <v>44</v>
      </c>
      <c r="O669" s="67"/>
      <c r="P669" s="190">
        <f>O669*H669</f>
        <v>0</v>
      </c>
      <c r="Q669" s="190">
        <v>0</v>
      </c>
      <c r="R669" s="190">
        <f>Q669*H669</f>
        <v>0</v>
      </c>
      <c r="S669" s="190">
        <v>0</v>
      </c>
      <c r="T669" s="191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92" t="s">
        <v>292</v>
      </c>
      <c r="AT669" s="192" t="s">
        <v>193</v>
      </c>
      <c r="AU669" s="192" t="s">
        <v>82</v>
      </c>
      <c r="AY669" s="20" t="s">
        <v>191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20" t="s">
        <v>80</v>
      </c>
      <c r="BK669" s="193">
        <f>ROUND(I669*H669,2)</f>
        <v>0</v>
      </c>
      <c r="BL669" s="20" t="s">
        <v>292</v>
      </c>
      <c r="BM669" s="192" t="s">
        <v>2324</v>
      </c>
    </row>
    <row r="670" spans="1:65" s="2" customFormat="1" ht="11.25">
      <c r="A670" s="37"/>
      <c r="B670" s="38"/>
      <c r="C670" s="39"/>
      <c r="D670" s="194" t="s">
        <v>199</v>
      </c>
      <c r="E670" s="39"/>
      <c r="F670" s="195" t="s">
        <v>5211</v>
      </c>
      <c r="G670" s="39"/>
      <c r="H670" s="39"/>
      <c r="I670" s="196"/>
      <c r="J670" s="39"/>
      <c r="K670" s="39"/>
      <c r="L670" s="42"/>
      <c r="M670" s="197"/>
      <c r="N670" s="198"/>
      <c r="O670" s="67"/>
      <c r="P670" s="67"/>
      <c r="Q670" s="67"/>
      <c r="R670" s="67"/>
      <c r="S670" s="67"/>
      <c r="T670" s="68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199</v>
      </c>
      <c r="AU670" s="20" t="s">
        <v>82</v>
      </c>
    </row>
    <row r="671" spans="1:65" s="2" customFormat="1" ht="16.5" customHeight="1">
      <c r="A671" s="37"/>
      <c r="B671" s="38"/>
      <c r="C671" s="181" t="s">
        <v>1476</v>
      </c>
      <c r="D671" s="181" t="s">
        <v>193</v>
      </c>
      <c r="E671" s="182" t="s">
        <v>5212</v>
      </c>
      <c r="F671" s="183" t="s">
        <v>5213</v>
      </c>
      <c r="G671" s="184" t="s">
        <v>1348</v>
      </c>
      <c r="H671" s="185">
        <v>1</v>
      </c>
      <c r="I671" s="186"/>
      <c r="J671" s="187">
        <f>ROUND(I671*H671,2)</f>
        <v>0</v>
      </c>
      <c r="K671" s="183" t="s">
        <v>4614</v>
      </c>
      <c r="L671" s="42"/>
      <c r="M671" s="188" t="s">
        <v>19</v>
      </c>
      <c r="N671" s="189" t="s">
        <v>44</v>
      </c>
      <c r="O671" s="67"/>
      <c r="P671" s="190">
        <f>O671*H671</f>
        <v>0</v>
      </c>
      <c r="Q671" s="190">
        <v>0</v>
      </c>
      <c r="R671" s="190">
        <f>Q671*H671</f>
        <v>0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292</v>
      </c>
      <c r="AT671" s="192" t="s">
        <v>193</v>
      </c>
      <c r="AU671" s="192" t="s">
        <v>82</v>
      </c>
      <c r="AY671" s="20" t="s">
        <v>191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80</v>
      </c>
      <c r="BK671" s="193">
        <f>ROUND(I671*H671,2)</f>
        <v>0</v>
      </c>
      <c r="BL671" s="20" t="s">
        <v>292</v>
      </c>
      <c r="BM671" s="192" t="s">
        <v>2337</v>
      </c>
    </row>
    <row r="672" spans="1:65" s="2" customFormat="1" ht="11.25">
      <c r="A672" s="37"/>
      <c r="B672" s="38"/>
      <c r="C672" s="39"/>
      <c r="D672" s="194" t="s">
        <v>199</v>
      </c>
      <c r="E672" s="39"/>
      <c r="F672" s="195" t="s">
        <v>5214</v>
      </c>
      <c r="G672" s="39"/>
      <c r="H672" s="39"/>
      <c r="I672" s="196"/>
      <c r="J672" s="39"/>
      <c r="K672" s="39"/>
      <c r="L672" s="42"/>
      <c r="M672" s="197"/>
      <c r="N672" s="198"/>
      <c r="O672" s="67"/>
      <c r="P672" s="67"/>
      <c r="Q672" s="67"/>
      <c r="R672" s="67"/>
      <c r="S672" s="67"/>
      <c r="T672" s="68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20" t="s">
        <v>199</v>
      </c>
      <c r="AU672" s="20" t="s">
        <v>82</v>
      </c>
    </row>
    <row r="673" spans="1:65" s="2" customFormat="1" ht="11.25">
      <c r="A673" s="37"/>
      <c r="B673" s="38"/>
      <c r="C673" s="39"/>
      <c r="D673" s="199" t="s">
        <v>206</v>
      </c>
      <c r="E673" s="39"/>
      <c r="F673" s="200" t="s">
        <v>5215</v>
      </c>
      <c r="G673" s="39"/>
      <c r="H673" s="39"/>
      <c r="I673" s="196"/>
      <c r="J673" s="39"/>
      <c r="K673" s="39"/>
      <c r="L673" s="42"/>
      <c r="M673" s="197"/>
      <c r="N673" s="198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206</v>
      </c>
      <c r="AU673" s="20" t="s">
        <v>82</v>
      </c>
    </row>
    <row r="674" spans="1:65" s="2" customFormat="1" ht="19.5">
      <c r="A674" s="37"/>
      <c r="B674" s="38"/>
      <c r="C674" s="39"/>
      <c r="D674" s="194" t="s">
        <v>402</v>
      </c>
      <c r="E674" s="39"/>
      <c r="F674" s="243" t="s">
        <v>5216</v>
      </c>
      <c r="G674" s="39"/>
      <c r="H674" s="39"/>
      <c r="I674" s="196"/>
      <c r="J674" s="39"/>
      <c r="K674" s="39"/>
      <c r="L674" s="42"/>
      <c r="M674" s="197"/>
      <c r="N674" s="198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402</v>
      </c>
      <c r="AU674" s="20" t="s">
        <v>82</v>
      </c>
    </row>
    <row r="675" spans="1:65" s="2" customFormat="1" ht="16.5" customHeight="1">
      <c r="A675" s="37"/>
      <c r="B675" s="38"/>
      <c r="C675" s="181" t="s">
        <v>1479</v>
      </c>
      <c r="D675" s="181" t="s">
        <v>193</v>
      </c>
      <c r="E675" s="182" t="s">
        <v>5217</v>
      </c>
      <c r="F675" s="183" t="s">
        <v>5218</v>
      </c>
      <c r="G675" s="184" t="s">
        <v>1348</v>
      </c>
      <c r="H675" s="185">
        <v>3</v>
      </c>
      <c r="I675" s="186"/>
      <c r="J675" s="187">
        <f>ROUND(I675*H675,2)</f>
        <v>0</v>
      </c>
      <c r="K675" s="183" t="s">
        <v>4614</v>
      </c>
      <c r="L675" s="42"/>
      <c r="M675" s="188" t="s">
        <v>19</v>
      </c>
      <c r="N675" s="189" t="s">
        <v>44</v>
      </c>
      <c r="O675" s="67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292</v>
      </c>
      <c r="AT675" s="192" t="s">
        <v>193</v>
      </c>
      <c r="AU675" s="192" t="s">
        <v>82</v>
      </c>
      <c r="AY675" s="20" t="s">
        <v>191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80</v>
      </c>
      <c r="BK675" s="193">
        <f>ROUND(I675*H675,2)</f>
        <v>0</v>
      </c>
      <c r="BL675" s="20" t="s">
        <v>292</v>
      </c>
      <c r="BM675" s="192" t="s">
        <v>2351</v>
      </c>
    </row>
    <row r="676" spans="1:65" s="2" customFormat="1" ht="11.25">
      <c r="A676" s="37"/>
      <c r="B676" s="38"/>
      <c r="C676" s="39"/>
      <c r="D676" s="194" t="s">
        <v>199</v>
      </c>
      <c r="E676" s="39"/>
      <c r="F676" s="195" t="s">
        <v>5219</v>
      </c>
      <c r="G676" s="39"/>
      <c r="H676" s="39"/>
      <c r="I676" s="196"/>
      <c r="J676" s="39"/>
      <c r="K676" s="39"/>
      <c r="L676" s="42"/>
      <c r="M676" s="197"/>
      <c r="N676" s="198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199</v>
      </c>
      <c r="AU676" s="20" t="s">
        <v>82</v>
      </c>
    </row>
    <row r="677" spans="1:65" s="2" customFormat="1" ht="11.25">
      <c r="A677" s="37"/>
      <c r="B677" s="38"/>
      <c r="C677" s="39"/>
      <c r="D677" s="199" t="s">
        <v>206</v>
      </c>
      <c r="E677" s="39"/>
      <c r="F677" s="200" t="s">
        <v>5220</v>
      </c>
      <c r="G677" s="39"/>
      <c r="H677" s="39"/>
      <c r="I677" s="196"/>
      <c r="J677" s="39"/>
      <c r="K677" s="39"/>
      <c r="L677" s="42"/>
      <c r="M677" s="197"/>
      <c r="N677" s="198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206</v>
      </c>
      <c r="AU677" s="20" t="s">
        <v>82</v>
      </c>
    </row>
    <row r="678" spans="1:65" s="2" customFormat="1" ht="16.5" customHeight="1">
      <c r="A678" s="37"/>
      <c r="B678" s="38"/>
      <c r="C678" s="181" t="s">
        <v>1485</v>
      </c>
      <c r="D678" s="181" t="s">
        <v>193</v>
      </c>
      <c r="E678" s="182" t="s">
        <v>5221</v>
      </c>
      <c r="F678" s="183" t="s">
        <v>5222</v>
      </c>
      <c r="G678" s="184" t="s">
        <v>1348</v>
      </c>
      <c r="H678" s="185">
        <v>1</v>
      </c>
      <c r="I678" s="186"/>
      <c r="J678" s="187">
        <f>ROUND(I678*H678,2)</f>
        <v>0</v>
      </c>
      <c r="K678" s="183" t="s">
        <v>4614</v>
      </c>
      <c r="L678" s="42"/>
      <c r="M678" s="188" t="s">
        <v>19</v>
      </c>
      <c r="N678" s="189" t="s">
        <v>44</v>
      </c>
      <c r="O678" s="67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92" t="s">
        <v>292</v>
      </c>
      <c r="AT678" s="192" t="s">
        <v>193</v>
      </c>
      <c r="AU678" s="192" t="s">
        <v>82</v>
      </c>
      <c r="AY678" s="20" t="s">
        <v>191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20" t="s">
        <v>80</v>
      </c>
      <c r="BK678" s="193">
        <f>ROUND(I678*H678,2)</f>
        <v>0</v>
      </c>
      <c r="BL678" s="20" t="s">
        <v>292</v>
      </c>
      <c r="BM678" s="192" t="s">
        <v>2361</v>
      </c>
    </row>
    <row r="679" spans="1:65" s="2" customFormat="1" ht="11.25">
      <c r="A679" s="37"/>
      <c r="B679" s="38"/>
      <c r="C679" s="39"/>
      <c r="D679" s="194" t="s">
        <v>199</v>
      </c>
      <c r="E679" s="39"/>
      <c r="F679" s="195" t="s">
        <v>5223</v>
      </c>
      <c r="G679" s="39"/>
      <c r="H679" s="39"/>
      <c r="I679" s="196"/>
      <c r="J679" s="39"/>
      <c r="K679" s="39"/>
      <c r="L679" s="42"/>
      <c r="M679" s="197"/>
      <c r="N679" s="198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199</v>
      </c>
      <c r="AU679" s="20" t="s">
        <v>82</v>
      </c>
    </row>
    <row r="680" spans="1:65" s="2" customFormat="1" ht="11.25">
      <c r="A680" s="37"/>
      <c r="B680" s="38"/>
      <c r="C680" s="39"/>
      <c r="D680" s="199" t="s">
        <v>206</v>
      </c>
      <c r="E680" s="39"/>
      <c r="F680" s="200" t="s">
        <v>5224</v>
      </c>
      <c r="G680" s="39"/>
      <c r="H680" s="39"/>
      <c r="I680" s="196"/>
      <c r="J680" s="39"/>
      <c r="K680" s="39"/>
      <c r="L680" s="42"/>
      <c r="M680" s="197"/>
      <c r="N680" s="198"/>
      <c r="O680" s="67"/>
      <c r="P680" s="67"/>
      <c r="Q680" s="67"/>
      <c r="R680" s="67"/>
      <c r="S680" s="67"/>
      <c r="T680" s="68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20" t="s">
        <v>206</v>
      </c>
      <c r="AU680" s="20" t="s">
        <v>82</v>
      </c>
    </row>
    <row r="681" spans="1:65" s="2" customFormat="1" ht="16.5" customHeight="1">
      <c r="A681" s="37"/>
      <c r="B681" s="38"/>
      <c r="C681" s="181" t="s">
        <v>1490</v>
      </c>
      <c r="D681" s="181" t="s">
        <v>193</v>
      </c>
      <c r="E681" s="182" t="s">
        <v>5225</v>
      </c>
      <c r="F681" s="183" t="s">
        <v>5226</v>
      </c>
      <c r="G681" s="184" t="s">
        <v>196</v>
      </c>
      <c r="H681" s="185">
        <v>9</v>
      </c>
      <c r="I681" s="186"/>
      <c r="J681" s="187">
        <f>ROUND(I681*H681,2)</f>
        <v>0</v>
      </c>
      <c r="K681" s="183" t="s">
        <v>4614</v>
      </c>
      <c r="L681" s="42"/>
      <c r="M681" s="188" t="s">
        <v>19</v>
      </c>
      <c r="N681" s="189" t="s">
        <v>44</v>
      </c>
      <c r="O681" s="67"/>
      <c r="P681" s="190">
        <f>O681*H681</f>
        <v>0</v>
      </c>
      <c r="Q681" s="190">
        <v>0</v>
      </c>
      <c r="R681" s="190">
        <f>Q681*H681</f>
        <v>0</v>
      </c>
      <c r="S681" s="190">
        <v>0</v>
      </c>
      <c r="T681" s="191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2" t="s">
        <v>292</v>
      </c>
      <c r="AT681" s="192" t="s">
        <v>193</v>
      </c>
      <c r="AU681" s="192" t="s">
        <v>82</v>
      </c>
      <c r="AY681" s="20" t="s">
        <v>191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20" t="s">
        <v>80</v>
      </c>
      <c r="BK681" s="193">
        <f>ROUND(I681*H681,2)</f>
        <v>0</v>
      </c>
      <c r="BL681" s="20" t="s">
        <v>292</v>
      </c>
      <c r="BM681" s="192" t="s">
        <v>2371</v>
      </c>
    </row>
    <row r="682" spans="1:65" s="2" customFormat="1" ht="11.25">
      <c r="A682" s="37"/>
      <c r="B682" s="38"/>
      <c r="C682" s="39"/>
      <c r="D682" s="194" t="s">
        <v>199</v>
      </c>
      <c r="E682" s="39"/>
      <c r="F682" s="195" t="s">
        <v>5227</v>
      </c>
      <c r="G682" s="39"/>
      <c r="H682" s="39"/>
      <c r="I682" s="196"/>
      <c r="J682" s="39"/>
      <c r="K682" s="39"/>
      <c r="L682" s="42"/>
      <c r="M682" s="197"/>
      <c r="N682" s="198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199</v>
      </c>
      <c r="AU682" s="20" t="s">
        <v>82</v>
      </c>
    </row>
    <row r="683" spans="1:65" s="2" customFormat="1" ht="11.25">
      <c r="A683" s="37"/>
      <c r="B683" s="38"/>
      <c r="C683" s="39"/>
      <c r="D683" s="199" t="s">
        <v>206</v>
      </c>
      <c r="E683" s="39"/>
      <c r="F683" s="200" t="s">
        <v>5228</v>
      </c>
      <c r="G683" s="39"/>
      <c r="H683" s="39"/>
      <c r="I683" s="196"/>
      <c r="J683" s="39"/>
      <c r="K683" s="39"/>
      <c r="L683" s="42"/>
      <c r="M683" s="197"/>
      <c r="N683" s="198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20" t="s">
        <v>206</v>
      </c>
      <c r="AU683" s="20" t="s">
        <v>82</v>
      </c>
    </row>
    <row r="684" spans="1:65" s="2" customFormat="1" ht="16.5" customHeight="1">
      <c r="A684" s="37"/>
      <c r="B684" s="38"/>
      <c r="C684" s="181" t="s">
        <v>1498</v>
      </c>
      <c r="D684" s="181" t="s">
        <v>193</v>
      </c>
      <c r="E684" s="182" t="s">
        <v>5229</v>
      </c>
      <c r="F684" s="183" t="s">
        <v>5230</v>
      </c>
      <c r="G684" s="184" t="s">
        <v>2990</v>
      </c>
      <c r="H684" s="185">
        <v>9</v>
      </c>
      <c r="I684" s="186"/>
      <c r="J684" s="187">
        <f>ROUND(I684*H684,2)</f>
        <v>0</v>
      </c>
      <c r="K684" s="183" t="s">
        <v>19</v>
      </c>
      <c r="L684" s="42"/>
      <c r="M684" s="188" t="s">
        <v>19</v>
      </c>
      <c r="N684" s="189" t="s">
        <v>44</v>
      </c>
      <c r="O684" s="67"/>
      <c r="P684" s="190">
        <f>O684*H684</f>
        <v>0</v>
      </c>
      <c r="Q684" s="190">
        <v>0</v>
      </c>
      <c r="R684" s="190">
        <f>Q684*H684</f>
        <v>0</v>
      </c>
      <c r="S684" s="190">
        <v>0</v>
      </c>
      <c r="T684" s="191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92" t="s">
        <v>292</v>
      </c>
      <c r="AT684" s="192" t="s">
        <v>193</v>
      </c>
      <c r="AU684" s="192" t="s">
        <v>82</v>
      </c>
      <c r="AY684" s="20" t="s">
        <v>191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20" t="s">
        <v>80</v>
      </c>
      <c r="BK684" s="193">
        <f>ROUND(I684*H684,2)</f>
        <v>0</v>
      </c>
      <c r="BL684" s="20" t="s">
        <v>292</v>
      </c>
      <c r="BM684" s="192" t="s">
        <v>2379</v>
      </c>
    </row>
    <row r="685" spans="1:65" s="2" customFormat="1" ht="11.25">
      <c r="A685" s="37"/>
      <c r="B685" s="38"/>
      <c r="C685" s="39"/>
      <c r="D685" s="194" t="s">
        <v>199</v>
      </c>
      <c r="E685" s="39"/>
      <c r="F685" s="195" t="s">
        <v>5230</v>
      </c>
      <c r="G685" s="39"/>
      <c r="H685" s="39"/>
      <c r="I685" s="196"/>
      <c r="J685" s="39"/>
      <c r="K685" s="39"/>
      <c r="L685" s="42"/>
      <c r="M685" s="197"/>
      <c r="N685" s="198"/>
      <c r="O685" s="67"/>
      <c r="P685" s="67"/>
      <c r="Q685" s="67"/>
      <c r="R685" s="67"/>
      <c r="S685" s="67"/>
      <c r="T685" s="68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20" t="s">
        <v>199</v>
      </c>
      <c r="AU685" s="20" t="s">
        <v>82</v>
      </c>
    </row>
    <row r="686" spans="1:65" s="2" customFormat="1" ht="29.25">
      <c r="A686" s="37"/>
      <c r="B686" s="38"/>
      <c r="C686" s="39"/>
      <c r="D686" s="194" t="s">
        <v>402</v>
      </c>
      <c r="E686" s="39"/>
      <c r="F686" s="243" t="s">
        <v>5231</v>
      </c>
      <c r="G686" s="39"/>
      <c r="H686" s="39"/>
      <c r="I686" s="196"/>
      <c r="J686" s="39"/>
      <c r="K686" s="39"/>
      <c r="L686" s="42"/>
      <c r="M686" s="197"/>
      <c r="N686" s="198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402</v>
      </c>
      <c r="AU686" s="20" t="s">
        <v>82</v>
      </c>
    </row>
    <row r="687" spans="1:65" s="2" customFormat="1" ht="16.5" customHeight="1">
      <c r="A687" s="37"/>
      <c r="B687" s="38"/>
      <c r="C687" s="181" t="s">
        <v>1505</v>
      </c>
      <c r="D687" s="181" t="s">
        <v>193</v>
      </c>
      <c r="E687" s="182" t="s">
        <v>5232</v>
      </c>
      <c r="F687" s="183" t="s">
        <v>5233</v>
      </c>
      <c r="G687" s="184" t="s">
        <v>2990</v>
      </c>
      <c r="H687" s="185">
        <v>9</v>
      </c>
      <c r="I687" s="186"/>
      <c r="J687" s="187">
        <f>ROUND(I687*H687,2)</f>
        <v>0</v>
      </c>
      <c r="K687" s="183" t="s">
        <v>19</v>
      </c>
      <c r="L687" s="42"/>
      <c r="M687" s="188" t="s">
        <v>19</v>
      </c>
      <c r="N687" s="189" t="s">
        <v>44</v>
      </c>
      <c r="O687" s="67"/>
      <c r="P687" s="190">
        <f>O687*H687</f>
        <v>0</v>
      </c>
      <c r="Q687" s="190">
        <v>0</v>
      </c>
      <c r="R687" s="190">
        <f>Q687*H687</f>
        <v>0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292</v>
      </c>
      <c r="AT687" s="192" t="s">
        <v>193</v>
      </c>
      <c r="AU687" s="192" t="s">
        <v>82</v>
      </c>
      <c r="AY687" s="20" t="s">
        <v>191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80</v>
      </c>
      <c r="BK687" s="193">
        <f>ROUND(I687*H687,2)</f>
        <v>0</v>
      </c>
      <c r="BL687" s="20" t="s">
        <v>292</v>
      </c>
      <c r="BM687" s="192" t="s">
        <v>2389</v>
      </c>
    </row>
    <row r="688" spans="1:65" s="2" customFormat="1" ht="11.25">
      <c r="A688" s="37"/>
      <c r="B688" s="38"/>
      <c r="C688" s="39"/>
      <c r="D688" s="194" t="s">
        <v>199</v>
      </c>
      <c r="E688" s="39"/>
      <c r="F688" s="195" t="s">
        <v>5233</v>
      </c>
      <c r="G688" s="39"/>
      <c r="H688" s="39"/>
      <c r="I688" s="196"/>
      <c r="J688" s="39"/>
      <c r="K688" s="39"/>
      <c r="L688" s="42"/>
      <c r="M688" s="197"/>
      <c r="N688" s="198"/>
      <c r="O688" s="67"/>
      <c r="P688" s="67"/>
      <c r="Q688" s="67"/>
      <c r="R688" s="67"/>
      <c r="S688" s="67"/>
      <c r="T688" s="68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20" t="s">
        <v>199</v>
      </c>
      <c r="AU688" s="20" t="s">
        <v>82</v>
      </c>
    </row>
    <row r="689" spans="1:65" s="2" customFormat="1" ht="19.5">
      <c r="A689" s="37"/>
      <c r="B689" s="38"/>
      <c r="C689" s="39"/>
      <c r="D689" s="194" t="s">
        <v>402</v>
      </c>
      <c r="E689" s="39"/>
      <c r="F689" s="243" t="s">
        <v>5234</v>
      </c>
      <c r="G689" s="39"/>
      <c r="H689" s="39"/>
      <c r="I689" s="196"/>
      <c r="J689" s="39"/>
      <c r="K689" s="39"/>
      <c r="L689" s="42"/>
      <c r="M689" s="197"/>
      <c r="N689" s="198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402</v>
      </c>
      <c r="AU689" s="20" t="s">
        <v>82</v>
      </c>
    </row>
    <row r="690" spans="1:65" s="2" customFormat="1" ht="16.5" customHeight="1">
      <c r="A690" s="37"/>
      <c r="B690" s="38"/>
      <c r="C690" s="181" t="s">
        <v>1508</v>
      </c>
      <c r="D690" s="181" t="s">
        <v>193</v>
      </c>
      <c r="E690" s="182" t="s">
        <v>5235</v>
      </c>
      <c r="F690" s="183" t="s">
        <v>5236</v>
      </c>
      <c r="G690" s="184" t="s">
        <v>196</v>
      </c>
      <c r="H690" s="185">
        <v>10</v>
      </c>
      <c r="I690" s="186"/>
      <c r="J690" s="187">
        <f>ROUND(I690*H690,2)</f>
        <v>0</v>
      </c>
      <c r="K690" s="183" t="s">
        <v>4614</v>
      </c>
      <c r="L690" s="42"/>
      <c r="M690" s="188" t="s">
        <v>19</v>
      </c>
      <c r="N690" s="189" t="s">
        <v>44</v>
      </c>
      <c r="O690" s="67"/>
      <c r="P690" s="190">
        <f>O690*H690</f>
        <v>0</v>
      </c>
      <c r="Q690" s="190">
        <v>0</v>
      </c>
      <c r="R690" s="190">
        <f>Q690*H690</f>
        <v>0</v>
      </c>
      <c r="S690" s="190">
        <v>0</v>
      </c>
      <c r="T690" s="191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92" t="s">
        <v>292</v>
      </c>
      <c r="AT690" s="192" t="s">
        <v>193</v>
      </c>
      <c r="AU690" s="192" t="s">
        <v>82</v>
      </c>
      <c r="AY690" s="20" t="s">
        <v>191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20" t="s">
        <v>80</v>
      </c>
      <c r="BK690" s="193">
        <f>ROUND(I690*H690,2)</f>
        <v>0</v>
      </c>
      <c r="BL690" s="20" t="s">
        <v>292</v>
      </c>
      <c r="BM690" s="192" t="s">
        <v>2397</v>
      </c>
    </row>
    <row r="691" spans="1:65" s="2" customFormat="1" ht="11.25">
      <c r="A691" s="37"/>
      <c r="B691" s="38"/>
      <c r="C691" s="39"/>
      <c r="D691" s="194" t="s">
        <v>199</v>
      </c>
      <c r="E691" s="39"/>
      <c r="F691" s="195" t="s">
        <v>5237</v>
      </c>
      <c r="G691" s="39"/>
      <c r="H691" s="39"/>
      <c r="I691" s="196"/>
      <c r="J691" s="39"/>
      <c r="K691" s="39"/>
      <c r="L691" s="42"/>
      <c r="M691" s="197"/>
      <c r="N691" s="198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199</v>
      </c>
      <c r="AU691" s="20" t="s">
        <v>82</v>
      </c>
    </row>
    <row r="692" spans="1:65" s="2" customFormat="1" ht="11.25">
      <c r="A692" s="37"/>
      <c r="B692" s="38"/>
      <c r="C692" s="39"/>
      <c r="D692" s="199" t="s">
        <v>206</v>
      </c>
      <c r="E692" s="39"/>
      <c r="F692" s="200" t="s">
        <v>5238</v>
      </c>
      <c r="G692" s="39"/>
      <c r="H692" s="39"/>
      <c r="I692" s="196"/>
      <c r="J692" s="39"/>
      <c r="K692" s="39"/>
      <c r="L692" s="42"/>
      <c r="M692" s="197"/>
      <c r="N692" s="198"/>
      <c r="O692" s="67"/>
      <c r="P692" s="67"/>
      <c r="Q692" s="67"/>
      <c r="R692" s="67"/>
      <c r="S692" s="67"/>
      <c r="T692" s="68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20" t="s">
        <v>206</v>
      </c>
      <c r="AU692" s="20" t="s">
        <v>82</v>
      </c>
    </row>
    <row r="693" spans="1:65" s="2" customFormat="1" ht="16.5" customHeight="1">
      <c r="A693" s="37"/>
      <c r="B693" s="38"/>
      <c r="C693" s="181" t="s">
        <v>1514</v>
      </c>
      <c r="D693" s="181" t="s">
        <v>193</v>
      </c>
      <c r="E693" s="182" t="s">
        <v>5239</v>
      </c>
      <c r="F693" s="183" t="s">
        <v>5240</v>
      </c>
      <c r="G693" s="184" t="s">
        <v>196</v>
      </c>
      <c r="H693" s="185">
        <v>1</v>
      </c>
      <c r="I693" s="186"/>
      <c r="J693" s="187">
        <f>ROUND(I693*H693,2)</f>
        <v>0</v>
      </c>
      <c r="K693" s="183" t="s">
        <v>4614</v>
      </c>
      <c r="L693" s="42"/>
      <c r="M693" s="188" t="s">
        <v>19</v>
      </c>
      <c r="N693" s="189" t="s">
        <v>44</v>
      </c>
      <c r="O693" s="67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92" t="s">
        <v>292</v>
      </c>
      <c r="AT693" s="192" t="s">
        <v>193</v>
      </c>
      <c r="AU693" s="192" t="s">
        <v>82</v>
      </c>
      <c r="AY693" s="20" t="s">
        <v>191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20" t="s">
        <v>80</v>
      </c>
      <c r="BK693" s="193">
        <f>ROUND(I693*H693,2)</f>
        <v>0</v>
      </c>
      <c r="BL693" s="20" t="s">
        <v>292</v>
      </c>
      <c r="BM693" s="192" t="s">
        <v>2408</v>
      </c>
    </row>
    <row r="694" spans="1:65" s="2" customFormat="1" ht="11.25">
      <c r="A694" s="37"/>
      <c r="B694" s="38"/>
      <c r="C694" s="39"/>
      <c r="D694" s="194" t="s">
        <v>199</v>
      </c>
      <c r="E694" s="39"/>
      <c r="F694" s="195" t="s">
        <v>5241</v>
      </c>
      <c r="G694" s="39"/>
      <c r="H694" s="39"/>
      <c r="I694" s="196"/>
      <c r="J694" s="39"/>
      <c r="K694" s="39"/>
      <c r="L694" s="42"/>
      <c r="M694" s="197"/>
      <c r="N694" s="198"/>
      <c r="O694" s="67"/>
      <c r="P694" s="67"/>
      <c r="Q694" s="67"/>
      <c r="R694" s="67"/>
      <c r="S694" s="67"/>
      <c r="T694" s="68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20" t="s">
        <v>199</v>
      </c>
      <c r="AU694" s="20" t="s">
        <v>82</v>
      </c>
    </row>
    <row r="695" spans="1:65" s="2" customFormat="1" ht="11.25">
      <c r="A695" s="37"/>
      <c r="B695" s="38"/>
      <c r="C695" s="39"/>
      <c r="D695" s="199" t="s">
        <v>206</v>
      </c>
      <c r="E695" s="39"/>
      <c r="F695" s="200" t="s">
        <v>5242</v>
      </c>
      <c r="G695" s="39"/>
      <c r="H695" s="39"/>
      <c r="I695" s="196"/>
      <c r="J695" s="39"/>
      <c r="K695" s="39"/>
      <c r="L695" s="42"/>
      <c r="M695" s="197"/>
      <c r="N695" s="198"/>
      <c r="O695" s="67"/>
      <c r="P695" s="67"/>
      <c r="Q695" s="67"/>
      <c r="R695" s="67"/>
      <c r="S695" s="67"/>
      <c r="T695" s="68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20" t="s">
        <v>206</v>
      </c>
      <c r="AU695" s="20" t="s">
        <v>82</v>
      </c>
    </row>
    <row r="696" spans="1:65" s="2" customFormat="1" ht="24.2" customHeight="1">
      <c r="A696" s="37"/>
      <c r="B696" s="38"/>
      <c r="C696" s="181" t="s">
        <v>1519</v>
      </c>
      <c r="D696" s="181" t="s">
        <v>193</v>
      </c>
      <c r="E696" s="182" t="s">
        <v>5243</v>
      </c>
      <c r="F696" s="183" t="s">
        <v>5244</v>
      </c>
      <c r="G696" s="184" t="s">
        <v>1780</v>
      </c>
      <c r="H696" s="185">
        <v>1</v>
      </c>
      <c r="I696" s="186"/>
      <c r="J696" s="187">
        <f>ROUND(I696*H696,2)</f>
        <v>0</v>
      </c>
      <c r="K696" s="183" t="s">
        <v>19</v>
      </c>
      <c r="L696" s="42"/>
      <c r="M696" s="188" t="s">
        <v>19</v>
      </c>
      <c r="N696" s="189" t="s">
        <v>44</v>
      </c>
      <c r="O696" s="67"/>
      <c r="P696" s="190">
        <f>O696*H696</f>
        <v>0</v>
      </c>
      <c r="Q696" s="190">
        <v>0</v>
      </c>
      <c r="R696" s="190">
        <f>Q696*H696</f>
        <v>0</v>
      </c>
      <c r="S696" s="190">
        <v>0</v>
      </c>
      <c r="T696" s="191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92" t="s">
        <v>292</v>
      </c>
      <c r="AT696" s="192" t="s">
        <v>193</v>
      </c>
      <c r="AU696" s="192" t="s">
        <v>82</v>
      </c>
      <c r="AY696" s="20" t="s">
        <v>191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0" t="s">
        <v>80</v>
      </c>
      <c r="BK696" s="193">
        <f>ROUND(I696*H696,2)</f>
        <v>0</v>
      </c>
      <c r="BL696" s="20" t="s">
        <v>292</v>
      </c>
      <c r="BM696" s="192" t="s">
        <v>2417</v>
      </c>
    </row>
    <row r="697" spans="1:65" s="2" customFormat="1" ht="19.5">
      <c r="A697" s="37"/>
      <c r="B697" s="38"/>
      <c r="C697" s="39"/>
      <c r="D697" s="194" t="s">
        <v>199</v>
      </c>
      <c r="E697" s="39"/>
      <c r="F697" s="195" t="s">
        <v>5244</v>
      </c>
      <c r="G697" s="39"/>
      <c r="H697" s="39"/>
      <c r="I697" s="196"/>
      <c r="J697" s="39"/>
      <c r="K697" s="39"/>
      <c r="L697" s="42"/>
      <c r="M697" s="197"/>
      <c r="N697" s="198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20" t="s">
        <v>199</v>
      </c>
      <c r="AU697" s="20" t="s">
        <v>82</v>
      </c>
    </row>
    <row r="698" spans="1:65" s="2" customFormat="1" ht="29.25">
      <c r="A698" s="37"/>
      <c r="B698" s="38"/>
      <c r="C698" s="39"/>
      <c r="D698" s="194" t="s">
        <v>402</v>
      </c>
      <c r="E698" s="39"/>
      <c r="F698" s="243" t="s">
        <v>4874</v>
      </c>
      <c r="G698" s="39"/>
      <c r="H698" s="39"/>
      <c r="I698" s="196"/>
      <c r="J698" s="39"/>
      <c r="K698" s="39"/>
      <c r="L698" s="42"/>
      <c r="M698" s="197"/>
      <c r="N698" s="198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20" t="s">
        <v>402</v>
      </c>
      <c r="AU698" s="20" t="s">
        <v>82</v>
      </c>
    </row>
    <row r="699" spans="1:65" s="2" customFormat="1" ht="16.5" customHeight="1">
      <c r="A699" s="37"/>
      <c r="B699" s="38"/>
      <c r="C699" s="181" t="s">
        <v>1525</v>
      </c>
      <c r="D699" s="181" t="s">
        <v>193</v>
      </c>
      <c r="E699" s="182" t="s">
        <v>5245</v>
      </c>
      <c r="F699" s="183" t="s">
        <v>5246</v>
      </c>
      <c r="G699" s="184" t="s">
        <v>255</v>
      </c>
      <c r="H699" s="185">
        <v>0.74199999999999999</v>
      </c>
      <c r="I699" s="186"/>
      <c r="J699" s="187">
        <f>ROUND(I699*H699,2)</f>
        <v>0</v>
      </c>
      <c r="K699" s="183" t="s">
        <v>4614</v>
      </c>
      <c r="L699" s="42"/>
      <c r="M699" s="188" t="s">
        <v>19</v>
      </c>
      <c r="N699" s="189" t="s">
        <v>44</v>
      </c>
      <c r="O699" s="67"/>
      <c r="P699" s="190">
        <f>O699*H699</f>
        <v>0</v>
      </c>
      <c r="Q699" s="190">
        <v>0</v>
      </c>
      <c r="R699" s="190">
        <f>Q699*H699</f>
        <v>0</v>
      </c>
      <c r="S699" s="190">
        <v>0</v>
      </c>
      <c r="T699" s="191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2" t="s">
        <v>292</v>
      </c>
      <c r="AT699" s="192" t="s">
        <v>193</v>
      </c>
      <c r="AU699" s="192" t="s">
        <v>82</v>
      </c>
      <c r="AY699" s="20" t="s">
        <v>191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20" t="s">
        <v>80</v>
      </c>
      <c r="BK699" s="193">
        <f>ROUND(I699*H699,2)</f>
        <v>0</v>
      </c>
      <c r="BL699" s="20" t="s">
        <v>292</v>
      </c>
      <c r="BM699" s="192" t="s">
        <v>2431</v>
      </c>
    </row>
    <row r="700" spans="1:65" s="2" customFormat="1" ht="19.5">
      <c r="A700" s="37"/>
      <c r="B700" s="38"/>
      <c r="C700" s="39"/>
      <c r="D700" s="194" t="s">
        <v>199</v>
      </c>
      <c r="E700" s="39"/>
      <c r="F700" s="195" t="s">
        <v>5247</v>
      </c>
      <c r="G700" s="39"/>
      <c r="H700" s="39"/>
      <c r="I700" s="196"/>
      <c r="J700" s="39"/>
      <c r="K700" s="39"/>
      <c r="L700" s="42"/>
      <c r="M700" s="197"/>
      <c r="N700" s="198"/>
      <c r="O700" s="67"/>
      <c r="P700" s="67"/>
      <c r="Q700" s="67"/>
      <c r="R700" s="67"/>
      <c r="S700" s="67"/>
      <c r="T700" s="68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199</v>
      </c>
      <c r="AU700" s="20" t="s">
        <v>82</v>
      </c>
    </row>
    <row r="701" spans="1:65" s="2" customFormat="1" ht="11.25">
      <c r="A701" s="37"/>
      <c r="B701" s="38"/>
      <c r="C701" s="39"/>
      <c r="D701" s="199" t="s">
        <v>206</v>
      </c>
      <c r="E701" s="39"/>
      <c r="F701" s="200" t="s">
        <v>5248</v>
      </c>
      <c r="G701" s="39"/>
      <c r="H701" s="39"/>
      <c r="I701" s="196"/>
      <c r="J701" s="39"/>
      <c r="K701" s="39"/>
      <c r="L701" s="42"/>
      <c r="M701" s="197"/>
      <c r="N701" s="198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206</v>
      </c>
      <c r="AU701" s="20" t="s">
        <v>82</v>
      </c>
    </row>
    <row r="702" spans="1:65" s="2" customFormat="1" ht="16.5" customHeight="1">
      <c r="A702" s="37"/>
      <c r="B702" s="38"/>
      <c r="C702" s="181" t="s">
        <v>1529</v>
      </c>
      <c r="D702" s="181" t="s">
        <v>193</v>
      </c>
      <c r="E702" s="182" t="s">
        <v>5249</v>
      </c>
      <c r="F702" s="183" t="s">
        <v>5250</v>
      </c>
      <c r="G702" s="184" t="s">
        <v>255</v>
      </c>
      <c r="H702" s="185">
        <v>0.74199999999999999</v>
      </c>
      <c r="I702" s="186"/>
      <c r="J702" s="187">
        <f>ROUND(I702*H702,2)</f>
        <v>0</v>
      </c>
      <c r="K702" s="183" t="s">
        <v>4614</v>
      </c>
      <c r="L702" s="42"/>
      <c r="M702" s="188" t="s">
        <v>19</v>
      </c>
      <c r="N702" s="189" t="s">
        <v>44</v>
      </c>
      <c r="O702" s="67"/>
      <c r="P702" s="190">
        <f>O702*H702</f>
        <v>0</v>
      </c>
      <c r="Q702" s="190">
        <v>0</v>
      </c>
      <c r="R702" s="190">
        <f>Q702*H702</f>
        <v>0</v>
      </c>
      <c r="S702" s="190">
        <v>0</v>
      </c>
      <c r="T702" s="191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192" t="s">
        <v>292</v>
      </c>
      <c r="AT702" s="192" t="s">
        <v>193</v>
      </c>
      <c r="AU702" s="192" t="s">
        <v>82</v>
      </c>
      <c r="AY702" s="20" t="s">
        <v>191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0" t="s">
        <v>80</v>
      </c>
      <c r="BK702" s="193">
        <f>ROUND(I702*H702,2)</f>
        <v>0</v>
      </c>
      <c r="BL702" s="20" t="s">
        <v>292</v>
      </c>
      <c r="BM702" s="192" t="s">
        <v>2443</v>
      </c>
    </row>
    <row r="703" spans="1:65" s="2" customFormat="1" ht="19.5">
      <c r="A703" s="37"/>
      <c r="B703" s="38"/>
      <c r="C703" s="39"/>
      <c r="D703" s="194" t="s">
        <v>199</v>
      </c>
      <c r="E703" s="39"/>
      <c r="F703" s="195" t="s">
        <v>5251</v>
      </c>
      <c r="G703" s="39"/>
      <c r="H703" s="39"/>
      <c r="I703" s="196"/>
      <c r="J703" s="39"/>
      <c r="K703" s="39"/>
      <c r="L703" s="42"/>
      <c r="M703" s="197"/>
      <c r="N703" s="198"/>
      <c r="O703" s="67"/>
      <c r="P703" s="67"/>
      <c r="Q703" s="67"/>
      <c r="R703" s="67"/>
      <c r="S703" s="67"/>
      <c r="T703" s="68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20" t="s">
        <v>199</v>
      </c>
      <c r="AU703" s="20" t="s">
        <v>82</v>
      </c>
    </row>
    <row r="704" spans="1:65" s="2" customFormat="1" ht="11.25">
      <c r="A704" s="37"/>
      <c r="B704" s="38"/>
      <c r="C704" s="39"/>
      <c r="D704" s="199" t="s">
        <v>206</v>
      </c>
      <c r="E704" s="39"/>
      <c r="F704" s="200" t="s">
        <v>5252</v>
      </c>
      <c r="G704" s="39"/>
      <c r="H704" s="39"/>
      <c r="I704" s="196"/>
      <c r="J704" s="39"/>
      <c r="K704" s="39"/>
      <c r="L704" s="42"/>
      <c r="M704" s="197"/>
      <c r="N704" s="198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20" t="s">
        <v>206</v>
      </c>
      <c r="AU704" s="20" t="s">
        <v>82</v>
      </c>
    </row>
    <row r="705" spans="1:65" s="12" customFormat="1" ht="22.9" customHeight="1">
      <c r="B705" s="165"/>
      <c r="C705" s="166"/>
      <c r="D705" s="167" t="s">
        <v>72</v>
      </c>
      <c r="E705" s="179" t="s">
        <v>5253</v>
      </c>
      <c r="F705" s="179" t="s">
        <v>5254</v>
      </c>
      <c r="G705" s="166"/>
      <c r="H705" s="166"/>
      <c r="I705" s="169"/>
      <c r="J705" s="180">
        <f>BK705</f>
        <v>0</v>
      </c>
      <c r="K705" s="166"/>
      <c r="L705" s="171"/>
      <c r="M705" s="172"/>
      <c r="N705" s="173"/>
      <c r="O705" s="173"/>
      <c r="P705" s="174">
        <f>SUM(P706:P729)</f>
        <v>0</v>
      </c>
      <c r="Q705" s="173"/>
      <c r="R705" s="174">
        <f>SUM(R706:R729)</f>
        <v>0</v>
      </c>
      <c r="S705" s="173"/>
      <c r="T705" s="175">
        <f>SUM(T706:T729)</f>
        <v>0</v>
      </c>
      <c r="AR705" s="176" t="s">
        <v>82</v>
      </c>
      <c r="AT705" s="177" t="s">
        <v>72</v>
      </c>
      <c r="AU705" s="177" t="s">
        <v>80</v>
      </c>
      <c r="AY705" s="176" t="s">
        <v>191</v>
      </c>
      <c r="BK705" s="178">
        <f>SUM(BK706:BK729)</f>
        <v>0</v>
      </c>
    </row>
    <row r="706" spans="1:65" s="2" customFormat="1" ht="21.75" customHeight="1">
      <c r="A706" s="37"/>
      <c r="B706" s="38"/>
      <c r="C706" s="181" t="s">
        <v>1536</v>
      </c>
      <c r="D706" s="181" t="s">
        <v>193</v>
      </c>
      <c r="E706" s="182" t="s">
        <v>5255</v>
      </c>
      <c r="F706" s="183" t="s">
        <v>5256</v>
      </c>
      <c r="G706" s="184" t="s">
        <v>1348</v>
      </c>
      <c r="H706" s="185">
        <v>4</v>
      </c>
      <c r="I706" s="186"/>
      <c r="J706" s="187">
        <f>ROUND(I706*H706,2)</f>
        <v>0</v>
      </c>
      <c r="K706" s="183" t="s">
        <v>4614</v>
      </c>
      <c r="L706" s="42"/>
      <c r="M706" s="188" t="s">
        <v>19</v>
      </c>
      <c r="N706" s="189" t="s">
        <v>44</v>
      </c>
      <c r="O706" s="67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2" t="s">
        <v>292</v>
      </c>
      <c r="AT706" s="192" t="s">
        <v>193</v>
      </c>
      <c r="AU706" s="192" t="s">
        <v>82</v>
      </c>
      <c r="AY706" s="20" t="s">
        <v>191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20" t="s">
        <v>80</v>
      </c>
      <c r="BK706" s="193">
        <f>ROUND(I706*H706,2)</f>
        <v>0</v>
      </c>
      <c r="BL706" s="20" t="s">
        <v>292</v>
      </c>
      <c r="BM706" s="192" t="s">
        <v>2454</v>
      </c>
    </row>
    <row r="707" spans="1:65" s="2" customFormat="1" ht="19.5">
      <c r="A707" s="37"/>
      <c r="B707" s="38"/>
      <c r="C707" s="39"/>
      <c r="D707" s="194" t="s">
        <v>199</v>
      </c>
      <c r="E707" s="39"/>
      <c r="F707" s="195" t="s">
        <v>5257</v>
      </c>
      <c r="G707" s="39"/>
      <c r="H707" s="39"/>
      <c r="I707" s="196"/>
      <c r="J707" s="39"/>
      <c r="K707" s="39"/>
      <c r="L707" s="42"/>
      <c r="M707" s="197"/>
      <c r="N707" s="198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199</v>
      </c>
      <c r="AU707" s="20" t="s">
        <v>82</v>
      </c>
    </row>
    <row r="708" spans="1:65" s="2" customFormat="1" ht="11.25">
      <c r="A708" s="37"/>
      <c r="B708" s="38"/>
      <c r="C708" s="39"/>
      <c r="D708" s="199" t="s">
        <v>206</v>
      </c>
      <c r="E708" s="39"/>
      <c r="F708" s="200" t="s">
        <v>5258</v>
      </c>
      <c r="G708" s="39"/>
      <c r="H708" s="39"/>
      <c r="I708" s="196"/>
      <c r="J708" s="39"/>
      <c r="K708" s="39"/>
      <c r="L708" s="42"/>
      <c r="M708" s="197"/>
      <c r="N708" s="198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206</v>
      </c>
      <c r="AU708" s="20" t="s">
        <v>82</v>
      </c>
    </row>
    <row r="709" spans="1:65" s="2" customFormat="1" ht="16.5" customHeight="1">
      <c r="A709" s="37"/>
      <c r="B709" s="38"/>
      <c r="C709" s="181" t="s">
        <v>1541</v>
      </c>
      <c r="D709" s="181" t="s">
        <v>193</v>
      </c>
      <c r="E709" s="182" t="s">
        <v>5259</v>
      </c>
      <c r="F709" s="183" t="s">
        <v>5260</v>
      </c>
      <c r="G709" s="184" t="s">
        <v>1348</v>
      </c>
      <c r="H709" s="185">
        <v>2</v>
      </c>
      <c r="I709" s="186"/>
      <c r="J709" s="187">
        <f>ROUND(I709*H709,2)</f>
        <v>0</v>
      </c>
      <c r="K709" s="183" t="s">
        <v>4614</v>
      </c>
      <c r="L709" s="42"/>
      <c r="M709" s="188" t="s">
        <v>19</v>
      </c>
      <c r="N709" s="189" t="s">
        <v>44</v>
      </c>
      <c r="O709" s="67"/>
      <c r="P709" s="190">
        <f>O709*H709</f>
        <v>0</v>
      </c>
      <c r="Q709" s="190">
        <v>0</v>
      </c>
      <c r="R709" s="190">
        <f>Q709*H709</f>
        <v>0</v>
      </c>
      <c r="S709" s="190">
        <v>0</v>
      </c>
      <c r="T709" s="191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92" t="s">
        <v>292</v>
      </c>
      <c r="AT709" s="192" t="s">
        <v>193</v>
      </c>
      <c r="AU709" s="192" t="s">
        <v>82</v>
      </c>
      <c r="AY709" s="20" t="s">
        <v>191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20" t="s">
        <v>80</v>
      </c>
      <c r="BK709" s="193">
        <f>ROUND(I709*H709,2)</f>
        <v>0</v>
      </c>
      <c r="BL709" s="20" t="s">
        <v>292</v>
      </c>
      <c r="BM709" s="192" t="s">
        <v>2469</v>
      </c>
    </row>
    <row r="710" spans="1:65" s="2" customFormat="1" ht="11.25">
      <c r="A710" s="37"/>
      <c r="B710" s="38"/>
      <c r="C710" s="39"/>
      <c r="D710" s="194" t="s">
        <v>199</v>
      </c>
      <c r="E710" s="39"/>
      <c r="F710" s="195" t="s">
        <v>5261</v>
      </c>
      <c r="G710" s="39"/>
      <c r="H710" s="39"/>
      <c r="I710" s="196"/>
      <c r="J710" s="39"/>
      <c r="K710" s="39"/>
      <c r="L710" s="42"/>
      <c r="M710" s="197"/>
      <c r="N710" s="198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199</v>
      </c>
      <c r="AU710" s="20" t="s">
        <v>82</v>
      </c>
    </row>
    <row r="711" spans="1:65" s="2" customFormat="1" ht="11.25">
      <c r="A711" s="37"/>
      <c r="B711" s="38"/>
      <c r="C711" s="39"/>
      <c r="D711" s="199" t="s">
        <v>206</v>
      </c>
      <c r="E711" s="39"/>
      <c r="F711" s="200" t="s">
        <v>5262</v>
      </c>
      <c r="G711" s="39"/>
      <c r="H711" s="39"/>
      <c r="I711" s="196"/>
      <c r="J711" s="39"/>
      <c r="K711" s="39"/>
      <c r="L711" s="42"/>
      <c r="M711" s="197"/>
      <c r="N711" s="198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206</v>
      </c>
      <c r="AU711" s="20" t="s">
        <v>82</v>
      </c>
    </row>
    <row r="712" spans="1:65" s="2" customFormat="1" ht="21.75" customHeight="1">
      <c r="A712" s="37"/>
      <c r="B712" s="38"/>
      <c r="C712" s="181" t="s">
        <v>1547</v>
      </c>
      <c r="D712" s="181" t="s">
        <v>193</v>
      </c>
      <c r="E712" s="182" t="s">
        <v>5263</v>
      </c>
      <c r="F712" s="183" t="s">
        <v>5264</v>
      </c>
      <c r="G712" s="184" t="s">
        <v>1348</v>
      </c>
      <c r="H712" s="185">
        <v>9</v>
      </c>
      <c r="I712" s="186"/>
      <c r="J712" s="187">
        <f>ROUND(I712*H712,2)</f>
        <v>0</v>
      </c>
      <c r="K712" s="183" t="s">
        <v>4614</v>
      </c>
      <c r="L712" s="42"/>
      <c r="M712" s="188" t="s">
        <v>19</v>
      </c>
      <c r="N712" s="189" t="s">
        <v>44</v>
      </c>
      <c r="O712" s="67"/>
      <c r="P712" s="190">
        <f>O712*H712</f>
        <v>0</v>
      </c>
      <c r="Q712" s="190">
        <v>0</v>
      </c>
      <c r="R712" s="190">
        <f>Q712*H712</f>
        <v>0</v>
      </c>
      <c r="S712" s="190">
        <v>0</v>
      </c>
      <c r="T712" s="191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92" t="s">
        <v>292</v>
      </c>
      <c r="AT712" s="192" t="s">
        <v>193</v>
      </c>
      <c r="AU712" s="192" t="s">
        <v>82</v>
      </c>
      <c r="AY712" s="20" t="s">
        <v>191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0" t="s">
        <v>80</v>
      </c>
      <c r="BK712" s="193">
        <f>ROUND(I712*H712,2)</f>
        <v>0</v>
      </c>
      <c r="BL712" s="20" t="s">
        <v>292</v>
      </c>
      <c r="BM712" s="192" t="s">
        <v>2482</v>
      </c>
    </row>
    <row r="713" spans="1:65" s="2" customFormat="1" ht="19.5">
      <c r="A713" s="37"/>
      <c r="B713" s="38"/>
      <c r="C713" s="39"/>
      <c r="D713" s="194" t="s">
        <v>199</v>
      </c>
      <c r="E713" s="39"/>
      <c r="F713" s="195" t="s">
        <v>5265</v>
      </c>
      <c r="G713" s="39"/>
      <c r="H713" s="39"/>
      <c r="I713" s="196"/>
      <c r="J713" s="39"/>
      <c r="K713" s="39"/>
      <c r="L713" s="42"/>
      <c r="M713" s="197"/>
      <c r="N713" s="198"/>
      <c r="O713" s="67"/>
      <c r="P713" s="67"/>
      <c r="Q713" s="67"/>
      <c r="R713" s="67"/>
      <c r="S713" s="67"/>
      <c r="T713" s="68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20" t="s">
        <v>199</v>
      </c>
      <c r="AU713" s="20" t="s">
        <v>82</v>
      </c>
    </row>
    <row r="714" spans="1:65" s="2" customFormat="1" ht="11.25">
      <c r="A714" s="37"/>
      <c r="B714" s="38"/>
      <c r="C714" s="39"/>
      <c r="D714" s="199" t="s">
        <v>206</v>
      </c>
      <c r="E714" s="39"/>
      <c r="F714" s="200" t="s">
        <v>5266</v>
      </c>
      <c r="G714" s="39"/>
      <c r="H714" s="39"/>
      <c r="I714" s="196"/>
      <c r="J714" s="39"/>
      <c r="K714" s="39"/>
      <c r="L714" s="42"/>
      <c r="M714" s="197"/>
      <c r="N714" s="198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206</v>
      </c>
      <c r="AU714" s="20" t="s">
        <v>82</v>
      </c>
    </row>
    <row r="715" spans="1:65" s="2" customFormat="1" ht="21.75" customHeight="1">
      <c r="A715" s="37"/>
      <c r="B715" s="38"/>
      <c r="C715" s="181" t="s">
        <v>1552</v>
      </c>
      <c r="D715" s="181" t="s">
        <v>193</v>
      </c>
      <c r="E715" s="182" t="s">
        <v>5267</v>
      </c>
      <c r="F715" s="183" t="s">
        <v>5268</v>
      </c>
      <c r="G715" s="184" t="s">
        <v>1348</v>
      </c>
      <c r="H715" s="185">
        <v>1</v>
      </c>
      <c r="I715" s="186"/>
      <c r="J715" s="187">
        <f>ROUND(I715*H715,2)</f>
        <v>0</v>
      </c>
      <c r="K715" s="183" t="s">
        <v>4614</v>
      </c>
      <c r="L715" s="42"/>
      <c r="M715" s="188" t="s">
        <v>19</v>
      </c>
      <c r="N715" s="189" t="s">
        <v>44</v>
      </c>
      <c r="O715" s="67"/>
      <c r="P715" s="190">
        <f>O715*H715</f>
        <v>0</v>
      </c>
      <c r="Q715" s="190">
        <v>0</v>
      </c>
      <c r="R715" s="190">
        <f>Q715*H715</f>
        <v>0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292</v>
      </c>
      <c r="AT715" s="192" t="s">
        <v>193</v>
      </c>
      <c r="AU715" s="192" t="s">
        <v>82</v>
      </c>
      <c r="AY715" s="20" t="s">
        <v>191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80</v>
      </c>
      <c r="BK715" s="193">
        <f>ROUND(I715*H715,2)</f>
        <v>0</v>
      </c>
      <c r="BL715" s="20" t="s">
        <v>292</v>
      </c>
      <c r="BM715" s="192" t="s">
        <v>2494</v>
      </c>
    </row>
    <row r="716" spans="1:65" s="2" customFormat="1" ht="19.5">
      <c r="A716" s="37"/>
      <c r="B716" s="38"/>
      <c r="C716" s="39"/>
      <c r="D716" s="194" t="s">
        <v>199</v>
      </c>
      <c r="E716" s="39"/>
      <c r="F716" s="195" t="s">
        <v>5269</v>
      </c>
      <c r="G716" s="39"/>
      <c r="H716" s="39"/>
      <c r="I716" s="196"/>
      <c r="J716" s="39"/>
      <c r="K716" s="39"/>
      <c r="L716" s="42"/>
      <c r="M716" s="197"/>
      <c r="N716" s="198"/>
      <c r="O716" s="67"/>
      <c r="P716" s="67"/>
      <c r="Q716" s="67"/>
      <c r="R716" s="67"/>
      <c r="S716" s="67"/>
      <c r="T716" s="68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20" t="s">
        <v>199</v>
      </c>
      <c r="AU716" s="20" t="s">
        <v>82</v>
      </c>
    </row>
    <row r="717" spans="1:65" s="2" customFormat="1" ht="11.25">
      <c r="A717" s="37"/>
      <c r="B717" s="38"/>
      <c r="C717" s="39"/>
      <c r="D717" s="199" t="s">
        <v>206</v>
      </c>
      <c r="E717" s="39"/>
      <c r="F717" s="200" t="s">
        <v>5270</v>
      </c>
      <c r="G717" s="39"/>
      <c r="H717" s="39"/>
      <c r="I717" s="196"/>
      <c r="J717" s="39"/>
      <c r="K717" s="39"/>
      <c r="L717" s="42"/>
      <c r="M717" s="197"/>
      <c r="N717" s="198"/>
      <c r="O717" s="67"/>
      <c r="P717" s="67"/>
      <c r="Q717" s="67"/>
      <c r="R717" s="67"/>
      <c r="S717" s="67"/>
      <c r="T717" s="68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20" t="s">
        <v>206</v>
      </c>
      <c r="AU717" s="20" t="s">
        <v>82</v>
      </c>
    </row>
    <row r="718" spans="1:65" s="2" customFormat="1" ht="16.5" customHeight="1">
      <c r="A718" s="37"/>
      <c r="B718" s="38"/>
      <c r="C718" s="181" t="s">
        <v>1558</v>
      </c>
      <c r="D718" s="181" t="s">
        <v>193</v>
      </c>
      <c r="E718" s="182" t="s">
        <v>5271</v>
      </c>
      <c r="F718" s="183" t="s">
        <v>5272</v>
      </c>
      <c r="G718" s="184" t="s">
        <v>1348</v>
      </c>
      <c r="H718" s="185">
        <v>10</v>
      </c>
      <c r="I718" s="186"/>
      <c r="J718" s="187">
        <f>ROUND(I718*H718,2)</f>
        <v>0</v>
      </c>
      <c r="K718" s="183" t="s">
        <v>4614</v>
      </c>
      <c r="L718" s="42"/>
      <c r="M718" s="188" t="s">
        <v>19</v>
      </c>
      <c r="N718" s="189" t="s">
        <v>44</v>
      </c>
      <c r="O718" s="67"/>
      <c r="P718" s="190">
        <f>O718*H718</f>
        <v>0</v>
      </c>
      <c r="Q718" s="190">
        <v>0</v>
      </c>
      <c r="R718" s="190">
        <f>Q718*H718</f>
        <v>0</v>
      </c>
      <c r="S718" s="190">
        <v>0</v>
      </c>
      <c r="T718" s="191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92" t="s">
        <v>292</v>
      </c>
      <c r="AT718" s="192" t="s">
        <v>193</v>
      </c>
      <c r="AU718" s="192" t="s">
        <v>82</v>
      </c>
      <c r="AY718" s="20" t="s">
        <v>191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20" t="s">
        <v>80</v>
      </c>
      <c r="BK718" s="193">
        <f>ROUND(I718*H718,2)</f>
        <v>0</v>
      </c>
      <c r="BL718" s="20" t="s">
        <v>292</v>
      </c>
      <c r="BM718" s="192" t="s">
        <v>2506</v>
      </c>
    </row>
    <row r="719" spans="1:65" s="2" customFormat="1" ht="11.25">
      <c r="A719" s="37"/>
      <c r="B719" s="38"/>
      <c r="C719" s="39"/>
      <c r="D719" s="194" t="s">
        <v>199</v>
      </c>
      <c r="E719" s="39"/>
      <c r="F719" s="195" t="s">
        <v>5273</v>
      </c>
      <c r="G719" s="39"/>
      <c r="H719" s="39"/>
      <c r="I719" s="196"/>
      <c r="J719" s="39"/>
      <c r="K719" s="39"/>
      <c r="L719" s="42"/>
      <c r="M719" s="197"/>
      <c r="N719" s="198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199</v>
      </c>
      <c r="AU719" s="20" t="s">
        <v>82</v>
      </c>
    </row>
    <row r="720" spans="1:65" s="2" customFormat="1" ht="11.25">
      <c r="A720" s="37"/>
      <c r="B720" s="38"/>
      <c r="C720" s="39"/>
      <c r="D720" s="199" t="s">
        <v>206</v>
      </c>
      <c r="E720" s="39"/>
      <c r="F720" s="200" t="s">
        <v>5274</v>
      </c>
      <c r="G720" s="39"/>
      <c r="H720" s="39"/>
      <c r="I720" s="196"/>
      <c r="J720" s="39"/>
      <c r="K720" s="39"/>
      <c r="L720" s="42"/>
      <c r="M720" s="197"/>
      <c r="N720" s="198"/>
      <c r="O720" s="67"/>
      <c r="P720" s="67"/>
      <c r="Q720" s="67"/>
      <c r="R720" s="67"/>
      <c r="S720" s="67"/>
      <c r="T720" s="68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T720" s="20" t="s">
        <v>206</v>
      </c>
      <c r="AU720" s="20" t="s">
        <v>82</v>
      </c>
    </row>
    <row r="721" spans="1:65" s="2" customFormat="1" ht="16.5" customHeight="1">
      <c r="A721" s="37"/>
      <c r="B721" s="38"/>
      <c r="C721" s="181" t="s">
        <v>1563</v>
      </c>
      <c r="D721" s="181" t="s">
        <v>193</v>
      </c>
      <c r="E721" s="182" t="s">
        <v>5275</v>
      </c>
      <c r="F721" s="183" t="s">
        <v>5276</v>
      </c>
      <c r="G721" s="184" t="s">
        <v>1348</v>
      </c>
      <c r="H721" s="185">
        <v>10</v>
      </c>
      <c r="I721" s="186"/>
      <c r="J721" s="187">
        <f>ROUND(I721*H721,2)</f>
        <v>0</v>
      </c>
      <c r="K721" s="183" t="s">
        <v>4614</v>
      </c>
      <c r="L721" s="42"/>
      <c r="M721" s="188" t="s">
        <v>19</v>
      </c>
      <c r="N721" s="189" t="s">
        <v>44</v>
      </c>
      <c r="O721" s="67"/>
      <c r="P721" s="190">
        <f>O721*H721</f>
        <v>0</v>
      </c>
      <c r="Q721" s="190">
        <v>0</v>
      </c>
      <c r="R721" s="190">
        <f>Q721*H721</f>
        <v>0</v>
      </c>
      <c r="S721" s="190">
        <v>0</v>
      </c>
      <c r="T721" s="191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2" t="s">
        <v>292</v>
      </c>
      <c r="AT721" s="192" t="s">
        <v>193</v>
      </c>
      <c r="AU721" s="192" t="s">
        <v>82</v>
      </c>
      <c r="AY721" s="20" t="s">
        <v>191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20" t="s">
        <v>80</v>
      </c>
      <c r="BK721" s="193">
        <f>ROUND(I721*H721,2)</f>
        <v>0</v>
      </c>
      <c r="BL721" s="20" t="s">
        <v>292</v>
      </c>
      <c r="BM721" s="192" t="s">
        <v>2549</v>
      </c>
    </row>
    <row r="722" spans="1:65" s="2" customFormat="1" ht="11.25">
      <c r="A722" s="37"/>
      <c r="B722" s="38"/>
      <c r="C722" s="39"/>
      <c r="D722" s="194" t="s">
        <v>199</v>
      </c>
      <c r="E722" s="39"/>
      <c r="F722" s="195" t="s">
        <v>5277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199</v>
      </c>
      <c r="AU722" s="20" t="s">
        <v>82</v>
      </c>
    </row>
    <row r="723" spans="1:65" s="2" customFormat="1" ht="11.25">
      <c r="A723" s="37"/>
      <c r="B723" s="38"/>
      <c r="C723" s="39"/>
      <c r="D723" s="199" t="s">
        <v>206</v>
      </c>
      <c r="E723" s="39"/>
      <c r="F723" s="200" t="s">
        <v>5278</v>
      </c>
      <c r="G723" s="39"/>
      <c r="H723" s="39"/>
      <c r="I723" s="196"/>
      <c r="J723" s="39"/>
      <c r="K723" s="39"/>
      <c r="L723" s="42"/>
      <c r="M723" s="197"/>
      <c r="N723" s="198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206</v>
      </c>
      <c r="AU723" s="20" t="s">
        <v>82</v>
      </c>
    </row>
    <row r="724" spans="1:65" s="2" customFormat="1" ht="16.5" customHeight="1">
      <c r="A724" s="37"/>
      <c r="B724" s="38"/>
      <c r="C724" s="181" t="s">
        <v>1569</v>
      </c>
      <c r="D724" s="181" t="s">
        <v>193</v>
      </c>
      <c r="E724" s="182" t="s">
        <v>5279</v>
      </c>
      <c r="F724" s="183" t="s">
        <v>5280</v>
      </c>
      <c r="G724" s="184" t="s">
        <v>255</v>
      </c>
      <c r="H724" s="185">
        <v>0.253</v>
      </c>
      <c r="I724" s="186"/>
      <c r="J724" s="187">
        <f>ROUND(I724*H724,2)</f>
        <v>0</v>
      </c>
      <c r="K724" s="183" t="s">
        <v>4614</v>
      </c>
      <c r="L724" s="42"/>
      <c r="M724" s="188" t="s">
        <v>19</v>
      </c>
      <c r="N724" s="189" t="s">
        <v>44</v>
      </c>
      <c r="O724" s="67"/>
      <c r="P724" s="190">
        <f>O724*H724</f>
        <v>0</v>
      </c>
      <c r="Q724" s="190">
        <v>0</v>
      </c>
      <c r="R724" s="190">
        <f>Q724*H724</f>
        <v>0</v>
      </c>
      <c r="S724" s="190">
        <v>0</v>
      </c>
      <c r="T724" s="191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92" t="s">
        <v>292</v>
      </c>
      <c r="AT724" s="192" t="s">
        <v>193</v>
      </c>
      <c r="AU724" s="192" t="s">
        <v>82</v>
      </c>
      <c r="AY724" s="20" t="s">
        <v>191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20" t="s">
        <v>80</v>
      </c>
      <c r="BK724" s="193">
        <f>ROUND(I724*H724,2)</f>
        <v>0</v>
      </c>
      <c r="BL724" s="20" t="s">
        <v>292</v>
      </c>
      <c r="BM724" s="192" t="s">
        <v>2583</v>
      </c>
    </row>
    <row r="725" spans="1:65" s="2" customFormat="1" ht="19.5">
      <c r="A725" s="37"/>
      <c r="B725" s="38"/>
      <c r="C725" s="39"/>
      <c r="D725" s="194" t="s">
        <v>199</v>
      </c>
      <c r="E725" s="39"/>
      <c r="F725" s="195" t="s">
        <v>5281</v>
      </c>
      <c r="G725" s="39"/>
      <c r="H725" s="39"/>
      <c r="I725" s="196"/>
      <c r="J725" s="39"/>
      <c r="K725" s="39"/>
      <c r="L725" s="42"/>
      <c r="M725" s="197"/>
      <c r="N725" s="198"/>
      <c r="O725" s="67"/>
      <c r="P725" s="67"/>
      <c r="Q725" s="67"/>
      <c r="R725" s="67"/>
      <c r="S725" s="67"/>
      <c r="T725" s="68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199</v>
      </c>
      <c r="AU725" s="20" t="s">
        <v>82</v>
      </c>
    </row>
    <row r="726" spans="1:65" s="2" customFormat="1" ht="11.25">
      <c r="A726" s="37"/>
      <c r="B726" s="38"/>
      <c r="C726" s="39"/>
      <c r="D726" s="199" t="s">
        <v>206</v>
      </c>
      <c r="E726" s="39"/>
      <c r="F726" s="200" t="s">
        <v>5282</v>
      </c>
      <c r="G726" s="39"/>
      <c r="H726" s="39"/>
      <c r="I726" s="196"/>
      <c r="J726" s="39"/>
      <c r="K726" s="39"/>
      <c r="L726" s="42"/>
      <c r="M726" s="197"/>
      <c r="N726" s="198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206</v>
      </c>
      <c r="AU726" s="20" t="s">
        <v>82</v>
      </c>
    </row>
    <row r="727" spans="1:65" s="2" customFormat="1" ht="16.5" customHeight="1">
      <c r="A727" s="37"/>
      <c r="B727" s="38"/>
      <c r="C727" s="181" t="s">
        <v>1573</v>
      </c>
      <c r="D727" s="181" t="s">
        <v>193</v>
      </c>
      <c r="E727" s="182" t="s">
        <v>5283</v>
      </c>
      <c r="F727" s="183" t="s">
        <v>5284</v>
      </c>
      <c r="G727" s="184" t="s">
        <v>255</v>
      </c>
      <c r="H727" s="185">
        <v>0.253</v>
      </c>
      <c r="I727" s="186"/>
      <c r="J727" s="187">
        <f>ROUND(I727*H727,2)</f>
        <v>0</v>
      </c>
      <c r="K727" s="183" t="s">
        <v>4614</v>
      </c>
      <c r="L727" s="42"/>
      <c r="M727" s="188" t="s">
        <v>19</v>
      </c>
      <c r="N727" s="189" t="s">
        <v>44</v>
      </c>
      <c r="O727" s="67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292</v>
      </c>
      <c r="AT727" s="192" t="s">
        <v>193</v>
      </c>
      <c r="AU727" s="192" t="s">
        <v>82</v>
      </c>
      <c r="AY727" s="20" t="s">
        <v>191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80</v>
      </c>
      <c r="BK727" s="193">
        <f>ROUND(I727*H727,2)</f>
        <v>0</v>
      </c>
      <c r="BL727" s="20" t="s">
        <v>292</v>
      </c>
      <c r="BM727" s="192" t="s">
        <v>2591</v>
      </c>
    </row>
    <row r="728" spans="1:65" s="2" customFormat="1" ht="19.5">
      <c r="A728" s="37"/>
      <c r="B728" s="38"/>
      <c r="C728" s="39"/>
      <c r="D728" s="194" t="s">
        <v>199</v>
      </c>
      <c r="E728" s="39"/>
      <c r="F728" s="195" t="s">
        <v>5285</v>
      </c>
      <c r="G728" s="39"/>
      <c r="H728" s="39"/>
      <c r="I728" s="196"/>
      <c r="J728" s="39"/>
      <c r="K728" s="39"/>
      <c r="L728" s="42"/>
      <c r="M728" s="197"/>
      <c r="N728" s="198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199</v>
      </c>
      <c r="AU728" s="20" t="s">
        <v>82</v>
      </c>
    </row>
    <row r="729" spans="1:65" s="2" customFormat="1" ht="11.25">
      <c r="A729" s="37"/>
      <c r="B729" s="38"/>
      <c r="C729" s="39"/>
      <c r="D729" s="199" t="s">
        <v>206</v>
      </c>
      <c r="E729" s="39"/>
      <c r="F729" s="200" t="s">
        <v>5286</v>
      </c>
      <c r="G729" s="39"/>
      <c r="H729" s="39"/>
      <c r="I729" s="196"/>
      <c r="J729" s="39"/>
      <c r="K729" s="39"/>
      <c r="L729" s="42"/>
      <c r="M729" s="245"/>
      <c r="N729" s="246"/>
      <c r="O729" s="247"/>
      <c r="P729" s="247"/>
      <c r="Q729" s="247"/>
      <c r="R729" s="247"/>
      <c r="S729" s="247"/>
      <c r="T729" s="24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206</v>
      </c>
      <c r="AU729" s="20" t="s">
        <v>82</v>
      </c>
    </row>
    <row r="730" spans="1:65" s="2" customFormat="1" ht="6.95" customHeight="1">
      <c r="A730" s="37"/>
      <c r="B730" s="50"/>
      <c r="C730" s="51"/>
      <c r="D730" s="51"/>
      <c r="E730" s="51"/>
      <c r="F730" s="51"/>
      <c r="G730" s="51"/>
      <c r="H730" s="51"/>
      <c r="I730" s="51"/>
      <c r="J730" s="51"/>
      <c r="K730" s="51"/>
      <c r="L730" s="42"/>
      <c r="M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</row>
  </sheetData>
  <sheetProtection algorithmName="SHA-512" hashValue="RxHzYbNNRUXdIW92tDYdUd+prpPUoWJa2RC3fWsWOFnGD0A4kwY3nIgzSprDrEfTnljIQEKX3hz1slme8F9jbA==" saltValue="E8wJ6OGkr8ceYAKs6p44x8cCbRv0FmQeKOsj6EJQJdbh6k7nQjHVVm0SXsgz/JleMvS54kjKL9+7tp/zMpxaBw==" spinCount="100000" sheet="1" objects="1" scenarios="1" formatColumns="0" formatRows="0" autoFilter="0"/>
  <autoFilter ref="C102:K729" xr:uid="{00000000-0009-0000-0000-000008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800-000000000000}"/>
    <hyperlink ref="F115" r:id="rId2" xr:uid="{00000000-0004-0000-0800-000001000000}"/>
    <hyperlink ref="F122" r:id="rId3" xr:uid="{00000000-0004-0000-0800-000002000000}"/>
    <hyperlink ref="F129" r:id="rId4" xr:uid="{00000000-0004-0000-0800-000003000000}"/>
    <hyperlink ref="F134" r:id="rId5" xr:uid="{00000000-0004-0000-0800-000004000000}"/>
    <hyperlink ref="F143" r:id="rId6" xr:uid="{00000000-0004-0000-0800-000005000000}"/>
    <hyperlink ref="F147" r:id="rId7" xr:uid="{00000000-0004-0000-0800-000006000000}"/>
    <hyperlink ref="F155" r:id="rId8" xr:uid="{00000000-0004-0000-0800-000007000000}"/>
    <hyperlink ref="F160" r:id="rId9" xr:uid="{00000000-0004-0000-0800-000008000000}"/>
    <hyperlink ref="F168" r:id="rId10" xr:uid="{00000000-0004-0000-0800-000009000000}"/>
    <hyperlink ref="F172" r:id="rId11" xr:uid="{00000000-0004-0000-0800-00000A000000}"/>
    <hyperlink ref="F178" r:id="rId12" xr:uid="{00000000-0004-0000-0800-00000B000000}"/>
    <hyperlink ref="F182" r:id="rId13" xr:uid="{00000000-0004-0000-0800-00000C000000}"/>
    <hyperlink ref="F187" r:id="rId14" xr:uid="{00000000-0004-0000-0800-00000D000000}"/>
    <hyperlink ref="F197" r:id="rId15" xr:uid="{00000000-0004-0000-0800-00000E000000}"/>
    <hyperlink ref="F205" r:id="rId16" xr:uid="{00000000-0004-0000-0800-00000F000000}"/>
    <hyperlink ref="F214" r:id="rId17" xr:uid="{00000000-0004-0000-0800-000010000000}"/>
    <hyperlink ref="F220" r:id="rId18" xr:uid="{00000000-0004-0000-0800-000011000000}"/>
    <hyperlink ref="F223" r:id="rId19" xr:uid="{00000000-0004-0000-0800-000012000000}"/>
    <hyperlink ref="F228" r:id="rId20" xr:uid="{00000000-0004-0000-0800-000013000000}"/>
    <hyperlink ref="F231" r:id="rId21" xr:uid="{00000000-0004-0000-0800-000014000000}"/>
    <hyperlink ref="F235" r:id="rId22" xr:uid="{00000000-0004-0000-0800-000015000000}"/>
    <hyperlink ref="F240" r:id="rId23" xr:uid="{00000000-0004-0000-0800-000016000000}"/>
    <hyperlink ref="F243" r:id="rId24" xr:uid="{00000000-0004-0000-0800-000017000000}"/>
    <hyperlink ref="F246" r:id="rId25" xr:uid="{00000000-0004-0000-0800-000018000000}"/>
    <hyperlink ref="F249" r:id="rId26" xr:uid="{00000000-0004-0000-0800-000019000000}"/>
    <hyperlink ref="F252" r:id="rId27" xr:uid="{00000000-0004-0000-0800-00001A000000}"/>
    <hyperlink ref="F263" r:id="rId28" xr:uid="{00000000-0004-0000-0800-00001B000000}"/>
    <hyperlink ref="F266" r:id="rId29" xr:uid="{00000000-0004-0000-0800-00001C000000}"/>
    <hyperlink ref="F269" r:id="rId30" xr:uid="{00000000-0004-0000-0800-00001D000000}"/>
    <hyperlink ref="F272" r:id="rId31" xr:uid="{00000000-0004-0000-0800-00001E000000}"/>
    <hyperlink ref="F275" r:id="rId32" xr:uid="{00000000-0004-0000-0800-00001F000000}"/>
    <hyperlink ref="F278" r:id="rId33" xr:uid="{00000000-0004-0000-0800-000020000000}"/>
    <hyperlink ref="F281" r:id="rId34" xr:uid="{00000000-0004-0000-0800-000021000000}"/>
    <hyperlink ref="F320" r:id="rId35" xr:uid="{00000000-0004-0000-0800-000022000000}"/>
    <hyperlink ref="F323" r:id="rId36" xr:uid="{00000000-0004-0000-0800-000023000000}"/>
    <hyperlink ref="F326" r:id="rId37" xr:uid="{00000000-0004-0000-0800-000024000000}"/>
    <hyperlink ref="F331" r:id="rId38" xr:uid="{00000000-0004-0000-0800-000025000000}"/>
    <hyperlink ref="F336" r:id="rId39" xr:uid="{00000000-0004-0000-0800-000026000000}"/>
    <hyperlink ref="F339" r:id="rId40" xr:uid="{00000000-0004-0000-0800-000027000000}"/>
    <hyperlink ref="F342" r:id="rId41" xr:uid="{00000000-0004-0000-0800-000028000000}"/>
    <hyperlink ref="F402" r:id="rId42" xr:uid="{00000000-0004-0000-0800-000029000000}"/>
    <hyperlink ref="F409" r:id="rId43" xr:uid="{00000000-0004-0000-0800-00002A000000}"/>
    <hyperlink ref="F415" r:id="rId44" xr:uid="{00000000-0004-0000-0800-00002B000000}"/>
    <hyperlink ref="F418" r:id="rId45" xr:uid="{00000000-0004-0000-0800-00002C000000}"/>
    <hyperlink ref="F421" r:id="rId46" xr:uid="{00000000-0004-0000-0800-00002D000000}"/>
    <hyperlink ref="F425" r:id="rId47" xr:uid="{00000000-0004-0000-0800-00002E000000}"/>
    <hyperlink ref="F428" r:id="rId48" xr:uid="{00000000-0004-0000-0800-00002F000000}"/>
    <hyperlink ref="F432" r:id="rId49" xr:uid="{00000000-0004-0000-0800-000030000000}"/>
    <hyperlink ref="F436" r:id="rId50" xr:uid="{00000000-0004-0000-0800-000031000000}"/>
    <hyperlink ref="F440" r:id="rId51" xr:uid="{00000000-0004-0000-0800-000032000000}"/>
    <hyperlink ref="F444" r:id="rId52" xr:uid="{00000000-0004-0000-0800-000033000000}"/>
    <hyperlink ref="F448" r:id="rId53" xr:uid="{00000000-0004-0000-0800-000034000000}"/>
    <hyperlink ref="F452" r:id="rId54" xr:uid="{00000000-0004-0000-0800-000035000000}"/>
    <hyperlink ref="F456" r:id="rId55" xr:uid="{00000000-0004-0000-0800-000036000000}"/>
    <hyperlink ref="F461" r:id="rId56" xr:uid="{00000000-0004-0000-0800-000037000000}"/>
    <hyperlink ref="F466" r:id="rId57" xr:uid="{00000000-0004-0000-0800-000038000000}"/>
    <hyperlink ref="F471" r:id="rId58" xr:uid="{00000000-0004-0000-0800-000039000000}"/>
    <hyperlink ref="F492" r:id="rId59" xr:uid="{00000000-0004-0000-0800-00003A000000}"/>
    <hyperlink ref="F495" r:id="rId60" xr:uid="{00000000-0004-0000-0800-00003B000000}"/>
    <hyperlink ref="F498" r:id="rId61" xr:uid="{00000000-0004-0000-0800-00003C000000}"/>
    <hyperlink ref="F501" r:id="rId62" xr:uid="{00000000-0004-0000-0800-00003D000000}"/>
    <hyperlink ref="F505" r:id="rId63" xr:uid="{00000000-0004-0000-0800-00003E000000}"/>
    <hyperlink ref="F509" r:id="rId64" xr:uid="{00000000-0004-0000-0800-00003F000000}"/>
    <hyperlink ref="F512" r:id="rId65" xr:uid="{00000000-0004-0000-0800-000040000000}"/>
    <hyperlink ref="F515" r:id="rId66" xr:uid="{00000000-0004-0000-0800-000041000000}"/>
    <hyperlink ref="F520" r:id="rId67" xr:uid="{00000000-0004-0000-0800-000042000000}"/>
    <hyperlink ref="F523" r:id="rId68" xr:uid="{00000000-0004-0000-0800-000043000000}"/>
    <hyperlink ref="F526" r:id="rId69" xr:uid="{00000000-0004-0000-0800-000044000000}"/>
    <hyperlink ref="F529" r:id="rId70" xr:uid="{00000000-0004-0000-0800-000045000000}"/>
    <hyperlink ref="F532" r:id="rId71" xr:uid="{00000000-0004-0000-0800-000046000000}"/>
    <hyperlink ref="F535" r:id="rId72" xr:uid="{00000000-0004-0000-0800-000047000000}"/>
    <hyperlink ref="F555" r:id="rId73" xr:uid="{00000000-0004-0000-0800-000048000000}"/>
    <hyperlink ref="F558" r:id="rId74" xr:uid="{00000000-0004-0000-0800-000049000000}"/>
    <hyperlink ref="F577" r:id="rId75" xr:uid="{00000000-0004-0000-0800-00004A000000}"/>
    <hyperlink ref="F580" r:id="rId76" xr:uid="{00000000-0004-0000-0800-00004B000000}"/>
    <hyperlink ref="F583" r:id="rId77" xr:uid="{00000000-0004-0000-0800-00004C000000}"/>
    <hyperlink ref="F586" r:id="rId78" xr:uid="{00000000-0004-0000-0800-00004D000000}"/>
    <hyperlink ref="F604" r:id="rId79" xr:uid="{00000000-0004-0000-0800-00004E000000}"/>
    <hyperlink ref="F607" r:id="rId80" xr:uid="{00000000-0004-0000-0800-00004F000000}"/>
    <hyperlink ref="F611" r:id="rId81" xr:uid="{00000000-0004-0000-0800-000050000000}"/>
    <hyperlink ref="F618" r:id="rId82" xr:uid="{00000000-0004-0000-0800-000051000000}"/>
    <hyperlink ref="F623" r:id="rId83" xr:uid="{00000000-0004-0000-0800-000052000000}"/>
    <hyperlink ref="F630" r:id="rId84" xr:uid="{00000000-0004-0000-0800-000053000000}"/>
    <hyperlink ref="F638" r:id="rId85" xr:uid="{00000000-0004-0000-0800-000054000000}"/>
    <hyperlink ref="F641" r:id="rId86" xr:uid="{00000000-0004-0000-0800-000055000000}"/>
    <hyperlink ref="F646" r:id="rId87" xr:uid="{00000000-0004-0000-0800-000056000000}"/>
    <hyperlink ref="F649" r:id="rId88" xr:uid="{00000000-0004-0000-0800-000057000000}"/>
    <hyperlink ref="F652" r:id="rId89" xr:uid="{00000000-0004-0000-0800-000058000000}"/>
    <hyperlink ref="F657" r:id="rId90" xr:uid="{00000000-0004-0000-0800-000059000000}"/>
    <hyperlink ref="F663" r:id="rId91" xr:uid="{00000000-0004-0000-0800-00005A000000}"/>
    <hyperlink ref="F668" r:id="rId92" xr:uid="{00000000-0004-0000-0800-00005B000000}"/>
    <hyperlink ref="F673" r:id="rId93" xr:uid="{00000000-0004-0000-0800-00005C000000}"/>
    <hyperlink ref="F677" r:id="rId94" xr:uid="{00000000-0004-0000-0800-00005D000000}"/>
    <hyperlink ref="F680" r:id="rId95" xr:uid="{00000000-0004-0000-0800-00005E000000}"/>
    <hyperlink ref="F683" r:id="rId96" xr:uid="{00000000-0004-0000-0800-00005F000000}"/>
    <hyperlink ref="F692" r:id="rId97" xr:uid="{00000000-0004-0000-0800-000060000000}"/>
    <hyperlink ref="F695" r:id="rId98" xr:uid="{00000000-0004-0000-0800-000061000000}"/>
    <hyperlink ref="F701" r:id="rId99" xr:uid="{00000000-0004-0000-0800-000062000000}"/>
    <hyperlink ref="F704" r:id="rId100" xr:uid="{00000000-0004-0000-0800-000063000000}"/>
    <hyperlink ref="F708" r:id="rId101" xr:uid="{00000000-0004-0000-0800-000064000000}"/>
    <hyperlink ref="F711" r:id="rId102" xr:uid="{00000000-0004-0000-0800-000065000000}"/>
    <hyperlink ref="F714" r:id="rId103" xr:uid="{00000000-0004-0000-0800-000066000000}"/>
    <hyperlink ref="F717" r:id="rId104" xr:uid="{00000000-0004-0000-0800-000067000000}"/>
    <hyperlink ref="F720" r:id="rId105" xr:uid="{00000000-0004-0000-0800-000068000000}"/>
    <hyperlink ref="F723" r:id="rId106" xr:uid="{00000000-0004-0000-0800-000069000000}"/>
    <hyperlink ref="F726" r:id="rId107" xr:uid="{00000000-0004-0000-0800-00006A000000}"/>
    <hyperlink ref="F729" r:id="rId108" xr:uid="{00000000-0004-0000-0800-00006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5287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5288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ROUND(J95,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ROUND((SUM(BE95:BE247)),  2)</f>
        <v>0</v>
      </c>
      <c r="G37" s="37"/>
      <c r="H37" s="37"/>
      <c r="I37" s="127">
        <v>0.21</v>
      </c>
      <c r="J37" s="126">
        <f>ROUND(((SUM(BE95:BE247))*I37),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ROUND((SUM(BF95:BF247)),  2)</f>
        <v>0</v>
      </c>
      <c r="G38" s="37"/>
      <c r="H38" s="37"/>
      <c r="I38" s="127">
        <v>0.12</v>
      </c>
      <c r="J38" s="126">
        <f>ROUND(((SUM(BF95:BF247))*I38),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ROUND((SUM(BG95:BG247)),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ROUND((SUM(BH95:BH247)),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ROUND((SUM(BI95:BI247)),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5287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D.2.1 - Plavecký bazén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J95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5289</v>
      </c>
      <c r="E68" s="146"/>
      <c r="F68" s="146"/>
      <c r="G68" s="146"/>
      <c r="H68" s="146"/>
      <c r="I68" s="146"/>
      <c r="J68" s="147">
        <f>J182</f>
        <v>0</v>
      </c>
      <c r="K68" s="144"/>
      <c r="L68" s="148"/>
    </row>
    <row r="69" spans="1:47" s="9" customFormat="1" ht="24.95" customHeight="1">
      <c r="B69" s="143"/>
      <c r="C69" s="144"/>
      <c r="D69" s="145" t="s">
        <v>5290</v>
      </c>
      <c r="E69" s="146"/>
      <c r="F69" s="146"/>
      <c r="G69" s="146"/>
      <c r="H69" s="146"/>
      <c r="I69" s="146"/>
      <c r="J69" s="147">
        <f>J203</f>
        <v>0</v>
      </c>
      <c r="K69" s="144"/>
      <c r="L69" s="148"/>
    </row>
    <row r="70" spans="1:47" s="9" customFormat="1" ht="24.95" customHeight="1">
      <c r="B70" s="143"/>
      <c r="C70" s="144"/>
      <c r="D70" s="145" t="s">
        <v>5291</v>
      </c>
      <c r="E70" s="146"/>
      <c r="F70" s="146"/>
      <c r="G70" s="146"/>
      <c r="H70" s="146"/>
      <c r="I70" s="146"/>
      <c r="J70" s="147">
        <f>J232</f>
        <v>0</v>
      </c>
      <c r="K70" s="144"/>
      <c r="L70" s="148"/>
    </row>
    <row r="71" spans="1:47" s="9" customFormat="1" ht="24.95" customHeight="1">
      <c r="B71" s="143"/>
      <c r="C71" s="144"/>
      <c r="D71" s="145" t="s">
        <v>5292</v>
      </c>
      <c r="E71" s="146"/>
      <c r="F71" s="146"/>
      <c r="G71" s="146"/>
      <c r="H71" s="146"/>
      <c r="I71" s="146"/>
      <c r="J71" s="147">
        <f>J241</f>
        <v>0</v>
      </c>
      <c r="K71" s="144"/>
      <c r="L71" s="148"/>
    </row>
    <row r="72" spans="1:47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47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47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24.95" customHeight="1">
      <c r="A78" s="37"/>
      <c r="B78" s="38"/>
      <c r="C78" s="26" t="s">
        <v>176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99" t="str">
        <f>E7</f>
        <v>Rekonstrukce plaveckého bazénu ZŠ a MŠ Weberova</v>
      </c>
      <c r="F81" s="400"/>
      <c r="G81" s="400"/>
      <c r="H81" s="400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136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1" customFormat="1" ht="16.5" customHeight="1">
      <c r="B83" s="24"/>
      <c r="C83" s="25"/>
      <c r="D83" s="25"/>
      <c r="E83" s="399" t="s">
        <v>137</v>
      </c>
      <c r="F83" s="359"/>
      <c r="G83" s="359"/>
      <c r="H83" s="359"/>
      <c r="I83" s="25"/>
      <c r="J83" s="25"/>
      <c r="K83" s="25"/>
      <c r="L83" s="23"/>
    </row>
    <row r="84" spans="1:65" s="1" customFormat="1" ht="12" customHeight="1">
      <c r="B84" s="24"/>
      <c r="C84" s="32" t="s">
        <v>138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5" s="2" customFormat="1" ht="16.5" customHeight="1">
      <c r="A85" s="37"/>
      <c r="B85" s="38"/>
      <c r="C85" s="39"/>
      <c r="D85" s="39"/>
      <c r="E85" s="403" t="s">
        <v>5287</v>
      </c>
      <c r="F85" s="401"/>
      <c r="G85" s="401"/>
      <c r="H85" s="401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2946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6.5" customHeight="1">
      <c r="A87" s="37"/>
      <c r="B87" s="38"/>
      <c r="C87" s="39"/>
      <c r="D87" s="39"/>
      <c r="E87" s="352" t="str">
        <f>E13</f>
        <v>D.2.1 - Plavecký bazén</v>
      </c>
      <c r="F87" s="401"/>
      <c r="G87" s="401"/>
      <c r="H87" s="401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2" customHeight="1">
      <c r="A89" s="37"/>
      <c r="B89" s="38"/>
      <c r="C89" s="32" t="s">
        <v>21</v>
      </c>
      <c r="D89" s="39"/>
      <c r="E89" s="39"/>
      <c r="F89" s="30" t="str">
        <f>F16</f>
        <v>areál ZŠ a MŠ Weberova v Praze 5-Košířích</v>
      </c>
      <c r="G89" s="39"/>
      <c r="H89" s="39"/>
      <c r="I89" s="32" t="s">
        <v>23</v>
      </c>
      <c r="J89" s="62" t="str">
        <f>IF(J16="","",J16)</f>
        <v>Vyplň údaj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40.15" customHeight="1">
      <c r="A91" s="37"/>
      <c r="B91" s="38"/>
      <c r="C91" s="32" t="s">
        <v>24</v>
      </c>
      <c r="D91" s="39"/>
      <c r="E91" s="39"/>
      <c r="F91" s="30" t="str">
        <f>E19</f>
        <v>Městská část Praha 5, nám. 14. října 4, Praha 5</v>
      </c>
      <c r="G91" s="39"/>
      <c r="H91" s="39"/>
      <c r="I91" s="32" t="s">
        <v>31</v>
      </c>
      <c r="J91" s="35" t="str">
        <f>E25</f>
        <v>Atelier 11 Hradec Králové s.r.o., Jižní 870/2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5.2" customHeight="1">
      <c r="A92" s="37"/>
      <c r="B92" s="38"/>
      <c r="C92" s="32" t="s">
        <v>29</v>
      </c>
      <c r="D92" s="39"/>
      <c r="E92" s="39"/>
      <c r="F92" s="30" t="str">
        <f>IF(E22="","",E22)</f>
        <v>Vyplň údaj</v>
      </c>
      <c r="G92" s="39"/>
      <c r="H92" s="39"/>
      <c r="I92" s="32" t="s">
        <v>35</v>
      </c>
      <c r="J92" s="35" t="str">
        <f>E28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5" s="11" customFormat="1" ht="29.25" customHeight="1">
      <c r="A94" s="154"/>
      <c r="B94" s="155"/>
      <c r="C94" s="156" t="s">
        <v>177</v>
      </c>
      <c r="D94" s="157" t="s">
        <v>58</v>
      </c>
      <c r="E94" s="157" t="s">
        <v>54</v>
      </c>
      <c r="F94" s="157" t="s">
        <v>55</v>
      </c>
      <c r="G94" s="157" t="s">
        <v>178</v>
      </c>
      <c r="H94" s="157" t="s">
        <v>179</v>
      </c>
      <c r="I94" s="157" t="s">
        <v>180</v>
      </c>
      <c r="J94" s="157" t="s">
        <v>142</v>
      </c>
      <c r="K94" s="158" t="s">
        <v>181</v>
      </c>
      <c r="L94" s="159"/>
      <c r="M94" s="71" t="s">
        <v>19</v>
      </c>
      <c r="N94" s="72" t="s">
        <v>43</v>
      </c>
      <c r="O94" s="72" t="s">
        <v>182</v>
      </c>
      <c r="P94" s="72" t="s">
        <v>183</v>
      </c>
      <c r="Q94" s="72" t="s">
        <v>184</v>
      </c>
      <c r="R94" s="72" t="s">
        <v>185</v>
      </c>
      <c r="S94" s="72" t="s">
        <v>186</v>
      </c>
      <c r="T94" s="73" t="s">
        <v>187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5" s="2" customFormat="1" ht="22.9" customHeight="1">
      <c r="A95" s="37"/>
      <c r="B95" s="38"/>
      <c r="C95" s="78" t="s">
        <v>188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P96+SUM(P97:P182)+P203+P232+P241</f>
        <v>0</v>
      </c>
      <c r="Q95" s="75"/>
      <c r="R95" s="162">
        <f>R96+SUM(R97:R182)+R203+R232+R241</f>
        <v>0</v>
      </c>
      <c r="S95" s="75"/>
      <c r="T95" s="163">
        <f>T96+SUM(T97:T182)+T203+T232+T241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143</v>
      </c>
      <c r="BK95" s="164">
        <f>BK96+SUM(BK97:BK182)+BK203+BK232+BK241</f>
        <v>0</v>
      </c>
    </row>
    <row r="96" spans="1:65" s="2" customFormat="1" ht="37.9" customHeight="1">
      <c r="A96" s="37"/>
      <c r="B96" s="38"/>
      <c r="C96" s="181" t="s">
        <v>80</v>
      </c>
      <c r="D96" s="181" t="s">
        <v>193</v>
      </c>
      <c r="E96" s="182" t="s">
        <v>3362</v>
      </c>
      <c r="F96" s="183" t="s">
        <v>5293</v>
      </c>
      <c r="G96" s="184" t="s">
        <v>2990</v>
      </c>
      <c r="H96" s="185">
        <v>3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669</v>
      </c>
      <c r="AT96" s="192" t="s">
        <v>193</v>
      </c>
      <c r="AU96" s="192" t="s">
        <v>73</v>
      </c>
      <c r="AY96" s="20" t="s">
        <v>191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669</v>
      </c>
      <c r="BM96" s="192" t="s">
        <v>82</v>
      </c>
    </row>
    <row r="97" spans="1:65" s="2" customFormat="1" ht="48.75">
      <c r="A97" s="37"/>
      <c r="B97" s="38"/>
      <c r="C97" s="39"/>
      <c r="D97" s="194" t="s">
        <v>199</v>
      </c>
      <c r="E97" s="39"/>
      <c r="F97" s="195" t="s">
        <v>5294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199</v>
      </c>
      <c r="AU97" s="20" t="s">
        <v>73</v>
      </c>
    </row>
    <row r="98" spans="1:65" s="2" customFormat="1" ht="33" customHeight="1">
      <c r="A98" s="37"/>
      <c r="B98" s="38"/>
      <c r="C98" s="181" t="s">
        <v>82</v>
      </c>
      <c r="D98" s="181" t="s">
        <v>193</v>
      </c>
      <c r="E98" s="182" t="s">
        <v>5295</v>
      </c>
      <c r="F98" s="183" t="s">
        <v>5296</v>
      </c>
      <c r="G98" s="184" t="s">
        <v>2990</v>
      </c>
      <c r="H98" s="185">
        <v>20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669</v>
      </c>
      <c r="AT98" s="192" t="s">
        <v>193</v>
      </c>
      <c r="AU98" s="192" t="s">
        <v>73</v>
      </c>
      <c r="AY98" s="20" t="s">
        <v>191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669</v>
      </c>
      <c r="BM98" s="192" t="s">
        <v>5297</v>
      </c>
    </row>
    <row r="99" spans="1:65" s="2" customFormat="1" ht="19.5">
      <c r="A99" s="37"/>
      <c r="B99" s="38"/>
      <c r="C99" s="39"/>
      <c r="D99" s="194" t="s">
        <v>199</v>
      </c>
      <c r="E99" s="39"/>
      <c r="F99" s="195" t="s">
        <v>5296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199</v>
      </c>
      <c r="AU99" s="20" t="s">
        <v>73</v>
      </c>
    </row>
    <row r="100" spans="1:65" s="2" customFormat="1" ht="24.2" customHeight="1">
      <c r="A100" s="37"/>
      <c r="B100" s="38"/>
      <c r="C100" s="181" t="s">
        <v>96</v>
      </c>
      <c r="D100" s="181" t="s">
        <v>193</v>
      </c>
      <c r="E100" s="182" t="s">
        <v>5298</v>
      </c>
      <c r="F100" s="183" t="s">
        <v>5299</v>
      </c>
      <c r="G100" s="184" t="s">
        <v>2990</v>
      </c>
      <c r="H100" s="185">
        <v>4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669</v>
      </c>
      <c r="AT100" s="192" t="s">
        <v>193</v>
      </c>
      <c r="AU100" s="192" t="s">
        <v>73</v>
      </c>
      <c r="AY100" s="20" t="s">
        <v>191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669</v>
      </c>
      <c r="BM100" s="192" t="s">
        <v>5300</v>
      </c>
    </row>
    <row r="101" spans="1:65" s="2" customFormat="1" ht="19.5">
      <c r="A101" s="37"/>
      <c r="B101" s="38"/>
      <c r="C101" s="39"/>
      <c r="D101" s="194" t="s">
        <v>199</v>
      </c>
      <c r="E101" s="39"/>
      <c r="F101" s="195" t="s">
        <v>5301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199</v>
      </c>
      <c r="AU101" s="20" t="s">
        <v>73</v>
      </c>
    </row>
    <row r="102" spans="1:65" s="2" customFormat="1" ht="24.2" customHeight="1">
      <c r="A102" s="37"/>
      <c r="B102" s="38"/>
      <c r="C102" s="181" t="s">
        <v>197</v>
      </c>
      <c r="D102" s="181" t="s">
        <v>193</v>
      </c>
      <c r="E102" s="182" t="s">
        <v>5302</v>
      </c>
      <c r="F102" s="183" t="s">
        <v>5303</v>
      </c>
      <c r="G102" s="184" t="s">
        <v>2990</v>
      </c>
      <c r="H102" s="185">
        <v>2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669</v>
      </c>
      <c r="AT102" s="192" t="s">
        <v>193</v>
      </c>
      <c r="AU102" s="192" t="s">
        <v>73</v>
      </c>
      <c r="AY102" s="20" t="s">
        <v>191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669</v>
      </c>
      <c r="BM102" s="192" t="s">
        <v>5304</v>
      </c>
    </row>
    <row r="103" spans="1:65" s="2" customFormat="1" ht="11.25">
      <c r="A103" s="37"/>
      <c r="B103" s="38"/>
      <c r="C103" s="39"/>
      <c r="D103" s="194" t="s">
        <v>199</v>
      </c>
      <c r="E103" s="39"/>
      <c r="F103" s="195" t="s">
        <v>5303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199</v>
      </c>
      <c r="AU103" s="20" t="s">
        <v>73</v>
      </c>
    </row>
    <row r="104" spans="1:65" s="2" customFormat="1" ht="37.9" customHeight="1">
      <c r="A104" s="37"/>
      <c r="B104" s="38"/>
      <c r="C104" s="181" t="s">
        <v>216</v>
      </c>
      <c r="D104" s="181" t="s">
        <v>193</v>
      </c>
      <c r="E104" s="182" t="s">
        <v>5305</v>
      </c>
      <c r="F104" s="183" t="s">
        <v>5306</v>
      </c>
      <c r="G104" s="184" t="s">
        <v>2990</v>
      </c>
      <c r="H104" s="185">
        <v>3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669</v>
      </c>
      <c r="AT104" s="192" t="s">
        <v>193</v>
      </c>
      <c r="AU104" s="192" t="s">
        <v>73</v>
      </c>
      <c r="AY104" s="20" t="s">
        <v>191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669</v>
      </c>
      <c r="BM104" s="192" t="s">
        <v>197</v>
      </c>
    </row>
    <row r="105" spans="1:65" s="2" customFormat="1" ht="48.75">
      <c r="A105" s="37"/>
      <c r="B105" s="38"/>
      <c r="C105" s="39"/>
      <c r="D105" s="194" t="s">
        <v>199</v>
      </c>
      <c r="E105" s="39"/>
      <c r="F105" s="195" t="s">
        <v>5307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199</v>
      </c>
      <c r="AU105" s="20" t="s">
        <v>73</v>
      </c>
    </row>
    <row r="106" spans="1:65" s="2" customFormat="1" ht="37.9" customHeight="1">
      <c r="A106" s="37"/>
      <c r="B106" s="38"/>
      <c r="C106" s="181" t="s">
        <v>223</v>
      </c>
      <c r="D106" s="181" t="s">
        <v>193</v>
      </c>
      <c r="E106" s="182" t="s">
        <v>5308</v>
      </c>
      <c r="F106" s="183" t="s">
        <v>5309</v>
      </c>
      <c r="G106" s="184" t="s">
        <v>2990</v>
      </c>
      <c r="H106" s="185">
        <v>1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669</v>
      </c>
      <c r="AT106" s="192" t="s">
        <v>193</v>
      </c>
      <c r="AU106" s="192" t="s">
        <v>73</v>
      </c>
      <c r="AY106" s="20" t="s">
        <v>191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669</v>
      </c>
      <c r="BM106" s="192" t="s">
        <v>223</v>
      </c>
    </row>
    <row r="107" spans="1:65" s="2" customFormat="1" ht="29.25">
      <c r="A107" s="37"/>
      <c r="B107" s="38"/>
      <c r="C107" s="39"/>
      <c r="D107" s="194" t="s">
        <v>199</v>
      </c>
      <c r="E107" s="39"/>
      <c r="F107" s="195" t="s">
        <v>5310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199</v>
      </c>
      <c r="AU107" s="20" t="s">
        <v>73</v>
      </c>
    </row>
    <row r="108" spans="1:65" s="2" customFormat="1" ht="37.9" customHeight="1">
      <c r="A108" s="37"/>
      <c r="B108" s="38"/>
      <c r="C108" s="181" t="s">
        <v>230</v>
      </c>
      <c r="D108" s="181" t="s">
        <v>193</v>
      </c>
      <c r="E108" s="182" t="s">
        <v>3366</v>
      </c>
      <c r="F108" s="183" t="s">
        <v>5311</v>
      </c>
      <c r="G108" s="184" t="s">
        <v>2990</v>
      </c>
      <c r="H108" s="185">
        <v>2</v>
      </c>
      <c r="I108" s="186"/>
      <c r="J108" s="187">
        <f>ROUND(I108*H108,2)</f>
        <v>0</v>
      </c>
      <c r="K108" s="183" t="s">
        <v>19</v>
      </c>
      <c r="L108" s="42"/>
      <c r="M108" s="188" t="s">
        <v>19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669</v>
      </c>
      <c r="AT108" s="192" t="s">
        <v>193</v>
      </c>
      <c r="AU108" s="192" t="s">
        <v>73</v>
      </c>
      <c r="AY108" s="20" t="s">
        <v>191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669</v>
      </c>
      <c r="BM108" s="192" t="s">
        <v>239</v>
      </c>
    </row>
    <row r="109" spans="1:65" s="2" customFormat="1" ht="39">
      <c r="A109" s="37"/>
      <c r="B109" s="38"/>
      <c r="C109" s="39"/>
      <c r="D109" s="194" t="s">
        <v>199</v>
      </c>
      <c r="E109" s="39"/>
      <c r="F109" s="195" t="s">
        <v>5312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199</v>
      </c>
      <c r="AU109" s="20" t="s">
        <v>73</v>
      </c>
    </row>
    <row r="110" spans="1:65" s="2" customFormat="1" ht="16.5" customHeight="1">
      <c r="A110" s="37"/>
      <c r="B110" s="38"/>
      <c r="C110" s="181" t="s">
        <v>239</v>
      </c>
      <c r="D110" s="181" t="s">
        <v>193</v>
      </c>
      <c r="E110" s="182" t="s">
        <v>5313</v>
      </c>
      <c r="F110" s="183" t="s">
        <v>5314</v>
      </c>
      <c r="G110" s="184" t="s">
        <v>2990</v>
      </c>
      <c r="H110" s="185">
        <v>2</v>
      </c>
      <c r="I110" s="186"/>
      <c r="J110" s="187">
        <f>ROUND(I110*H110,2)</f>
        <v>0</v>
      </c>
      <c r="K110" s="183" t="s">
        <v>19</v>
      </c>
      <c r="L110" s="42"/>
      <c r="M110" s="188" t="s">
        <v>19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669</v>
      </c>
      <c r="AT110" s="192" t="s">
        <v>193</v>
      </c>
      <c r="AU110" s="192" t="s">
        <v>73</v>
      </c>
      <c r="AY110" s="20" t="s">
        <v>191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669</v>
      </c>
      <c r="BM110" s="192" t="s">
        <v>252</v>
      </c>
    </row>
    <row r="111" spans="1:65" s="2" customFormat="1" ht="11.25">
      <c r="A111" s="37"/>
      <c r="B111" s="38"/>
      <c r="C111" s="39"/>
      <c r="D111" s="194" t="s">
        <v>199</v>
      </c>
      <c r="E111" s="39"/>
      <c r="F111" s="195" t="s">
        <v>5314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199</v>
      </c>
      <c r="AU111" s="20" t="s">
        <v>73</v>
      </c>
    </row>
    <row r="112" spans="1:65" s="2" customFormat="1" ht="37.9" customHeight="1">
      <c r="A112" s="37"/>
      <c r="B112" s="38"/>
      <c r="C112" s="181" t="s">
        <v>246</v>
      </c>
      <c r="D112" s="181" t="s">
        <v>193</v>
      </c>
      <c r="E112" s="182" t="s">
        <v>5315</v>
      </c>
      <c r="F112" s="183" t="s">
        <v>5316</v>
      </c>
      <c r="G112" s="184" t="s">
        <v>2990</v>
      </c>
      <c r="H112" s="185">
        <v>1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669</v>
      </c>
      <c r="AT112" s="192" t="s">
        <v>193</v>
      </c>
      <c r="AU112" s="192" t="s">
        <v>73</v>
      </c>
      <c r="AY112" s="20" t="s">
        <v>191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669</v>
      </c>
      <c r="BM112" s="192" t="s">
        <v>8</v>
      </c>
    </row>
    <row r="113" spans="1:65" s="2" customFormat="1" ht="58.5">
      <c r="A113" s="37"/>
      <c r="B113" s="38"/>
      <c r="C113" s="39"/>
      <c r="D113" s="194" t="s">
        <v>199</v>
      </c>
      <c r="E113" s="39"/>
      <c r="F113" s="195" t="s">
        <v>5317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199</v>
      </c>
      <c r="AU113" s="20" t="s">
        <v>73</v>
      </c>
    </row>
    <row r="114" spans="1:65" s="2" customFormat="1" ht="37.9" customHeight="1">
      <c r="A114" s="37"/>
      <c r="B114" s="38"/>
      <c r="C114" s="181" t="s">
        <v>252</v>
      </c>
      <c r="D114" s="181" t="s">
        <v>193</v>
      </c>
      <c r="E114" s="182" t="s">
        <v>5318</v>
      </c>
      <c r="F114" s="183" t="s">
        <v>5319</v>
      </c>
      <c r="G114" s="184" t="s">
        <v>2990</v>
      </c>
      <c r="H114" s="185">
        <v>1</v>
      </c>
      <c r="I114" s="186"/>
      <c r="J114" s="187">
        <f>ROUND(I114*H114,2)</f>
        <v>0</v>
      </c>
      <c r="K114" s="183" t="s">
        <v>19</v>
      </c>
      <c r="L114" s="42"/>
      <c r="M114" s="188" t="s">
        <v>19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669</v>
      </c>
      <c r="AT114" s="192" t="s">
        <v>193</v>
      </c>
      <c r="AU114" s="192" t="s">
        <v>73</v>
      </c>
      <c r="AY114" s="20" t="s">
        <v>191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669</v>
      </c>
      <c r="BM114" s="192" t="s">
        <v>279</v>
      </c>
    </row>
    <row r="115" spans="1:65" s="2" customFormat="1" ht="29.25">
      <c r="A115" s="37"/>
      <c r="B115" s="38"/>
      <c r="C115" s="39"/>
      <c r="D115" s="194" t="s">
        <v>199</v>
      </c>
      <c r="E115" s="39"/>
      <c r="F115" s="195" t="s">
        <v>5320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199</v>
      </c>
      <c r="AU115" s="20" t="s">
        <v>73</v>
      </c>
    </row>
    <row r="116" spans="1:65" s="2" customFormat="1" ht="37.9" customHeight="1">
      <c r="A116" s="37"/>
      <c r="B116" s="38"/>
      <c r="C116" s="181" t="s">
        <v>260</v>
      </c>
      <c r="D116" s="181" t="s">
        <v>193</v>
      </c>
      <c r="E116" s="182" t="s">
        <v>3372</v>
      </c>
      <c r="F116" s="183" t="s">
        <v>5321</v>
      </c>
      <c r="G116" s="184" t="s">
        <v>2990</v>
      </c>
      <c r="H116" s="185">
        <v>1</v>
      </c>
      <c r="I116" s="186"/>
      <c r="J116" s="187">
        <f>ROUND(I116*H116,2)</f>
        <v>0</v>
      </c>
      <c r="K116" s="183" t="s">
        <v>19</v>
      </c>
      <c r="L116" s="42"/>
      <c r="M116" s="188" t="s">
        <v>19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669</v>
      </c>
      <c r="AT116" s="192" t="s">
        <v>193</v>
      </c>
      <c r="AU116" s="192" t="s">
        <v>73</v>
      </c>
      <c r="AY116" s="20" t="s">
        <v>191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669</v>
      </c>
      <c r="BM116" s="192" t="s">
        <v>292</v>
      </c>
    </row>
    <row r="117" spans="1:65" s="2" customFormat="1" ht="39">
      <c r="A117" s="37"/>
      <c r="B117" s="38"/>
      <c r="C117" s="39"/>
      <c r="D117" s="194" t="s">
        <v>199</v>
      </c>
      <c r="E117" s="39"/>
      <c r="F117" s="195" t="s">
        <v>5322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199</v>
      </c>
      <c r="AU117" s="20" t="s">
        <v>73</v>
      </c>
    </row>
    <row r="118" spans="1:65" s="2" customFormat="1" ht="37.9" customHeight="1">
      <c r="A118" s="37"/>
      <c r="B118" s="38"/>
      <c r="C118" s="181" t="s">
        <v>8</v>
      </c>
      <c r="D118" s="181" t="s">
        <v>193</v>
      </c>
      <c r="E118" s="182" t="s">
        <v>5323</v>
      </c>
      <c r="F118" s="183" t="s">
        <v>5324</v>
      </c>
      <c r="G118" s="184" t="s">
        <v>2990</v>
      </c>
      <c r="H118" s="185">
        <v>2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669</v>
      </c>
      <c r="AT118" s="192" t="s">
        <v>193</v>
      </c>
      <c r="AU118" s="192" t="s">
        <v>73</v>
      </c>
      <c r="AY118" s="20" t="s">
        <v>191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669</v>
      </c>
      <c r="BM118" s="192" t="s">
        <v>306</v>
      </c>
    </row>
    <row r="119" spans="1:65" s="2" customFormat="1" ht="39">
      <c r="A119" s="37"/>
      <c r="B119" s="38"/>
      <c r="C119" s="39"/>
      <c r="D119" s="194" t="s">
        <v>199</v>
      </c>
      <c r="E119" s="39"/>
      <c r="F119" s="195" t="s">
        <v>5325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199</v>
      </c>
      <c r="AU119" s="20" t="s">
        <v>73</v>
      </c>
    </row>
    <row r="120" spans="1:65" s="2" customFormat="1" ht="37.9" customHeight="1">
      <c r="A120" s="37"/>
      <c r="B120" s="38"/>
      <c r="C120" s="181" t="s">
        <v>272</v>
      </c>
      <c r="D120" s="181" t="s">
        <v>193</v>
      </c>
      <c r="E120" s="182" t="s">
        <v>3378</v>
      </c>
      <c r="F120" s="183" t="s">
        <v>5326</v>
      </c>
      <c r="G120" s="184" t="s">
        <v>2990</v>
      </c>
      <c r="H120" s="185">
        <v>1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669</v>
      </c>
      <c r="AT120" s="192" t="s">
        <v>193</v>
      </c>
      <c r="AU120" s="192" t="s">
        <v>73</v>
      </c>
      <c r="AY120" s="20" t="s">
        <v>191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669</v>
      </c>
      <c r="BM120" s="192" t="s">
        <v>320</v>
      </c>
    </row>
    <row r="121" spans="1:65" s="2" customFormat="1" ht="29.25">
      <c r="A121" s="37"/>
      <c r="B121" s="38"/>
      <c r="C121" s="39"/>
      <c r="D121" s="194" t="s">
        <v>199</v>
      </c>
      <c r="E121" s="39"/>
      <c r="F121" s="195" t="s">
        <v>5327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199</v>
      </c>
      <c r="AU121" s="20" t="s">
        <v>73</v>
      </c>
    </row>
    <row r="122" spans="1:65" s="2" customFormat="1" ht="24.2" customHeight="1">
      <c r="A122" s="37"/>
      <c r="B122" s="38"/>
      <c r="C122" s="181" t="s">
        <v>279</v>
      </c>
      <c r="D122" s="181" t="s">
        <v>193</v>
      </c>
      <c r="E122" s="182" t="s">
        <v>5328</v>
      </c>
      <c r="F122" s="183" t="s">
        <v>5329</v>
      </c>
      <c r="G122" s="184" t="s">
        <v>2990</v>
      </c>
      <c r="H122" s="185">
        <v>3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669</v>
      </c>
      <c r="AT122" s="192" t="s">
        <v>193</v>
      </c>
      <c r="AU122" s="192" t="s">
        <v>73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669</v>
      </c>
      <c r="BM122" s="192" t="s">
        <v>334</v>
      </c>
    </row>
    <row r="123" spans="1:65" s="2" customFormat="1" ht="19.5">
      <c r="A123" s="37"/>
      <c r="B123" s="38"/>
      <c r="C123" s="39"/>
      <c r="D123" s="194" t="s">
        <v>199</v>
      </c>
      <c r="E123" s="39"/>
      <c r="F123" s="195" t="s">
        <v>5330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73</v>
      </c>
    </row>
    <row r="124" spans="1:65" s="2" customFormat="1" ht="37.9" customHeight="1">
      <c r="A124" s="37"/>
      <c r="B124" s="38"/>
      <c r="C124" s="181" t="s">
        <v>287</v>
      </c>
      <c r="D124" s="181" t="s">
        <v>193</v>
      </c>
      <c r="E124" s="182" t="s">
        <v>3381</v>
      </c>
      <c r="F124" s="183" t="s">
        <v>5331</v>
      </c>
      <c r="G124" s="184" t="s">
        <v>2990</v>
      </c>
      <c r="H124" s="185">
        <v>1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669</v>
      </c>
      <c r="AT124" s="192" t="s">
        <v>193</v>
      </c>
      <c r="AU124" s="192" t="s">
        <v>73</v>
      </c>
      <c r="AY124" s="20" t="s">
        <v>191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669</v>
      </c>
      <c r="BM124" s="192" t="s">
        <v>348</v>
      </c>
    </row>
    <row r="125" spans="1:65" s="2" customFormat="1" ht="48.75">
      <c r="A125" s="37"/>
      <c r="B125" s="38"/>
      <c r="C125" s="39"/>
      <c r="D125" s="194" t="s">
        <v>199</v>
      </c>
      <c r="E125" s="39"/>
      <c r="F125" s="195" t="s">
        <v>5332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199</v>
      </c>
      <c r="AU125" s="20" t="s">
        <v>73</v>
      </c>
    </row>
    <row r="126" spans="1:65" s="2" customFormat="1" ht="37.9" customHeight="1">
      <c r="A126" s="37"/>
      <c r="B126" s="38"/>
      <c r="C126" s="181" t="s">
        <v>292</v>
      </c>
      <c r="D126" s="181" t="s">
        <v>193</v>
      </c>
      <c r="E126" s="182" t="s">
        <v>3384</v>
      </c>
      <c r="F126" s="183" t="s">
        <v>5333</v>
      </c>
      <c r="G126" s="184" t="s">
        <v>2990</v>
      </c>
      <c r="H126" s="185">
        <v>1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44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669</v>
      </c>
      <c r="AT126" s="192" t="s">
        <v>193</v>
      </c>
      <c r="AU126" s="192" t="s">
        <v>73</v>
      </c>
      <c r="AY126" s="20" t="s">
        <v>191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80</v>
      </c>
      <c r="BK126" s="193">
        <f>ROUND(I126*H126,2)</f>
        <v>0</v>
      </c>
      <c r="BL126" s="20" t="s">
        <v>669</v>
      </c>
      <c r="BM126" s="192" t="s">
        <v>363</v>
      </c>
    </row>
    <row r="127" spans="1:65" s="2" customFormat="1" ht="39">
      <c r="A127" s="37"/>
      <c r="B127" s="38"/>
      <c r="C127" s="39"/>
      <c r="D127" s="194" t="s">
        <v>199</v>
      </c>
      <c r="E127" s="39"/>
      <c r="F127" s="195" t="s">
        <v>5334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199</v>
      </c>
      <c r="AU127" s="20" t="s">
        <v>73</v>
      </c>
    </row>
    <row r="128" spans="1:65" s="2" customFormat="1" ht="37.9" customHeight="1">
      <c r="A128" s="37"/>
      <c r="B128" s="38"/>
      <c r="C128" s="181" t="s">
        <v>298</v>
      </c>
      <c r="D128" s="181" t="s">
        <v>193</v>
      </c>
      <c r="E128" s="182" t="s">
        <v>3387</v>
      </c>
      <c r="F128" s="183" t="s">
        <v>5335</v>
      </c>
      <c r="G128" s="184" t="s">
        <v>2990</v>
      </c>
      <c r="H128" s="185">
        <v>1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669</v>
      </c>
      <c r="AT128" s="192" t="s">
        <v>193</v>
      </c>
      <c r="AU128" s="192" t="s">
        <v>73</v>
      </c>
      <c r="AY128" s="20" t="s">
        <v>191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669</v>
      </c>
      <c r="BM128" s="192" t="s">
        <v>377</v>
      </c>
    </row>
    <row r="129" spans="1:65" s="2" customFormat="1" ht="39">
      <c r="A129" s="37"/>
      <c r="B129" s="38"/>
      <c r="C129" s="39"/>
      <c r="D129" s="194" t="s">
        <v>199</v>
      </c>
      <c r="E129" s="39"/>
      <c r="F129" s="195" t="s">
        <v>5336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199</v>
      </c>
      <c r="AU129" s="20" t="s">
        <v>73</v>
      </c>
    </row>
    <row r="130" spans="1:65" s="2" customFormat="1" ht="37.9" customHeight="1">
      <c r="A130" s="37"/>
      <c r="B130" s="38"/>
      <c r="C130" s="181" t="s">
        <v>306</v>
      </c>
      <c r="D130" s="181" t="s">
        <v>193</v>
      </c>
      <c r="E130" s="182" t="s">
        <v>3390</v>
      </c>
      <c r="F130" s="183" t="s">
        <v>5337</v>
      </c>
      <c r="G130" s="184" t="s">
        <v>2990</v>
      </c>
      <c r="H130" s="185">
        <v>1</v>
      </c>
      <c r="I130" s="186"/>
      <c r="J130" s="187">
        <f>ROUND(I130*H130,2)</f>
        <v>0</v>
      </c>
      <c r="K130" s="183" t="s">
        <v>19</v>
      </c>
      <c r="L130" s="42"/>
      <c r="M130" s="188" t="s">
        <v>19</v>
      </c>
      <c r="N130" s="189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669</v>
      </c>
      <c r="AT130" s="192" t="s">
        <v>193</v>
      </c>
      <c r="AU130" s="192" t="s">
        <v>73</v>
      </c>
      <c r="AY130" s="20" t="s">
        <v>191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669</v>
      </c>
      <c r="BM130" s="192" t="s">
        <v>391</v>
      </c>
    </row>
    <row r="131" spans="1:65" s="2" customFormat="1" ht="39">
      <c r="A131" s="37"/>
      <c r="B131" s="38"/>
      <c r="C131" s="39"/>
      <c r="D131" s="194" t="s">
        <v>199</v>
      </c>
      <c r="E131" s="39"/>
      <c r="F131" s="195" t="s">
        <v>5338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199</v>
      </c>
      <c r="AU131" s="20" t="s">
        <v>73</v>
      </c>
    </row>
    <row r="132" spans="1:65" s="2" customFormat="1" ht="33" customHeight="1">
      <c r="A132" s="37"/>
      <c r="B132" s="38"/>
      <c r="C132" s="181" t="s">
        <v>313</v>
      </c>
      <c r="D132" s="181" t="s">
        <v>193</v>
      </c>
      <c r="E132" s="182" t="s">
        <v>3393</v>
      </c>
      <c r="F132" s="183" t="s">
        <v>5339</v>
      </c>
      <c r="G132" s="184" t="s">
        <v>2990</v>
      </c>
      <c r="H132" s="185">
        <v>1</v>
      </c>
      <c r="I132" s="186"/>
      <c r="J132" s="187">
        <f>ROUND(I132*H132,2)</f>
        <v>0</v>
      </c>
      <c r="K132" s="183" t="s">
        <v>19</v>
      </c>
      <c r="L132" s="42"/>
      <c r="M132" s="188" t="s">
        <v>19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669</v>
      </c>
      <c r="AT132" s="192" t="s">
        <v>193</v>
      </c>
      <c r="AU132" s="192" t="s">
        <v>73</v>
      </c>
      <c r="AY132" s="20" t="s">
        <v>191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669</v>
      </c>
      <c r="BM132" s="192" t="s">
        <v>405</v>
      </c>
    </row>
    <row r="133" spans="1:65" s="2" customFormat="1" ht="19.5">
      <c r="A133" s="37"/>
      <c r="B133" s="38"/>
      <c r="C133" s="39"/>
      <c r="D133" s="194" t="s">
        <v>199</v>
      </c>
      <c r="E133" s="39"/>
      <c r="F133" s="195" t="s">
        <v>5340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199</v>
      </c>
      <c r="AU133" s="20" t="s">
        <v>73</v>
      </c>
    </row>
    <row r="134" spans="1:65" s="2" customFormat="1" ht="37.9" customHeight="1">
      <c r="A134" s="37"/>
      <c r="B134" s="38"/>
      <c r="C134" s="181" t="s">
        <v>320</v>
      </c>
      <c r="D134" s="181" t="s">
        <v>193</v>
      </c>
      <c r="E134" s="182" t="s">
        <v>3396</v>
      </c>
      <c r="F134" s="183" t="s">
        <v>5341</v>
      </c>
      <c r="G134" s="184" t="s">
        <v>2990</v>
      </c>
      <c r="H134" s="185">
        <v>1</v>
      </c>
      <c r="I134" s="186"/>
      <c r="J134" s="187">
        <f>ROUND(I134*H134,2)</f>
        <v>0</v>
      </c>
      <c r="K134" s="183" t="s">
        <v>19</v>
      </c>
      <c r="L134" s="42"/>
      <c r="M134" s="188" t="s">
        <v>19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669</v>
      </c>
      <c r="AT134" s="192" t="s">
        <v>193</v>
      </c>
      <c r="AU134" s="192" t="s">
        <v>73</v>
      </c>
      <c r="AY134" s="20" t="s">
        <v>191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669</v>
      </c>
      <c r="BM134" s="192" t="s">
        <v>420</v>
      </c>
    </row>
    <row r="135" spans="1:65" s="2" customFormat="1" ht="29.25">
      <c r="A135" s="37"/>
      <c r="B135" s="38"/>
      <c r="C135" s="39"/>
      <c r="D135" s="194" t="s">
        <v>199</v>
      </c>
      <c r="E135" s="39"/>
      <c r="F135" s="195" t="s">
        <v>5342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199</v>
      </c>
      <c r="AU135" s="20" t="s">
        <v>73</v>
      </c>
    </row>
    <row r="136" spans="1:65" s="2" customFormat="1" ht="37.9" customHeight="1">
      <c r="A136" s="37"/>
      <c r="B136" s="38"/>
      <c r="C136" s="181" t="s">
        <v>7</v>
      </c>
      <c r="D136" s="181" t="s">
        <v>193</v>
      </c>
      <c r="E136" s="182" t="s">
        <v>3399</v>
      </c>
      <c r="F136" s="183" t="s">
        <v>5343</v>
      </c>
      <c r="G136" s="184" t="s">
        <v>2990</v>
      </c>
      <c r="H136" s="185">
        <v>1</v>
      </c>
      <c r="I136" s="186"/>
      <c r="J136" s="187">
        <f>ROUND(I136*H136,2)</f>
        <v>0</v>
      </c>
      <c r="K136" s="183" t="s">
        <v>19</v>
      </c>
      <c r="L136" s="42"/>
      <c r="M136" s="188" t="s">
        <v>19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669</v>
      </c>
      <c r="AT136" s="192" t="s">
        <v>193</v>
      </c>
      <c r="AU136" s="192" t="s">
        <v>73</v>
      </c>
      <c r="AY136" s="20" t="s">
        <v>191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669</v>
      </c>
      <c r="BM136" s="192" t="s">
        <v>434</v>
      </c>
    </row>
    <row r="137" spans="1:65" s="2" customFormat="1" ht="58.5">
      <c r="A137" s="37"/>
      <c r="B137" s="38"/>
      <c r="C137" s="39"/>
      <c r="D137" s="194" t="s">
        <v>199</v>
      </c>
      <c r="E137" s="39"/>
      <c r="F137" s="195" t="s">
        <v>5344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199</v>
      </c>
      <c r="AU137" s="20" t="s">
        <v>73</v>
      </c>
    </row>
    <row r="138" spans="1:65" s="2" customFormat="1" ht="37.9" customHeight="1">
      <c r="A138" s="37"/>
      <c r="B138" s="38"/>
      <c r="C138" s="181" t="s">
        <v>334</v>
      </c>
      <c r="D138" s="181" t="s">
        <v>193</v>
      </c>
      <c r="E138" s="182" t="s">
        <v>3402</v>
      </c>
      <c r="F138" s="183" t="s">
        <v>5345</v>
      </c>
      <c r="G138" s="184" t="s">
        <v>2990</v>
      </c>
      <c r="H138" s="185">
        <v>1</v>
      </c>
      <c r="I138" s="186"/>
      <c r="J138" s="187">
        <f>ROUND(I138*H138,2)</f>
        <v>0</v>
      </c>
      <c r="K138" s="183" t="s">
        <v>19</v>
      </c>
      <c r="L138" s="42"/>
      <c r="M138" s="188" t="s">
        <v>19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669</v>
      </c>
      <c r="AT138" s="192" t="s">
        <v>193</v>
      </c>
      <c r="AU138" s="192" t="s">
        <v>73</v>
      </c>
      <c r="AY138" s="20" t="s">
        <v>191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669</v>
      </c>
      <c r="BM138" s="192" t="s">
        <v>448</v>
      </c>
    </row>
    <row r="139" spans="1:65" s="2" customFormat="1" ht="19.5">
      <c r="A139" s="37"/>
      <c r="B139" s="38"/>
      <c r="C139" s="39"/>
      <c r="D139" s="194" t="s">
        <v>199</v>
      </c>
      <c r="E139" s="39"/>
      <c r="F139" s="195" t="s">
        <v>5346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199</v>
      </c>
      <c r="AU139" s="20" t="s">
        <v>73</v>
      </c>
    </row>
    <row r="140" spans="1:65" s="2" customFormat="1" ht="37.9" customHeight="1">
      <c r="A140" s="37"/>
      <c r="B140" s="38"/>
      <c r="C140" s="181" t="s">
        <v>340</v>
      </c>
      <c r="D140" s="181" t="s">
        <v>193</v>
      </c>
      <c r="E140" s="182" t="s">
        <v>3405</v>
      </c>
      <c r="F140" s="183" t="s">
        <v>5347</v>
      </c>
      <c r="G140" s="184" t="s">
        <v>2990</v>
      </c>
      <c r="H140" s="185">
        <v>1</v>
      </c>
      <c r="I140" s="186"/>
      <c r="J140" s="187">
        <f>ROUND(I140*H140,2)</f>
        <v>0</v>
      </c>
      <c r="K140" s="183" t="s">
        <v>19</v>
      </c>
      <c r="L140" s="42"/>
      <c r="M140" s="188" t="s">
        <v>19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669</v>
      </c>
      <c r="AT140" s="192" t="s">
        <v>193</v>
      </c>
      <c r="AU140" s="192" t="s">
        <v>73</v>
      </c>
      <c r="AY140" s="20" t="s">
        <v>191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669</v>
      </c>
      <c r="BM140" s="192" t="s">
        <v>463</v>
      </c>
    </row>
    <row r="141" spans="1:65" s="2" customFormat="1" ht="29.25">
      <c r="A141" s="37"/>
      <c r="B141" s="38"/>
      <c r="C141" s="39"/>
      <c r="D141" s="194" t="s">
        <v>199</v>
      </c>
      <c r="E141" s="39"/>
      <c r="F141" s="195" t="s">
        <v>5348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199</v>
      </c>
      <c r="AU141" s="20" t="s">
        <v>73</v>
      </c>
    </row>
    <row r="142" spans="1:65" s="2" customFormat="1" ht="16.5" customHeight="1">
      <c r="A142" s="37"/>
      <c r="B142" s="38"/>
      <c r="C142" s="181" t="s">
        <v>348</v>
      </c>
      <c r="D142" s="181" t="s">
        <v>193</v>
      </c>
      <c r="E142" s="182" t="s">
        <v>3411</v>
      </c>
      <c r="F142" s="183" t="s">
        <v>5349</v>
      </c>
      <c r="G142" s="184" t="s">
        <v>2990</v>
      </c>
      <c r="H142" s="185">
        <v>1</v>
      </c>
      <c r="I142" s="186"/>
      <c r="J142" s="187">
        <f>ROUND(I142*H142,2)</f>
        <v>0</v>
      </c>
      <c r="K142" s="183" t="s">
        <v>19</v>
      </c>
      <c r="L142" s="42"/>
      <c r="M142" s="188" t="s">
        <v>19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669</v>
      </c>
      <c r="AT142" s="192" t="s">
        <v>193</v>
      </c>
      <c r="AU142" s="192" t="s">
        <v>73</v>
      </c>
      <c r="AY142" s="20" t="s">
        <v>191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669</v>
      </c>
      <c r="BM142" s="192" t="s">
        <v>481</v>
      </c>
    </row>
    <row r="143" spans="1:65" s="2" customFormat="1" ht="11.25">
      <c r="A143" s="37"/>
      <c r="B143" s="38"/>
      <c r="C143" s="39"/>
      <c r="D143" s="194" t="s">
        <v>199</v>
      </c>
      <c r="E143" s="39"/>
      <c r="F143" s="195" t="s">
        <v>5349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199</v>
      </c>
      <c r="AU143" s="20" t="s">
        <v>73</v>
      </c>
    </row>
    <row r="144" spans="1:65" s="2" customFormat="1" ht="24.2" customHeight="1">
      <c r="A144" s="37"/>
      <c r="B144" s="38"/>
      <c r="C144" s="181" t="s">
        <v>356</v>
      </c>
      <c r="D144" s="181" t="s">
        <v>193</v>
      </c>
      <c r="E144" s="182" t="s">
        <v>3414</v>
      </c>
      <c r="F144" s="183" t="s">
        <v>5350</v>
      </c>
      <c r="G144" s="184" t="s">
        <v>2990</v>
      </c>
      <c r="H144" s="185">
        <v>1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669</v>
      </c>
      <c r="AT144" s="192" t="s">
        <v>193</v>
      </c>
      <c r="AU144" s="192" t="s">
        <v>73</v>
      </c>
      <c r="AY144" s="20" t="s">
        <v>191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669</v>
      </c>
      <c r="BM144" s="192" t="s">
        <v>500</v>
      </c>
    </row>
    <row r="145" spans="1:65" s="2" customFormat="1" ht="19.5">
      <c r="A145" s="37"/>
      <c r="B145" s="38"/>
      <c r="C145" s="39"/>
      <c r="D145" s="194" t="s">
        <v>199</v>
      </c>
      <c r="E145" s="39"/>
      <c r="F145" s="195" t="s">
        <v>5350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199</v>
      </c>
      <c r="AU145" s="20" t="s">
        <v>73</v>
      </c>
    </row>
    <row r="146" spans="1:65" s="2" customFormat="1" ht="33" customHeight="1">
      <c r="A146" s="37"/>
      <c r="B146" s="38"/>
      <c r="C146" s="181" t="s">
        <v>363</v>
      </c>
      <c r="D146" s="181" t="s">
        <v>193</v>
      </c>
      <c r="E146" s="182" t="s">
        <v>5351</v>
      </c>
      <c r="F146" s="183" t="s">
        <v>5352</v>
      </c>
      <c r="G146" s="184" t="s">
        <v>2990</v>
      </c>
      <c r="H146" s="185">
        <v>2</v>
      </c>
      <c r="I146" s="186"/>
      <c r="J146" s="187">
        <f>ROUND(I146*H146,2)</f>
        <v>0</v>
      </c>
      <c r="K146" s="183" t="s">
        <v>19</v>
      </c>
      <c r="L146" s="42"/>
      <c r="M146" s="188" t="s">
        <v>19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669</v>
      </c>
      <c r="AT146" s="192" t="s">
        <v>193</v>
      </c>
      <c r="AU146" s="192" t="s">
        <v>73</v>
      </c>
      <c r="AY146" s="20" t="s">
        <v>191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669</v>
      </c>
      <c r="BM146" s="192" t="s">
        <v>514</v>
      </c>
    </row>
    <row r="147" spans="1:65" s="2" customFormat="1" ht="19.5">
      <c r="A147" s="37"/>
      <c r="B147" s="38"/>
      <c r="C147" s="39"/>
      <c r="D147" s="194" t="s">
        <v>199</v>
      </c>
      <c r="E147" s="39"/>
      <c r="F147" s="195" t="s">
        <v>5353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199</v>
      </c>
      <c r="AU147" s="20" t="s">
        <v>73</v>
      </c>
    </row>
    <row r="148" spans="1:65" s="2" customFormat="1" ht="37.9" customHeight="1">
      <c r="A148" s="37"/>
      <c r="B148" s="38"/>
      <c r="C148" s="181" t="s">
        <v>370</v>
      </c>
      <c r="D148" s="181" t="s">
        <v>193</v>
      </c>
      <c r="E148" s="182" t="s">
        <v>5354</v>
      </c>
      <c r="F148" s="183" t="s">
        <v>5355</v>
      </c>
      <c r="G148" s="184" t="s">
        <v>2990</v>
      </c>
      <c r="H148" s="185">
        <v>1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669</v>
      </c>
      <c r="AT148" s="192" t="s">
        <v>193</v>
      </c>
      <c r="AU148" s="192" t="s">
        <v>73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669</v>
      </c>
      <c r="BM148" s="192" t="s">
        <v>528</v>
      </c>
    </row>
    <row r="149" spans="1:65" s="2" customFormat="1" ht="19.5">
      <c r="A149" s="37"/>
      <c r="B149" s="38"/>
      <c r="C149" s="39"/>
      <c r="D149" s="194" t="s">
        <v>199</v>
      </c>
      <c r="E149" s="39"/>
      <c r="F149" s="195" t="s">
        <v>5355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73</v>
      </c>
    </row>
    <row r="150" spans="1:65" s="2" customFormat="1" ht="37.9" customHeight="1">
      <c r="A150" s="37"/>
      <c r="B150" s="38"/>
      <c r="C150" s="181" t="s">
        <v>377</v>
      </c>
      <c r="D150" s="181" t="s">
        <v>193</v>
      </c>
      <c r="E150" s="182" t="s">
        <v>5356</v>
      </c>
      <c r="F150" s="183" t="s">
        <v>5357</v>
      </c>
      <c r="G150" s="184" t="s">
        <v>2990</v>
      </c>
      <c r="H150" s="185">
        <v>1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669</v>
      </c>
      <c r="AT150" s="192" t="s">
        <v>193</v>
      </c>
      <c r="AU150" s="192" t="s">
        <v>73</v>
      </c>
      <c r="AY150" s="20" t="s">
        <v>191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669</v>
      </c>
      <c r="BM150" s="192" t="s">
        <v>540</v>
      </c>
    </row>
    <row r="151" spans="1:65" s="2" customFormat="1" ht="39">
      <c r="A151" s="37"/>
      <c r="B151" s="38"/>
      <c r="C151" s="39"/>
      <c r="D151" s="194" t="s">
        <v>199</v>
      </c>
      <c r="E151" s="39"/>
      <c r="F151" s="195" t="s">
        <v>5358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199</v>
      </c>
      <c r="AU151" s="20" t="s">
        <v>73</v>
      </c>
    </row>
    <row r="152" spans="1:65" s="2" customFormat="1" ht="37.9" customHeight="1">
      <c r="A152" s="37"/>
      <c r="B152" s="38"/>
      <c r="C152" s="181" t="s">
        <v>384</v>
      </c>
      <c r="D152" s="181" t="s">
        <v>193</v>
      </c>
      <c r="E152" s="182" t="s">
        <v>5359</v>
      </c>
      <c r="F152" s="183" t="s">
        <v>5360</v>
      </c>
      <c r="G152" s="184" t="s">
        <v>2990</v>
      </c>
      <c r="H152" s="185">
        <v>4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669</v>
      </c>
      <c r="AT152" s="192" t="s">
        <v>193</v>
      </c>
      <c r="AU152" s="192" t="s">
        <v>73</v>
      </c>
      <c r="AY152" s="20" t="s">
        <v>191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669</v>
      </c>
      <c r="BM152" s="192" t="s">
        <v>610</v>
      </c>
    </row>
    <row r="153" spans="1:65" s="2" customFormat="1" ht="19.5">
      <c r="A153" s="37"/>
      <c r="B153" s="38"/>
      <c r="C153" s="39"/>
      <c r="D153" s="194" t="s">
        <v>199</v>
      </c>
      <c r="E153" s="39"/>
      <c r="F153" s="195" t="s">
        <v>5361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199</v>
      </c>
      <c r="AU153" s="20" t="s">
        <v>73</v>
      </c>
    </row>
    <row r="154" spans="1:65" s="2" customFormat="1" ht="37.9" customHeight="1">
      <c r="A154" s="37"/>
      <c r="B154" s="38"/>
      <c r="C154" s="181" t="s">
        <v>391</v>
      </c>
      <c r="D154" s="181" t="s">
        <v>193</v>
      </c>
      <c r="E154" s="182" t="s">
        <v>5362</v>
      </c>
      <c r="F154" s="183" t="s">
        <v>5363</v>
      </c>
      <c r="G154" s="184" t="s">
        <v>2990</v>
      </c>
      <c r="H154" s="185">
        <v>5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669</v>
      </c>
      <c r="AT154" s="192" t="s">
        <v>193</v>
      </c>
      <c r="AU154" s="192" t="s">
        <v>73</v>
      </c>
      <c r="AY154" s="20" t="s">
        <v>191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669</v>
      </c>
      <c r="BM154" s="192" t="s">
        <v>622</v>
      </c>
    </row>
    <row r="155" spans="1:65" s="2" customFormat="1" ht="19.5">
      <c r="A155" s="37"/>
      <c r="B155" s="38"/>
      <c r="C155" s="39"/>
      <c r="D155" s="194" t="s">
        <v>199</v>
      </c>
      <c r="E155" s="39"/>
      <c r="F155" s="195" t="s">
        <v>5364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199</v>
      </c>
      <c r="AU155" s="20" t="s">
        <v>73</v>
      </c>
    </row>
    <row r="156" spans="1:65" s="2" customFormat="1" ht="37.9" customHeight="1">
      <c r="A156" s="37"/>
      <c r="B156" s="38"/>
      <c r="C156" s="181" t="s">
        <v>397</v>
      </c>
      <c r="D156" s="181" t="s">
        <v>193</v>
      </c>
      <c r="E156" s="182" t="s">
        <v>5365</v>
      </c>
      <c r="F156" s="183" t="s">
        <v>5366</v>
      </c>
      <c r="G156" s="184" t="s">
        <v>2990</v>
      </c>
      <c r="H156" s="185">
        <v>6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669</v>
      </c>
      <c r="AT156" s="192" t="s">
        <v>193</v>
      </c>
      <c r="AU156" s="192" t="s">
        <v>73</v>
      </c>
      <c r="AY156" s="20" t="s">
        <v>191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669</v>
      </c>
      <c r="BM156" s="192" t="s">
        <v>634</v>
      </c>
    </row>
    <row r="157" spans="1:65" s="2" customFormat="1" ht="29.25">
      <c r="A157" s="37"/>
      <c r="B157" s="38"/>
      <c r="C157" s="39"/>
      <c r="D157" s="194" t="s">
        <v>199</v>
      </c>
      <c r="E157" s="39"/>
      <c r="F157" s="195" t="s">
        <v>5367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199</v>
      </c>
      <c r="AU157" s="20" t="s">
        <v>73</v>
      </c>
    </row>
    <row r="158" spans="1:65" s="2" customFormat="1" ht="16.5" customHeight="1">
      <c r="A158" s="37"/>
      <c r="B158" s="38"/>
      <c r="C158" s="181" t="s">
        <v>405</v>
      </c>
      <c r="D158" s="181" t="s">
        <v>193</v>
      </c>
      <c r="E158" s="182" t="s">
        <v>5368</v>
      </c>
      <c r="F158" s="183" t="s">
        <v>5369</v>
      </c>
      <c r="G158" s="184" t="s">
        <v>2990</v>
      </c>
      <c r="H158" s="185">
        <v>12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669</v>
      </c>
      <c r="AT158" s="192" t="s">
        <v>193</v>
      </c>
      <c r="AU158" s="192" t="s">
        <v>73</v>
      </c>
      <c r="AY158" s="20" t="s">
        <v>191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669</v>
      </c>
      <c r="BM158" s="192" t="s">
        <v>646</v>
      </c>
    </row>
    <row r="159" spans="1:65" s="2" customFormat="1" ht="11.25">
      <c r="A159" s="37"/>
      <c r="B159" s="38"/>
      <c r="C159" s="39"/>
      <c r="D159" s="194" t="s">
        <v>199</v>
      </c>
      <c r="E159" s="39"/>
      <c r="F159" s="195" t="s">
        <v>5369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199</v>
      </c>
      <c r="AU159" s="20" t="s">
        <v>73</v>
      </c>
    </row>
    <row r="160" spans="1:65" s="2" customFormat="1" ht="37.9" customHeight="1">
      <c r="A160" s="37"/>
      <c r="B160" s="38"/>
      <c r="C160" s="181" t="s">
        <v>413</v>
      </c>
      <c r="D160" s="181" t="s">
        <v>193</v>
      </c>
      <c r="E160" s="182" t="s">
        <v>5370</v>
      </c>
      <c r="F160" s="183" t="s">
        <v>5371</v>
      </c>
      <c r="G160" s="184" t="s">
        <v>2990</v>
      </c>
      <c r="H160" s="185">
        <v>1</v>
      </c>
      <c r="I160" s="186"/>
      <c r="J160" s="187">
        <f>ROUND(I160*H160,2)</f>
        <v>0</v>
      </c>
      <c r="K160" s="183" t="s">
        <v>19</v>
      </c>
      <c r="L160" s="42"/>
      <c r="M160" s="188" t="s">
        <v>19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669</v>
      </c>
      <c r="AT160" s="192" t="s">
        <v>193</v>
      </c>
      <c r="AU160" s="192" t="s">
        <v>73</v>
      </c>
      <c r="AY160" s="20" t="s">
        <v>191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669</v>
      </c>
      <c r="BM160" s="192" t="s">
        <v>656</v>
      </c>
    </row>
    <row r="161" spans="1:65" s="2" customFormat="1" ht="19.5">
      <c r="A161" s="37"/>
      <c r="B161" s="38"/>
      <c r="C161" s="39"/>
      <c r="D161" s="194" t="s">
        <v>199</v>
      </c>
      <c r="E161" s="39"/>
      <c r="F161" s="195" t="s">
        <v>5372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199</v>
      </c>
      <c r="AU161" s="20" t="s">
        <v>73</v>
      </c>
    </row>
    <row r="162" spans="1:65" s="2" customFormat="1" ht="24.2" customHeight="1">
      <c r="A162" s="37"/>
      <c r="B162" s="38"/>
      <c r="C162" s="181" t="s">
        <v>420</v>
      </c>
      <c r="D162" s="181" t="s">
        <v>193</v>
      </c>
      <c r="E162" s="182" t="s">
        <v>5373</v>
      </c>
      <c r="F162" s="183" t="s">
        <v>5374</v>
      </c>
      <c r="G162" s="184" t="s">
        <v>2990</v>
      </c>
      <c r="H162" s="185">
        <v>1</v>
      </c>
      <c r="I162" s="186"/>
      <c r="J162" s="187">
        <f>ROUND(I162*H162,2)</f>
        <v>0</v>
      </c>
      <c r="K162" s="183" t="s">
        <v>19</v>
      </c>
      <c r="L162" s="42"/>
      <c r="M162" s="188" t="s">
        <v>19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669</v>
      </c>
      <c r="AT162" s="192" t="s">
        <v>193</v>
      </c>
      <c r="AU162" s="192" t="s">
        <v>73</v>
      </c>
      <c r="AY162" s="20" t="s">
        <v>191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669</v>
      </c>
      <c r="BM162" s="192" t="s">
        <v>669</v>
      </c>
    </row>
    <row r="163" spans="1:65" s="2" customFormat="1" ht="19.5">
      <c r="A163" s="37"/>
      <c r="B163" s="38"/>
      <c r="C163" s="39"/>
      <c r="D163" s="194" t="s">
        <v>199</v>
      </c>
      <c r="E163" s="39"/>
      <c r="F163" s="195" t="s">
        <v>5374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199</v>
      </c>
      <c r="AU163" s="20" t="s">
        <v>73</v>
      </c>
    </row>
    <row r="164" spans="1:65" s="2" customFormat="1" ht="16.5" customHeight="1">
      <c r="A164" s="37"/>
      <c r="B164" s="38"/>
      <c r="C164" s="181" t="s">
        <v>427</v>
      </c>
      <c r="D164" s="181" t="s">
        <v>193</v>
      </c>
      <c r="E164" s="182" t="s">
        <v>5375</v>
      </c>
      <c r="F164" s="183" t="s">
        <v>5376</v>
      </c>
      <c r="G164" s="184" t="s">
        <v>2990</v>
      </c>
      <c r="H164" s="185">
        <v>6</v>
      </c>
      <c r="I164" s="186"/>
      <c r="J164" s="187">
        <f>ROUND(I164*H164,2)</f>
        <v>0</v>
      </c>
      <c r="K164" s="183" t="s">
        <v>19</v>
      </c>
      <c r="L164" s="42"/>
      <c r="M164" s="188" t="s">
        <v>19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669</v>
      </c>
      <c r="AT164" s="192" t="s">
        <v>193</v>
      </c>
      <c r="AU164" s="192" t="s">
        <v>73</v>
      </c>
      <c r="AY164" s="20" t="s">
        <v>191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669</v>
      </c>
      <c r="BM164" s="192" t="s">
        <v>680</v>
      </c>
    </row>
    <row r="165" spans="1:65" s="2" customFormat="1" ht="11.25">
      <c r="A165" s="37"/>
      <c r="B165" s="38"/>
      <c r="C165" s="39"/>
      <c r="D165" s="194" t="s">
        <v>199</v>
      </c>
      <c r="E165" s="39"/>
      <c r="F165" s="195" t="s">
        <v>5376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199</v>
      </c>
      <c r="AU165" s="20" t="s">
        <v>73</v>
      </c>
    </row>
    <row r="166" spans="1:65" s="2" customFormat="1" ht="16.5" customHeight="1">
      <c r="A166" s="37"/>
      <c r="B166" s="38"/>
      <c r="C166" s="181" t="s">
        <v>434</v>
      </c>
      <c r="D166" s="181" t="s">
        <v>193</v>
      </c>
      <c r="E166" s="182" t="s">
        <v>5377</v>
      </c>
      <c r="F166" s="183" t="s">
        <v>5378</v>
      </c>
      <c r="G166" s="184" t="s">
        <v>2990</v>
      </c>
      <c r="H166" s="185">
        <v>1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669</v>
      </c>
      <c r="AT166" s="192" t="s">
        <v>193</v>
      </c>
      <c r="AU166" s="192" t="s">
        <v>73</v>
      </c>
      <c r="AY166" s="20" t="s">
        <v>191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669</v>
      </c>
      <c r="BM166" s="192" t="s">
        <v>720</v>
      </c>
    </row>
    <row r="167" spans="1:65" s="2" customFormat="1" ht="11.25">
      <c r="A167" s="37"/>
      <c r="B167" s="38"/>
      <c r="C167" s="39"/>
      <c r="D167" s="194" t="s">
        <v>199</v>
      </c>
      <c r="E167" s="39"/>
      <c r="F167" s="195" t="s">
        <v>5378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199</v>
      </c>
      <c r="AU167" s="20" t="s">
        <v>73</v>
      </c>
    </row>
    <row r="168" spans="1:65" s="2" customFormat="1" ht="16.5" customHeight="1">
      <c r="A168" s="37"/>
      <c r="B168" s="38"/>
      <c r="C168" s="181" t="s">
        <v>441</v>
      </c>
      <c r="D168" s="181" t="s">
        <v>193</v>
      </c>
      <c r="E168" s="182" t="s">
        <v>5379</v>
      </c>
      <c r="F168" s="183" t="s">
        <v>5380</v>
      </c>
      <c r="G168" s="184" t="s">
        <v>2990</v>
      </c>
      <c r="H168" s="185">
        <v>1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669</v>
      </c>
      <c r="AT168" s="192" t="s">
        <v>193</v>
      </c>
      <c r="AU168" s="192" t="s">
        <v>73</v>
      </c>
      <c r="AY168" s="20" t="s">
        <v>191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669</v>
      </c>
      <c r="BM168" s="192" t="s">
        <v>739</v>
      </c>
    </row>
    <row r="169" spans="1:65" s="2" customFormat="1" ht="11.25">
      <c r="A169" s="37"/>
      <c r="B169" s="38"/>
      <c r="C169" s="39"/>
      <c r="D169" s="194" t="s">
        <v>199</v>
      </c>
      <c r="E169" s="39"/>
      <c r="F169" s="195" t="s">
        <v>5380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199</v>
      </c>
      <c r="AU169" s="20" t="s">
        <v>73</v>
      </c>
    </row>
    <row r="170" spans="1:65" s="2" customFormat="1" ht="16.5" customHeight="1">
      <c r="A170" s="37"/>
      <c r="B170" s="38"/>
      <c r="C170" s="181" t="s">
        <v>448</v>
      </c>
      <c r="D170" s="181" t="s">
        <v>193</v>
      </c>
      <c r="E170" s="182" t="s">
        <v>5381</v>
      </c>
      <c r="F170" s="183" t="s">
        <v>5382</v>
      </c>
      <c r="G170" s="184" t="s">
        <v>2990</v>
      </c>
      <c r="H170" s="185">
        <v>2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669</v>
      </c>
      <c r="AT170" s="192" t="s">
        <v>193</v>
      </c>
      <c r="AU170" s="192" t="s">
        <v>73</v>
      </c>
      <c r="AY170" s="20" t="s">
        <v>191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669</v>
      </c>
      <c r="BM170" s="192" t="s">
        <v>751</v>
      </c>
    </row>
    <row r="171" spans="1:65" s="2" customFormat="1" ht="11.25">
      <c r="A171" s="37"/>
      <c r="B171" s="38"/>
      <c r="C171" s="39"/>
      <c r="D171" s="194" t="s">
        <v>199</v>
      </c>
      <c r="E171" s="39"/>
      <c r="F171" s="195" t="s">
        <v>5382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199</v>
      </c>
      <c r="AU171" s="20" t="s">
        <v>73</v>
      </c>
    </row>
    <row r="172" spans="1:65" s="2" customFormat="1" ht="16.5" customHeight="1">
      <c r="A172" s="37"/>
      <c r="B172" s="38"/>
      <c r="C172" s="181" t="s">
        <v>455</v>
      </c>
      <c r="D172" s="181" t="s">
        <v>193</v>
      </c>
      <c r="E172" s="182" t="s">
        <v>5383</v>
      </c>
      <c r="F172" s="183" t="s">
        <v>5384</v>
      </c>
      <c r="G172" s="184" t="s">
        <v>2990</v>
      </c>
      <c r="H172" s="185">
        <v>1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669</v>
      </c>
      <c r="AT172" s="192" t="s">
        <v>193</v>
      </c>
      <c r="AU172" s="192" t="s">
        <v>73</v>
      </c>
      <c r="AY172" s="20" t="s">
        <v>191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669</v>
      </c>
      <c r="BM172" s="192" t="s">
        <v>764</v>
      </c>
    </row>
    <row r="173" spans="1:65" s="2" customFormat="1" ht="11.25">
      <c r="A173" s="37"/>
      <c r="B173" s="38"/>
      <c r="C173" s="39"/>
      <c r="D173" s="194" t="s">
        <v>199</v>
      </c>
      <c r="E173" s="39"/>
      <c r="F173" s="195" t="s">
        <v>5384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199</v>
      </c>
      <c r="AU173" s="20" t="s">
        <v>73</v>
      </c>
    </row>
    <row r="174" spans="1:65" s="2" customFormat="1" ht="16.5" customHeight="1">
      <c r="A174" s="37"/>
      <c r="B174" s="38"/>
      <c r="C174" s="181" t="s">
        <v>463</v>
      </c>
      <c r="D174" s="181" t="s">
        <v>193</v>
      </c>
      <c r="E174" s="182" t="s">
        <v>5385</v>
      </c>
      <c r="F174" s="183" t="s">
        <v>5386</v>
      </c>
      <c r="G174" s="184" t="s">
        <v>2990</v>
      </c>
      <c r="H174" s="185">
        <v>1</v>
      </c>
      <c r="I174" s="186"/>
      <c r="J174" s="187">
        <f>ROUND(I174*H174,2)</f>
        <v>0</v>
      </c>
      <c r="K174" s="183" t="s">
        <v>19</v>
      </c>
      <c r="L174" s="42"/>
      <c r="M174" s="188" t="s">
        <v>19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669</v>
      </c>
      <c r="AT174" s="192" t="s">
        <v>193</v>
      </c>
      <c r="AU174" s="192" t="s">
        <v>73</v>
      </c>
      <c r="AY174" s="20" t="s">
        <v>191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669</v>
      </c>
      <c r="BM174" s="192" t="s">
        <v>796</v>
      </c>
    </row>
    <row r="175" spans="1:65" s="2" customFormat="1" ht="11.25">
      <c r="A175" s="37"/>
      <c r="B175" s="38"/>
      <c r="C175" s="39"/>
      <c r="D175" s="194" t="s">
        <v>199</v>
      </c>
      <c r="E175" s="39"/>
      <c r="F175" s="195" t="s">
        <v>5386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199</v>
      </c>
      <c r="AU175" s="20" t="s">
        <v>73</v>
      </c>
    </row>
    <row r="176" spans="1:65" s="2" customFormat="1" ht="16.5" customHeight="1">
      <c r="A176" s="37"/>
      <c r="B176" s="38"/>
      <c r="C176" s="181" t="s">
        <v>470</v>
      </c>
      <c r="D176" s="181" t="s">
        <v>193</v>
      </c>
      <c r="E176" s="182" t="s">
        <v>5387</v>
      </c>
      <c r="F176" s="183" t="s">
        <v>5388</v>
      </c>
      <c r="G176" s="184" t="s">
        <v>2990</v>
      </c>
      <c r="H176" s="185">
        <v>2</v>
      </c>
      <c r="I176" s="186"/>
      <c r="J176" s="187">
        <f>ROUND(I176*H176,2)</f>
        <v>0</v>
      </c>
      <c r="K176" s="183" t="s">
        <v>19</v>
      </c>
      <c r="L176" s="42"/>
      <c r="M176" s="188" t="s">
        <v>19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669</v>
      </c>
      <c r="AT176" s="192" t="s">
        <v>193</v>
      </c>
      <c r="AU176" s="192" t="s">
        <v>73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669</v>
      </c>
      <c r="BM176" s="192" t="s">
        <v>810</v>
      </c>
    </row>
    <row r="177" spans="1:65" s="2" customFormat="1" ht="11.25">
      <c r="A177" s="37"/>
      <c r="B177" s="38"/>
      <c r="C177" s="39"/>
      <c r="D177" s="194" t="s">
        <v>199</v>
      </c>
      <c r="E177" s="39"/>
      <c r="F177" s="195" t="s">
        <v>5388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73</v>
      </c>
    </row>
    <row r="178" spans="1:65" s="2" customFormat="1" ht="16.5" customHeight="1">
      <c r="A178" s="37"/>
      <c r="B178" s="38"/>
      <c r="C178" s="181" t="s">
        <v>481</v>
      </c>
      <c r="D178" s="181" t="s">
        <v>193</v>
      </c>
      <c r="E178" s="182" t="s">
        <v>5389</v>
      </c>
      <c r="F178" s="183" t="s">
        <v>5390</v>
      </c>
      <c r="G178" s="184" t="s">
        <v>2990</v>
      </c>
      <c r="H178" s="185">
        <v>20</v>
      </c>
      <c r="I178" s="186"/>
      <c r="J178" s="187">
        <f>ROUND(I178*H178,2)</f>
        <v>0</v>
      </c>
      <c r="K178" s="183" t="s">
        <v>19</v>
      </c>
      <c r="L178" s="42"/>
      <c r="M178" s="188" t="s">
        <v>19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669</v>
      </c>
      <c r="AT178" s="192" t="s">
        <v>193</v>
      </c>
      <c r="AU178" s="192" t="s">
        <v>73</v>
      </c>
      <c r="AY178" s="20" t="s">
        <v>191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669</v>
      </c>
      <c r="BM178" s="192" t="s">
        <v>835</v>
      </c>
    </row>
    <row r="179" spans="1:65" s="2" customFormat="1" ht="11.25">
      <c r="A179" s="37"/>
      <c r="B179" s="38"/>
      <c r="C179" s="39"/>
      <c r="D179" s="194" t="s">
        <v>199</v>
      </c>
      <c r="E179" s="39"/>
      <c r="F179" s="195" t="s">
        <v>5390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199</v>
      </c>
      <c r="AU179" s="20" t="s">
        <v>73</v>
      </c>
    </row>
    <row r="180" spans="1:65" s="2" customFormat="1" ht="16.5" customHeight="1">
      <c r="A180" s="37"/>
      <c r="B180" s="38"/>
      <c r="C180" s="181" t="s">
        <v>493</v>
      </c>
      <c r="D180" s="181" t="s">
        <v>193</v>
      </c>
      <c r="E180" s="182" t="s">
        <v>5391</v>
      </c>
      <c r="F180" s="183" t="s">
        <v>5392</v>
      </c>
      <c r="G180" s="184" t="s">
        <v>2990</v>
      </c>
      <c r="H180" s="185">
        <v>2</v>
      </c>
      <c r="I180" s="186"/>
      <c r="J180" s="187">
        <f>ROUND(I180*H180,2)</f>
        <v>0</v>
      </c>
      <c r="K180" s="183" t="s">
        <v>19</v>
      </c>
      <c r="L180" s="42"/>
      <c r="M180" s="188" t="s">
        <v>19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669</v>
      </c>
      <c r="AT180" s="192" t="s">
        <v>193</v>
      </c>
      <c r="AU180" s="192" t="s">
        <v>73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669</v>
      </c>
      <c r="BM180" s="192" t="s">
        <v>848</v>
      </c>
    </row>
    <row r="181" spans="1:65" s="2" customFormat="1" ht="11.25">
      <c r="A181" s="37"/>
      <c r="B181" s="38"/>
      <c r="C181" s="39"/>
      <c r="D181" s="194" t="s">
        <v>199</v>
      </c>
      <c r="E181" s="39"/>
      <c r="F181" s="195" t="s">
        <v>5392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73</v>
      </c>
    </row>
    <row r="182" spans="1:65" s="12" customFormat="1" ht="25.9" customHeight="1">
      <c r="B182" s="165"/>
      <c r="C182" s="166"/>
      <c r="D182" s="167" t="s">
        <v>72</v>
      </c>
      <c r="E182" s="168" t="s">
        <v>5393</v>
      </c>
      <c r="F182" s="168" t="s">
        <v>5394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SUM(P183:P202)</f>
        <v>0</v>
      </c>
      <c r="Q182" s="173"/>
      <c r="R182" s="174">
        <f>SUM(R183:R202)</f>
        <v>0</v>
      </c>
      <c r="S182" s="173"/>
      <c r="T182" s="175">
        <f>SUM(T183:T202)</f>
        <v>0</v>
      </c>
      <c r="AR182" s="176" t="s">
        <v>80</v>
      </c>
      <c r="AT182" s="177" t="s">
        <v>72</v>
      </c>
      <c r="AU182" s="177" t="s">
        <v>73</v>
      </c>
      <c r="AY182" s="176" t="s">
        <v>191</v>
      </c>
      <c r="BK182" s="178">
        <f>SUM(BK183:BK202)</f>
        <v>0</v>
      </c>
    </row>
    <row r="183" spans="1:65" s="2" customFormat="1" ht="16.5" customHeight="1">
      <c r="A183" s="37"/>
      <c r="B183" s="38"/>
      <c r="C183" s="181" t="s">
        <v>500</v>
      </c>
      <c r="D183" s="181" t="s">
        <v>193</v>
      </c>
      <c r="E183" s="182" t="s">
        <v>5395</v>
      </c>
      <c r="F183" s="183" t="s">
        <v>5396</v>
      </c>
      <c r="G183" s="184" t="s">
        <v>301</v>
      </c>
      <c r="H183" s="185">
        <v>64</v>
      </c>
      <c r="I183" s="186"/>
      <c r="J183" s="187">
        <f>ROUND(I183*H183,2)</f>
        <v>0</v>
      </c>
      <c r="K183" s="183" t="s">
        <v>19</v>
      </c>
      <c r="L183" s="42"/>
      <c r="M183" s="188" t="s">
        <v>19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669</v>
      </c>
      <c r="AT183" s="192" t="s">
        <v>193</v>
      </c>
      <c r="AU183" s="192" t="s">
        <v>80</v>
      </c>
      <c r="AY183" s="20" t="s">
        <v>191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669</v>
      </c>
      <c r="BM183" s="192" t="s">
        <v>857</v>
      </c>
    </row>
    <row r="184" spans="1:65" s="2" customFormat="1" ht="11.25">
      <c r="A184" s="37"/>
      <c r="B184" s="38"/>
      <c r="C184" s="39"/>
      <c r="D184" s="194" t="s">
        <v>199</v>
      </c>
      <c r="E184" s="39"/>
      <c r="F184" s="195" t="s">
        <v>5396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199</v>
      </c>
      <c r="AU184" s="20" t="s">
        <v>80</v>
      </c>
    </row>
    <row r="185" spans="1:65" s="2" customFormat="1" ht="16.5" customHeight="1">
      <c r="A185" s="37"/>
      <c r="B185" s="38"/>
      <c r="C185" s="181" t="s">
        <v>507</v>
      </c>
      <c r="D185" s="181" t="s">
        <v>193</v>
      </c>
      <c r="E185" s="182" t="s">
        <v>5397</v>
      </c>
      <c r="F185" s="183" t="s">
        <v>5398</v>
      </c>
      <c r="G185" s="184" t="s">
        <v>301</v>
      </c>
      <c r="H185" s="185">
        <v>53</v>
      </c>
      <c r="I185" s="186"/>
      <c r="J185" s="187">
        <f>ROUND(I185*H185,2)</f>
        <v>0</v>
      </c>
      <c r="K185" s="183" t="s">
        <v>19</v>
      </c>
      <c r="L185" s="42"/>
      <c r="M185" s="188" t="s">
        <v>19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669</v>
      </c>
      <c r="AT185" s="192" t="s">
        <v>193</v>
      </c>
      <c r="AU185" s="192" t="s">
        <v>80</v>
      </c>
      <c r="AY185" s="20" t="s">
        <v>191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669</v>
      </c>
      <c r="BM185" s="192" t="s">
        <v>870</v>
      </c>
    </row>
    <row r="186" spans="1:65" s="2" customFormat="1" ht="11.25">
      <c r="A186" s="37"/>
      <c r="B186" s="38"/>
      <c r="C186" s="39"/>
      <c r="D186" s="194" t="s">
        <v>199</v>
      </c>
      <c r="E186" s="39"/>
      <c r="F186" s="195" t="s">
        <v>5398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199</v>
      </c>
      <c r="AU186" s="20" t="s">
        <v>80</v>
      </c>
    </row>
    <row r="187" spans="1:65" s="2" customFormat="1" ht="16.5" customHeight="1">
      <c r="A187" s="37"/>
      <c r="B187" s="38"/>
      <c r="C187" s="181" t="s">
        <v>514</v>
      </c>
      <c r="D187" s="181" t="s">
        <v>193</v>
      </c>
      <c r="E187" s="182" t="s">
        <v>5399</v>
      </c>
      <c r="F187" s="183" t="s">
        <v>5400</v>
      </c>
      <c r="G187" s="184" t="s">
        <v>301</v>
      </c>
      <c r="H187" s="185">
        <v>31</v>
      </c>
      <c r="I187" s="186"/>
      <c r="J187" s="187">
        <f>ROUND(I187*H187,2)</f>
        <v>0</v>
      </c>
      <c r="K187" s="183" t="s">
        <v>19</v>
      </c>
      <c r="L187" s="42"/>
      <c r="M187" s="188" t="s">
        <v>19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669</v>
      </c>
      <c r="AT187" s="192" t="s">
        <v>193</v>
      </c>
      <c r="AU187" s="192" t="s">
        <v>80</v>
      </c>
      <c r="AY187" s="20" t="s">
        <v>191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669</v>
      </c>
      <c r="BM187" s="192" t="s">
        <v>925</v>
      </c>
    </row>
    <row r="188" spans="1:65" s="2" customFormat="1" ht="11.25">
      <c r="A188" s="37"/>
      <c r="B188" s="38"/>
      <c r="C188" s="39"/>
      <c r="D188" s="194" t="s">
        <v>199</v>
      </c>
      <c r="E188" s="39"/>
      <c r="F188" s="195" t="s">
        <v>5400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199</v>
      </c>
      <c r="AU188" s="20" t="s">
        <v>80</v>
      </c>
    </row>
    <row r="189" spans="1:65" s="2" customFormat="1" ht="16.5" customHeight="1">
      <c r="A189" s="37"/>
      <c r="B189" s="38"/>
      <c r="C189" s="181" t="s">
        <v>521</v>
      </c>
      <c r="D189" s="181" t="s">
        <v>193</v>
      </c>
      <c r="E189" s="182" t="s">
        <v>5401</v>
      </c>
      <c r="F189" s="183" t="s">
        <v>5402</v>
      </c>
      <c r="G189" s="184" t="s">
        <v>301</v>
      </c>
      <c r="H189" s="185">
        <v>45</v>
      </c>
      <c r="I189" s="186"/>
      <c r="J189" s="187">
        <f>ROUND(I189*H189,2)</f>
        <v>0</v>
      </c>
      <c r="K189" s="183" t="s">
        <v>19</v>
      </c>
      <c r="L189" s="42"/>
      <c r="M189" s="188" t="s">
        <v>19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669</v>
      </c>
      <c r="AT189" s="192" t="s">
        <v>193</v>
      </c>
      <c r="AU189" s="192" t="s">
        <v>80</v>
      </c>
      <c r="AY189" s="20" t="s">
        <v>191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669</v>
      </c>
      <c r="BM189" s="192" t="s">
        <v>947</v>
      </c>
    </row>
    <row r="190" spans="1:65" s="2" customFormat="1" ht="11.25">
      <c r="A190" s="37"/>
      <c r="B190" s="38"/>
      <c r="C190" s="39"/>
      <c r="D190" s="194" t="s">
        <v>199</v>
      </c>
      <c r="E190" s="39"/>
      <c r="F190" s="195" t="s">
        <v>5402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199</v>
      </c>
      <c r="AU190" s="20" t="s">
        <v>80</v>
      </c>
    </row>
    <row r="191" spans="1:65" s="2" customFormat="1" ht="16.5" customHeight="1">
      <c r="A191" s="37"/>
      <c r="B191" s="38"/>
      <c r="C191" s="181" t="s">
        <v>528</v>
      </c>
      <c r="D191" s="181" t="s">
        <v>193</v>
      </c>
      <c r="E191" s="182" t="s">
        <v>5403</v>
      </c>
      <c r="F191" s="183" t="s">
        <v>5404</v>
      </c>
      <c r="G191" s="184" t="s">
        <v>301</v>
      </c>
      <c r="H191" s="185">
        <v>42</v>
      </c>
      <c r="I191" s="186"/>
      <c r="J191" s="187">
        <f>ROUND(I191*H191,2)</f>
        <v>0</v>
      </c>
      <c r="K191" s="183" t="s">
        <v>19</v>
      </c>
      <c r="L191" s="42"/>
      <c r="M191" s="188" t="s">
        <v>19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669</v>
      </c>
      <c r="AT191" s="192" t="s">
        <v>193</v>
      </c>
      <c r="AU191" s="192" t="s">
        <v>80</v>
      </c>
      <c r="AY191" s="20" t="s">
        <v>191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669</v>
      </c>
      <c r="BM191" s="192" t="s">
        <v>970</v>
      </c>
    </row>
    <row r="192" spans="1:65" s="2" customFormat="1" ht="11.25">
      <c r="A192" s="37"/>
      <c r="B192" s="38"/>
      <c r="C192" s="39"/>
      <c r="D192" s="194" t="s">
        <v>199</v>
      </c>
      <c r="E192" s="39"/>
      <c r="F192" s="195" t="s">
        <v>5404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199</v>
      </c>
      <c r="AU192" s="20" t="s">
        <v>80</v>
      </c>
    </row>
    <row r="193" spans="1:65" s="2" customFormat="1" ht="16.5" customHeight="1">
      <c r="A193" s="37"/>
      <c r="B193" s="38"/>
      <c r="C193" s="181" t="s">
        <v>533</v>
      </c>
      <c r="D193" s="181" t="s">
        <v>193</v>
      </c>
      <c r="E193" s="182" t="s">
        <v>5405</v>
      </c>
      <c r="F193" s="183" t="s">
        <v>5406</v>
      </c>
      <c r="G193" s="184" t="s">
        <v>301</v>
      </c>
      <c r="H193" s="185">
        <v>12</v>
      </c>
      <c r="I193" s="186"/>
      <c r="J193" s="187">
        <f>ROUND(I193*H193,2)</f>
        <v>0</v>
      </c>
      <c r="K193" s="183" t="s">
        <v>19</v>
      </c>
      <c r="L193" s="42"/>
      <c r="M193" s="188" t="s">
        <v>19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669</v>
      </c>
      <c r="AT193" s="192" t="s">
        <v>193</v>
      </c>
      <c r="AU193" s="192" t="s">
        <v>80</v>
      </c>
      <c r="AY193" s="20" t="s">
        <v>191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669</v>
      </c>
      <c r="BM193" s="192" t="s">
        <v>984</v>
      </c>
    </row>
    <row r="194" spans="1:65" s="2" customFormat="1" ht="11.25">
      <c r="A194" s="37"/>
      <c r="B194" s="38"/>
      <c r="C194" s="39"/>
      <c r="D194" s="194" t="s">
        <v>199</v>
      </c>
      <c r="E194" s="39"/>
      <c r="F194" s="195" t="s">
        <v>5406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199</v>
      </c>
      <c r="AU194" s="20" t="s">
        <v>80</v>
      </c>
    </row>
    <row r="195" spans="1:65" s="2" customFormat="1" ht="16.5" customHeight="1">
      <c r="A195" s="37"/>
      <c r="B195" s="38"/>
      <c r="C195" s="181" t="s">
        <v>540</v>
      </c>
      <c r="D195" s="181" t="s">
        <v>193</v>
      </c>
      <c r="E195" s="182" t="s">
        <v>5407</v>
      </c>
      <c r="F195" s="183" t="s">
        <v>5408</v>
      </c>
      <c r="G195" s="184" t="s">
        <v>301</v>
      </c>
      <c r="H195" s="185">
        <v>77</v>
      </c>
      <c r="I195" s="186"/>
      <c r="J195" s="187">
        <f>ROUND(I195*H195,2)</f>
        <v>0</v>
      </c>
      <c r="K195" s="183" t="s">
        <v>19</v>
      </c>
      <c r="L195" s="42"/>
      <c r="M195" s="188" t="s">
        <v>19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669</v>
      </c>
      <c r="AT195" s="192" t="s">
        <v>193</v>
      </c>
      <c r="AU195" s="192" t="s">
        <v>80</v>
      </c>
      <c r="AY195" s="20" t="s">
        <v>191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669</v>
      </c>
      <c r="BM195" s="192" t="s">
        <v>996</v>
      </c>
    </row>
    <row r="196" spans="1:65" s="2" customFormat="1" ht="11.25">
      <c r="A196" s="37"/>
      <c r="B196" s="38"/>
      <c r="C196" s="39"/>
      <c r="D196" s="194" t="s">
        <v>199</v>
      </c>
      <c r="E196" s="39"/>
      <c r="F196" s="195" t="s">
        <v>5408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199</v>
      </c>
      <c r="AU196" s="20" t="s">
        <v>80</v>
      </c>
    </row>
    <row r="197" spans="1:65" s="2" customFormat="1" ht="16.5" customHeight="1">
      <c r="A197" s="37"/>
      <c r="B197" s="38"/>
      <c r="C197" s="181" t="s">
        <v>547</v>
      </c>
      <c r="D197" s="181" t="s">
        <v>193</v>
      </c>
      <c r="E197" s="182" t="s">
        <v>5409</v>
      </c>
      <c r="F197" s="183" t="s">
        <v>5410</v>
      </c>
      <c r="G197" s="184" t="s">
        <v>301</v>
      </c>
      <c r="H197" s="185">
        <v>21</v>
      </c>
      <c r="I197" s="186"/>
      <c r="J197" s="187">
        <f>ROUND(I197*H197,2)</f>
        <v>0</v>
      </c>
      <c r="K197" s="183" t="s">
        <v>19</v>
      </c>
      <c r="L197" s="42"/>
      <c r="M197" s="188" t="s">
        <v>19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669</v>
      </c>
      <c r="AT197" s="192" t="s">
        <v>193</v>
      </c>
      <c r="AU197" s="192" t="s">
        <v>80</v>
      </c>
      <c r="AY197" s="20" t="s">
        <v>191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669</v>
      </c>
      <c r="BM197" s="192" t="s">
        <v>1006</v>
      </c>
    </row>
    <row r="198" spans="1:65" s="2" customFormat="1" ht="11.25">
      <c r="A198" s="37"/>
      <c r="B198" s="38"/>
      <c r="C198" s="39"/>
      <c r="D198" s="194" t="s">
        <v>199</v>
      </c>
      <c r="E198" s="39"/>
      <c r="F198" s="195" t="s">
        <v>5410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199</v>
      </c>
      <c r="AU198" s="20" t="s">
        <v>80</v>
      </c>
    </row>
    <row r="199" spans="1:65" s="2" customFormat="1" ht="16.5" customHeight="1">
      <c r="A199" s="37"/>
      <c r="B199" s="38"/>
      <c r="C199" s="181" t="s">
        <v>552</v>
      </c>
      <c r="D199" s="181" t="s">
        <v>193</v>
      </c>
      <c r="E199" s="182" t="s">
        <v>5411</v>
      </c>
      <c r="F199" s="183" t="s">
        <v>5412</v>
      </c>
      <c r="G199" s="184" t="s">
        <v>301</v>
      </c>
      <c r="H199" s="185">
        <v>26</v>
      </c>
      <c r="I199" s="186"/>
      <c r="J199" s="187">
        <f>ROUND(I199*H199,2)</f>
        <v>0</v>
      </c>
      <c r="K199" s="183" t="s">
        <v>19</v>
      </c>
      <c r="L199" s="42"/>
      <c r="M199" s="188" t="s">
        <v>19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669</v>
      </c>
      <c r="AT199" s="192" t="s">
        <v>193</v>
      </c>
      <c r="AU199" s="192" t="s">
        <v>80</v>
      </c>
      <c r="AY199" s="20" t="s">
        <v>191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669</v>
      </c>
      <c r="BM199" s="192" t="s">
        <v>1016</v>
      </c>
    </row>
    <row r="200" spans="1:65" s="2" customFormat="1" ht="11.25">
      <c r="A200" s="37"/>
      <c r="B200" s="38"/>
      <c r="C200" s="39"/>
      <c r="D200" s="194" t="s">
        <v>199</v>
      </c>
      <c r="E200" s="39"/>
      <c r="F200" s="195" t="s">
        <v>5412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199</v>
      </c>
      <c r="AU200" s="20" t="s">
        <v>80</v>
      </c>
    </row>
    <row r="201" spans="1:65" s="2" customFormat="1" ht="16.5" customHeight="1">
      <c r="A201" s="37"/>
      <c r="B201" s="38"/>
      <c r="C201" s="181" t="s">
        <v>601</v>
      </c>
      <c r="D201" s="181" t="s">
        <v>193</v>
      </c>
      <c r="E201" s="182" t="s">
        <v>5413</v>
      </c>
      <c r="F201" s="183" t="s">
        <v>5414</v>
      </c>
      <c r="G201" s="184" t="s">
        <v>2990</v>
      </c>
      <c r="H201" s="185">
        <v>1</v>
      </c>
      <c r="I201" s="186"/>
      <c r="J201" s="187">
        <f>ROUND(I201*H201,2)</f>
        <v>0</v>
      </c>
      <c r="K201" s="183" t="s">
        <v>19</v>
      </c>
      <c r="L201" s="42"/>
      <c r="M201" s="188" t="s">
        <v>19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669</v>
      </c>
      <c r="AT201" s="192" t="s">
        <v>193</v>
      </c>
      <c r="AU201" s="192" t="s">
        <v>80</v>
      </c>
      <c r="AY201" s="20" t="s">
        <v>191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669</v>
      </c>
      <c r="BM201" s="192" t="s">
        <v>1030</v>
      </c>
    </row>
    <row r="202" spans="1:65" s="2" customFormat="1" ht="11.25">
      <c r="A202" s="37"/>
      <c r="B202" s="38"/>
      <c r="C202" s="39"/>
      <c r="D202" s="194" t="s">
        <v>199</v>
      </c>
      <c r="E202" s="39"/>
      <c r="F202" s="195" t="s">
        <v>5414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199</v>
      </c>
      <c r="AU202" s="20" t="s">
        <v>80</v>
      </c>
    </row>
    <row r="203" spans="1:65" s="12" customFormat="1" ht="25.9" customHeight="1">
      <c r="B203" s="165"/>
      <c r="C203" s="166"/>
      <c r="D203" s="167" t="s">
        <v>72</v>
      </c>
      <c r="E203" s="168" t="s">
        <v>5415</v>
      </c>
      <c r="F203" s="168" t="s">
        <v>5416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SUM(P204:P231)</f>
        <v>0</v>
      </c>
      <c r="Q203" s="173"/>
      <c r="R203" s="174">
        <f>SUM(R204:R231)</f>
        <v>0</v>
      </c>
      <c r="S203" s="173"/>
      <c r="T203" s="175">
        <f>SUM(T204:T231)</f>
        <v>0</v>
      </c>
      <c r="AR203" s="176" t="s">
        <v>80</v>
      </c>
      <c r="AT203" s="177" t="s">
        <v>72</v>
      </c>
      <c r="AU203" s="177" t="s">
        <v>73</v>
      </c>
      <c r="AY203" s="176" t="s">
        <v>191</v>
      </c>
      <c r="BK203" s="178">
        <f>SUM(BK204:BK231)</f>
        <v>0</v>
      </c>
    </row>
    <row r="204" spans="1:65" s="2" customFormat="1" ht="16.5" customHeight="1">
      <c r="A204" s="37"/>
      <c r="B204" s="38"/>
      <c r="C204" s="181" t="s">
        <v>610</v>
      </c>
      <c r="D204" s="181" t="s">
        <v>193</v>
      </c>
      <c r="E204" s="182" t="s">
        <v>5417</v>
      </c>
      <c r="F204" s="183" t="s">
        <v>5418</v>
      </c>
      <c r="G204" s="184" t="s">
        <v>2990</v>
      </c>
      <c r="H204" s="185">
        <v>5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669</v>
      </c>
      <c r="AT204" s="192" t="s">
        <v>193</v>
      </c>
      <c r="AU204" s="192" t="s">
        <v>80</v>
      </c>
      <c r="AY204" s="20" t="s">
        <v>191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669</v>
      </c>
      <c r="BM204" s="192" t="s">
        <v>1052</v>
      </c>
    </row>
    <row r="205" spans="1:65" s="2" customFormat="1" ht="11.25">
      <c r="A205" s="37"/>
      <c r="B205" s="38"/>
      <c r="C205" s="39"/>
      <c r="D205" s="194" t="s">
        <v>199</v>
      </c>
      <c r="E205" s="39"/>
      <c r="F205" s="195" t="s">
        <v>5418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199</v>
      </c>
      <c r="AU205" s="20" t="s">
        <v>80</v>
      </c>
    </row>
    <row r="206" spans="1:65" s="2" customFormat="1" ht="16.5" customHeight="1">
      <c r="A206" s="37"/>
      <c r="B206" s="38"/>
      <c r="C206" s="181" t="s">
        <v>617</v>
      </c>
      <c r="D206" s="181" t="s">
        <v>193</v>
      </c>
      <c r="E206" s="182" t="s">
        <v>5419</v>
      </c>
      <c r="F206" s="183" t="s">
        <v>5420</v>
      </c>
      <c r="G206" s="184" t="s">
        <v>2990</v>
      </c>
      <c r="H206" s="185">
        <v>1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44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669</v>
      </c>
      <c r="AT206" s="192" t="s">
        <v>193</v>
      </c>
      <c r="AU206" s="192" t="s">
        <v>80</v>
      </c>
      <c r="AY206" s="20" t="s">
        <v>191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669</v>
      </c>
      <c r="BM206" s="192" t="s">
        <v>1065</v>
      </c>
    </row>
    <row r="207" spans="1:65" s="2" customFormat="1" ht="11.25">
      <c r="A207" s="37"/>
      <c r="B207" s="38"/>
      <c r="C207" s="39"/>
      <c r="D207" s="194" t="s">
        <v>199</v>
      </c>
      <c r="E207" s="39"/>
      <c r="F207" s="195" t="s">
        <v>5420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199</v>
      </c>
      <c r="AU207" s="20" t="s">
        <v>80</v>
      </c>
    </row>
    <row r="208" spans="1:65" s="2" customFormat="1" ht="16.5" customHeight="1">
      <c r="A208" s="37"/>
      <c r="B208" s="38"/>
      <c r="C208" s="181" t="s">
        <v>622</v>
      </c>
      <c r="D208" s="181" t="s">
        <v>193</v>
      </c>
      <c r="E208" s="182" t="s">
        <v>5421</v>
      </c>
      <c r="F208" s="183" t="s">
        <v>5422</v>
      </c>
      <c r="G208" s="184" t="s">
        <v>2990</v>
      </c>
      <c r="H208" s="185">
        <v>4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669</v>
      </c>
      <c r="AT208" s="192" t="s">
        <v>193</v>
      </c>
      <c r="AU208" s="192" t="s">
        <v>80</v>
      </c>
      <c r="AY208" s="20" t="s">
        <v>191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669</v>
      </c>
      <c r="BM208" s="192" t="s">
        <v>1079</v>
      </c>
    </row>
    <row r="209" spans="1:65" s="2" customFormat="1" ht="11.25">
      <c r="A209" s="37"/>
      <c r="B209" s="38"/>
      <c r="C209" s="39"/>
      <c r="D209" s="194" t="s">
        <v>199</v>
      </c>
      <c r="E209" s="39"/>
      <c r="F209" s="195" t="s">
        <v>5422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199</v>
      </c>
      <c r="AU209" s="20" t="s">
        <v>80</v>
      </c>
    </row>
    <row r="210" spans="1:65" s="2" customFormat="1" ht="16.5" customHeight="1">
      <c r="A210" s="37"/>
      <c r="B210" s="38"/>
      <c r="C210" s="181" t="s">
        <v>629</v>
      </c>
      <c r="D210" s="181" t="s">
        <v>193</v>
      </c>
      <c r="E210" s="182" t="s">
        <v>5423</v>
      </c>
      <c r="F210" s="183" t="s">
        <v>5424</v>
      </c>
      <c r="G210" s="184" t="s">
        <v>2990</v>
      </c>
      <c r="H210" s="185">
        <v>3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44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669</v>
      </c>
      <c r="AT210" s="192" t="s">
        <v>193</v>
      </c>
      <c r="AU210" s="192" t="s">
        <v>80</v>
      </c>
      <c r="AY210" s="20" t="s">
        <v>191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669</v>
      </c>
      <c r="BM210" s="192" t="s">
        <v>1093</v>
      </c>
    </row>
    <row r="211" spans="1:65" s="2" customFormat="1" ht="11.25">
      <c r="A211" s="37"/>
      <c r="B211" s="38"/>
      <c r="C211" s="39"/>
      <c r="D211" s="194" t="s">
        <v>199</v>
      </c>
      <c r="E211" s="39"/>
      <c r="F211" s="195" t="s">
        <v>5424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199</v>
      </c>
      <c r="AU211" s="20" t="s">
        <v>80</v>
      </c>
    </row>
    <row r="212" spans="1:65" s="2" customFormat="1" ht="16.5" customHeight="1">
      <c r="A212" s="37"/>
      <c r="B212" s="38"/>
      <c r="C212" s="181" t="s">
        <v>634</v>
      </c>
      <c r="D212" s="181" t="s">
        <v>193</v>
      </c>
      <c r="E212" s="182" t="s">
        <v>5425</v>
      </c>
      <c r="F212" s="183" t="s">
        <v>5426</v>
      </c>
      <c r="G212" s="184" t="s">
        <v>2990</v>
      </c>
      <c r="H212" s="185">
        <v>2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669</v>
      </c>
      <c r="AT212" s="192" t="s">
        <v>193</v>
      </c>
      <c r="AU212" s="192" t="s">
        <v>80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669</v>
      </c>
      <c r="BM212" s="192" t="s">
        <v>1105</v>
      </c>
    </row>
    <row r="213" spans="1:65" s="2" customFormat="1" ht="11.25">
      <c r="A213" s="37"/>
      <c r="B213" s="38"/>
      <c r="C213" s="39"/>
      <c r="D213" s="194" t="s">
        <v>199</v>
      </c>
      <c r="E213" s="39"/>
      <c r="F213" s="195" t="s">
        <v>5426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80</v>
      </c>
    </row>
    <row r="214" spans="1:65" s="2" customFormat="1" ht="16.5" customHeight="1">
      <c r="A214" s="37"/>
      <c r="B214" s="38"/>
      <c r="C214" s="181" t="s">
        <v>641</v>
      </c>
      <c r="D214" s="181" t="s">
        <v>193</v>
      </c>
      <c r="E214" s="182" t="s">
        <v>5427</v>
      </c>
      <c r="F214" s="183" t="s">
        <v>5428</v>
      </c>
      <c r="G214" s="184" t="s">
        <v>2990</v>
      </c>
      <c r="H214" s="185">
        <v>1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44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669</v>
      </c>
      <c r="AT214" s="192" t="s">
        <v>193</v>
      </c>
      <c r="AU214" s="192" t="s">
        <v>80</v>
      </c>
      <c r="AY214" s="20" t="s">
        <v>191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669</v>
      </c>
      <c r="BM214" s="192" t="s">
        <v>1120</v>
      </c>
    </row>
    <row r="215" spans="1:65" s="2" customFormat="1" ht="11.25">
      <c r="A215" s="37"/>
      <c r="B215" s="38"/>
      <c r="C215" s="39"/>
      <c r="D215" s="194" t="s">
        <v>199</v>
      </c>
      <c r="E215" s="39"/>
      <c r="F215" s="195" t="s">
        <v>5428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199</v>
      </c>
      <c r="AU215" s="20" t="s">
        <v>80</v>
      </c>
    </row>
    <row r="216" spans="1:65" s="2" customFormat="1" ht="16.5" customHeight="1">
      <c r="A216" s="37"/>
      <c r="B216" s="38"/>
      <c r="C216" s="181" t="s">
        <v>646</v>
      </c>
      <c r="D216" s="181" t="s">
        <v>193</v>
      </c>
      <c r="E216" s="182" t="s">
        <v>5429</v>
      </c>
      <c r="F216" s="183" t="s">
        <v>5430</v>
      </c>
      <c r="G216" s="184" t="s">
        <v>2990</v>
      </c>
      <c r="H216" s="185">
        <v>8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669</v>
      </c>
      <c r="AT216" s="192" t="s">
        <v>193</v>
      </c>
      <c r="AU216" s="192" t="s">
        <v>80</v>
      </c>
      <c r="AY216" s="20" t="s">
        <v>191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669</v>
      </c>
      <c r="BM216" s="192" t="s">
        <v>1134</v>
      </c>
    </row>
    <row r="217" spans="1:65" s="2" customFormat="1" ht="11.25">
      <c r="A217" s="37"/>
      <c r="B217" s="38"/>
      <c r="C217" s="39"/>
      <c r="D217" s="194" t="s">
        <v>199</v>
      </c>
      <c r="E217" s="39"/>
      <c r="F217" s="195" t="s">
        <v>5430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199</v>
      </c>
      <c r="AU217" s="20" t="s">
        <v>80</v>
      </c>
    </row>
    <row r="218" spans="1:65" s="2" customFormat="1" ht="16.5" customHeight="1">
      <c r="A218" s="37"/>
      <c r="B218" s="38"/>
      <c r="C218" s="181" t="s">
        <v>653</v>
      </c>
      <c r="D218" s="181" t="s">
        <v>193</v>
      </c>
      <c r="E218" s="182" t="s">
        <v>5431</v>
      </c>
      <c r="F218" s="183" t="s">
        <v>5432</v>
      </c>
      <c r="G218" s="184" t="s">
        <v>2990</v>
      </c>
      <c r="H218" s="185">
        <v>3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669</v>
      </c>
      <c r="AT218" s="192" t="s">
        <v>193</v>
      </c>
      <c r="AU218" s="192" t="s">
        <v>80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669</v>
      </c>
      <c r="BM218" s="192" t="s">
        <v>1149</v>
      </c>
    </row>
    <row r="219" spans="1:65" s="2" customFormat="1" ht="11.25">
      <c r="A219" s="37"/>
      <c r="B219" s="38"/>
      <c r="C219" s="39"/>
      <c r="D219" s="194" t="s">
        <v>199</v>
      </c>
      <c r="E219" s="39"/>
      <c r="F219" s="195" t="s">
        <v>5432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80</v>
      </c>
    </row>
    <row r="220" spans="1:65" s="2" customFormat="1" ht="16.5" customHeight="1">
      <c r="A220" s="37"/>
      <c r="B220" s="38"/>
      <c r="C220" s="181" t="s">
        <v>656</v>
      </c>
      <c r="D220" s="181" t="s">
        <v>193</v>
      </c>
      <c r="E220" s="182" t="s">
        <v>5433</v>
      </c>
      <c r="F220" s="183" t="s">
        <v>5434</v>
      </c>
      <c r="G220" s="184" t="s">
        <v>2990</v>
      </c>
      <c r="H220" s="185">
        <v>3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669</v>
      </c>
      <c r="AT220" s="192" t="s">
        <v>193</v>
      </c>
      <c r="AU220" s="192" t="s">
        <v>80</v>
      </c>
      <c r="AY220" s="20" t="s">
        <v>191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669</v>
      </c>
      <c r="BM220" s="192" t="s">
        <v>1164</v>
      </c>
    </row>
    <row r="221" spans="1:65" s="2" customFormat="1" ht="11.25">
      <c r="A221" s="37"/>
      <c r="B221" s="38"/>
      <c r="C221" s="39"/>
      <c r="D221" s="194" t="s">
        <v>199</v>
      </c>
      <c r="E221" s="39"/>
      <c r="F221" s="195" t="s">
        <v>5434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199</v>
      </c>
      <c r="AU221" s="20" t="s">
        <v>80</v>
      </c>
    </row>
    <row r="222" spans="1:65" s="2" customFormat="1" ht="16.5" customHeight="1">
      <c r="A222" s="37"/>
      <c r="B222" s="38"/>
      <c r="C222" s="181" t="s">
        <v>663</v>
      </c>
      <c r="D222" s="181" t="s">
        <v>193</v>
      </c>
      <c r="E222" s="182" t="s">
        <v>5435</v>
      </c>
      <c r="F222" s="183" t="s">
        <v>5436</v>
      </c>
      <c r="G222" s="184" t="s">
        <v>2990</v>
      </c>
      <c r="H222" s="185">
        <v>7</v>
      </c>
      <c r="I222" s="186"/>
      <c r="J222" s="187">
        <f>ROUND(I222*H222,2)</f>
        <v>0</v>
      </c>
      <c r="K222" s="183" t="s">
        <v>19</v>
      </c>
      <c r="L222" s="42"/>
      <c r="M222" s="188" t="s">
        <v>19</v>
      </c>
      <c r="N222" s="189" t="s">
        <v>44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669</v>
      </c>
      <c r="AT222" s="192" t="s">
        <v>193</v>
      </c>
      <c r="AU222" s="192" t="s">
        <v>80</v>
      </c>
      <c r="AY222" s="20" t="s">
        <v>191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669</v>
      </c>
      <c r="BM222" s="192" t="s">
        <v>1178</v>
      </c>
    </row>
    <row r="223" spans="1:65" s="2" customFormat="1" ht="11.25">
      <c r="A223" s="37"/>
      <c r="B223" s="38"/>
      <c r="C223" s="39"/>
      <c r="D223" s="194" t="s">
        <v>199</v>
      </c>
      <c r="E223" s="39"/>
      <c r="F223" s="195" t="s">
        <v>5436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199</v>
      </c>
      <c r="AU223" s="20" t="s">
        <v>80</v>
      </c>
    </row>
    <row r="224" spans="1:65" s="2" customFormat="1" ht="16.5" customHeight="1">
      <c r="A224" s="37"/>
      <c r="B224" s="38"/>
      <c r="C224" s="181" t="s">
        <v>669</v>
      </c>
      <c r="D224" s="181" t="s">
        <v>193</v>
      </c>
      <c r="E224" s="182" t="s">
        <v>5437</v>
      </c>
      <c r="F224" s="183" t="s">
        <v>5438</v>
      </c>
      <c r="G224" s="184" t="s">
        <v>2990</v>
      </c>
      <c r="H224" s="185">
        <v>6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44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669</v>
      </c>
      <c r="AT224" s="192" t="s">
        <v>193</v>
      </c>
      <c r="AU224" s="192" t="s">
        <v>80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669</v>
      </c>
      <c r="BM224" s="192" t="s">
        <v>1193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5438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80</v>
      </c>
    </row>
    <row r="226" spans="1:65" s="2" customFormat="1" ht="16.5" customHeight="1">
      <c r="A226" s="37"/>
      <c r="B226" s="38"/>
      <c r="C226" s="181" t="s">
        <v>673</v>
      </c>
      <c r="D226" s="181" t="s">
        <v>193</v>
      </c>
      <c r="E226" s="182" t="s">
        <v>5439</v>
      </c>
      <c r="F226" s="183" t="s">
        <v>5440</v>
      </c>
      <c r="G226" s="184" t="s">
        <v>2990</v>
      </c>
      <c r="H226" s="185">
        <v>1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669</v>
      </c>
      <c r="AT226" s="192" t="s">
        <v>193</v>
      </c>
      <c r="AU226" s="192" t="s">
        <v>80</v>
      </c>
      <c r="AY226" s="20" t="s">
        <v>191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669</v>
      </c>
      <c r="BM226" s="192" t="s">
        <v>1209</v>
      </c>
    </row>
    <row r="227" spans="1:65" s="2" customFormat="1" ht="11.25">
      <c r="A227" s="37"/>
      <c r="B227" s="38"/>
      <c r="C227" s="39"/>
      <c r="D227" s="194" t="s">
        <v>199</v>
      </c>
      <c r="E227" s="39"/>
      <c r="F227" s="195" t="s">
        <v>5440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199</v>
      </c>
      <c r="AU227" s="20" t="s">
        <v>80</v>
      </c>
    </row>
    <row r="228" spans="1:65" s="2" customFormat="1" ht="16.5" customHeight="1">
      <c r="A228" s="37"/>
      <c r="B228" s="38"/>
      <c r="C228" s="181" t="s">
        <v>680</v>
      </c>
      <c r="D228" s="181" t="s">
        <v>193</v>
      </c>
      <c r="E228" s="182" t="s">
        <v>301</v>
      </c>
      <c r="F228" s="183" t="s">
        <v>5441</v>
      </c>
      <c r="G228" s="184" t="s">
        <v>2990</v>
      </c>
      <c r="H228" s="185">
        <v>1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669</v>
      </c>
      <c r="AT228" s="192" t="s">
        <v>193</v>
      </c>
      <c r="AU228" s="192" t="s">
        <v>80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669</v>
      </c>
      <c r="BM228" s="192" t="s">
        <v>1226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5441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80</v>
      </c>
    </row>
    <row r="230" spans="1:65" s="2" customFormat="1" ht="16.5" customHeight="1">
      <c r="A230" s="37"/>
      <c r="B230" s="38"/>
      <c r="C230" s="181" t="s">
        <v>686</v>
      </c>
      <c r="D230" s="181" t="s">
        <v>193</v>
      </c>
      <c r="E230" s="182" t="s">
        <v>5442</v>
      </c>
      <c r="F230" s="183" t="s">
        <v>5443</v>
      </c>
      <c r="G230" s="184" t="s">
        <v>2990</v>
      </c>
      <c r="H230" s="185">
        <v>1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669</v>
      </c>
      <c r="AT230" s="192" t="s">
        <v>193</v>
      </c>
      <c r="AU230" s="192" t="s">
        <v>80</v>
      </c>
      <c r="AY230" s="20" t="s">
        <v>191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669</v>
      </c>
      <c r="BM230" s="192" t="s">
        <v>1244</v>
      </c>
    </row>
    <row r="231" spans="1:65" s="2" customFormat="1" ht="11.25">
      <c r="A231" s="37"/>
      <c r="B231" s="38"/>
      <c r="C231" s="39"/>
      <c r="D231" s="194" t="s">
        <v>199</v>
      </c>
      <c r="E231" s="39"/>
      <c r="F231" s="195" t="s">
        <v>5443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199</v>
      </c>
      <c r="AU231" s="20" t="s">
        <v>80</v>
      </c>
    </row>
    <row r="232" spans="1:65" s="12" customFormat="1" ht="25.9" customHeight="1">
      <c r="B232" s="165"/>
      <c r="C232" s="166"/>
      <c r="D232" s="167" t="s">
        <v>72</v>
      </c>
      <c r="E232" s="168" t="s">
        <v>5444</v>
      </c>
      <c r="F232" s="168" t="s">
        <v>5445</v>
      </c>
      <c r="G232" s="166"/>
      <c r="H232" s="166"/>
      <c r="I232" s="169"/>
      <c r="J232" s="170">
        <f>BK232</f>
        <v>0</v>
      </c>
      <c r="K232" s="166"/>
      <c r="L232" s="171"/>
      <c r="M232" s="172"/>
      <c r="N232" s="173"/>
      <c r="O232" s="173"/>
      <c r="P232" s="174">
        <f>SUM(P233:P240)</f>
        <v>0</v>
      </c>
      <c r="Q232" s="173"/>
      <c r="R232" s="174">
        <f>SUM(R233:R240)</f>
        <v>0</v>
      </c>
      <c r="S232" s="173"/>
      <c r="T232" s="175">
        <f>SUM(T233:T240)</f>
        <v>0</v>
      </c>
      <c r="AR232" s="176" t="s">
        <v>80</v>
      </c>
      <c r="AT232" s="177" t="s">
        <v>72</v>
      </c>
      <c r="AU232" s="177" t="s">
        <v>73</v>
      </c>
      <c r="AY232" s="176" t="s">
        <v>191</v>
      </c>
      <c r="BK232" s="178">
        <f>SUM(BK233:BK240)</f>
        <v>0</v>
      </c>
    </row>
    <row r="233" spans="1:65" s="2" customFormat="1" ht="16.5" customHeight="1">
      <c r="A233" s="37"/>
      <c r="B233" s="38"/>
      <c r="C233" s="181" t="s">
        <v>693</v>
      </c>
      <c r="D233" s="181" t="s">
        <v>193</v>
      </c>
      <c r="E233" s="182" t="s">
        <v>5446</v>
      </c>
      <c r="F233" s="183" t="s">
        <v>5447</v>
      </c>
      <c r="G233" s="184" t="s">
        <v>282</v>
      </c>
      <c r="H233" s="185">
        <v>80</v>
      </c>
      <c r="I233" s="186"/>
      <c r="J233" s="187">
        <f>ROUND(I233*H233,2)</f>
        <v>0</v>
      </c>
      <c r="K233" s="183" t="s">
        <v>19</v>
      </c>
      <c r="L233" s="42"/>
      <c r="M233" s="188" t="s">
        <v>19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669</v>
      </c>
      <c r="AT233" s="192" t="s">
        <v>193</v>
      </c>
      <c r="AU233" s="192" t="s">
        <v>80</v>
      </c>
      <c r="AY233" s="20" t="s">
        <v>191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669</v>
      </c>
      <c r="BM233" s="192" t="s">
        <v>1272</v>
      </c>
    </row>
    <row r="234" spans="1:65" s="2" customFormat="1" ht="11.25">
      <c r="A234" s="37"/>
      <c r="B234" s="38"/>
      <c r="C234" s="39"/>
      <c r="D234" s="194" t="s">
        <v>199</v>
      </c>
      <c r="E234" s="39"/>
      <c r="F234" s="195" t="s">
        <v>5447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199</v>
      </c>
      <c r="AU234" s="20" t="s">
        <v>80</v>
      </c>
    </row>
    <row r="235" spans="1:65" s="2" customFormat="1" ht="16.5" customHeight="1">
      <c r="A235" s="37"/>
      <c r="B235" s="38"/>
      <c r="C235" s="181" t="s">
        <v>711</v>
      </c>
      <c r="D235" s="181" t="s">
        <v>193</v>
      </c>
      <c r="E235" s="182" t="s">
        <v>5448</v>
      </c>
      <c r="F235" s="183" t="s">
        <v>5449</v>
      </c>
      <c r="G235" s="184" t="s">
        <v>282</v>
      </c>
      <c r="H235" s="185">
        <v>80</v>
      </c>
      <c r="I235" s="186"/>
      <c r="J235" s="187">
        <f>ROUND(I235*H235,2)</f>
        <v>0</v>
      </c>
      <c r="K235" s="183" t="s">
        <v>19</v>
      </c>
      <c r="L235" s="42"/>
      <c r="M235" s="188" t="s">
        <v>19</v>
      </c>
      <c r="N235" s="189" t="s">
        <v>44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669</v>
      </c>
      <c r="AT235" s="192" t="s">
        <v>193</v>
      </c>
      <c r="AU235" s="192" t="s">
        <v>80</v>
      </c>
      <c r="AY235" s="20" t="s">
        <v>191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80</v>
      </c>
      <c r="BK235" s="193">
        <f>ROUND(I235*H235,2)</f>
        <v>0</v>
      </c>
      <c r="BL235" s="20" t="s">
        <v>669</v>
      </c>
      <c r="BM235" s="192" t="s">
        <v>1285</v>
      </c>
    </row>
    <row r="236" spans="1:65" s="2" customFormat="1" ht="11.25">
      <c r="A236" s="37"/>
      <c r="B236" s="38"/>
      <c r="C236" s="39"/>
      <c r="D236" s="194" t="s">
        <v>199</v>
      </c>
      <c r="E236" s="39"/>
      <c r="F236" s="195" t="s">
        <v>5449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199</v>
      </c>
      <c r="AU236" s="20" t="s">
        <v>80</v>
      </c>
    </row>
    <row r="237" spans="1:65" s="2" customFormat="1" ht="16.5" customHeight="1">
      <c r="A237" s="37"/>
      <c r="B237" s="38"/>
      <c r="C237" s="181" t="s">
        <v>720</v>
      </c>
      <c r="D237" s="181" t="s">
        <v>193</v>
      </c>
      <c r="E237" s="182" t="s">
        <v>5450</v>
      </c>
      <c r="F237" s="183" t="s">
        <v>5451</v>
      </c>
      <c r="G237" s="184" t="s">
        <v>2990</v>
      </c>
      <c r="H237" s="185">
        <v>1</v>
      </c>
      <c r="I237" s="186"/>
      <c r="J237" s="187">
        <f>ROUND(I237*H237,2)</f>
        <v>0</v>
      </c>
      <c r="K237" s="183" t="s">
        <v>19</v>
      </c>
      <c r="L237" s="42"/>
      <c r="M237" s="188" t="s">
        <v>19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669</v>
      </c>
      <c r="AT237" s="192" t="s">
        <v>193</v>
      </c>
      <c r="AU237" s="192" t="s">
        <v>80</v>
      </c>
      <c r="AY237" s="20" t="s">
        <v>191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669</v>
      </c>
      <c r="BM237" s="192" t="s">
        <v>1299</v>
      </c>
    </row>
    <row r="238" spans="1:65" s="2" customFormat="1" ht="11.25">
      <c r="A238" s="37"/>
      <c r="B238" s="38"/>
      <c r="C238" s="39"/>
      <c r="D238" s="194" t="s">
        <v>199</v>
      </c>
      <c r="E238" s="39"/>
      <c r="F238" s="195" t="s">
        <v>5452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199</v>
      </c>
      <c r="AU238" s="20" t="s">
        <v>80</v>
      </c>
    </row>
    <row r="239" spans="1:65" s="2" customFormat="1" ht="16.5" customHeight="1">
      <c r="A239" s="37"/>
      <c r="B239" s="38"/>
      <c r="C239" s="181" t="s">
        <v>727</v>
      </c>
      <c r="D239" s="181" t="s">
        <v>193</v>
      </c>
      <c r="E239" s="182" t="s">
        <v>5453</v>
      </c>
      <c r="F239" s="183" t="s">
        <v>5454</v>
      </c>
      <c r="G239" s="184" t="s">
        <v>2990</v>
      </c>
      <c r="H239" s="185">
        <v>1</v>
      </c>
      <c r="I239" s="186"/>
      <c r="J239" s="187">
        <f>ROUND(I239*H239,2)</f>
        <v>0</v>
      </c>
      <c r="K239" s="183" t="s">
        <v>19</v>
      </c>
      <c r="L239" s="42"/>
      <c r="M239" s="188" t="s">
        <v>19</v>
      </c>
      <c r="N239" s="189" t="s">
        <v>44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669</v>
      </c>
      <c r="AT239" s="192" t="s">
        <v>193</v>
      </c>
      <c r="AU239" s="192" t="s">
        <v>80</v>
      </c>
      <c r="AY239" s="20" t="s">
        <v>191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669</v>
      </c>
      <c r="BM239" s="192" t="s">
        <v>1310</v>
      </c>
    </row>
    <row r="240" spans="1:65" s="2" customFormat="1" ht="11.25">
      <c r="A240" s="37"/>
      <c r="B240" s="38"/>
      <c r="C240" s="39"/>
      <c r="D240" s="194" t="s">
        <v>199</v>
      </c>
      <c r="E240" s="39"/>
      <c r="F240" s="195" t="s">
        <v>5454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199</v>
      </c>
      <c r="AU240" s="20" t="s">
        <v>80</v>
      </c>
    </row>
    <row r="241" spans="1:65" s="12" customFormat="1" ht="25.9" customHeight="1">
      <c r="B241" s="165"/>
      <c r="C241" s="166"/>
      <c r="D241" s="167" t="s">
        <v>72</v>
      </c>
      <c r="E241" s="168" t="s">
        <v>5455</v>
      </c>
      <c r="F241" s="168" t="s">
        <v>5456</v>
      </c>
      <c r="G241" s="166"/>
      <c r="H241" s="166"/>
      <c r="I241" s="169"/>
      <c r="J241" s="170">
        <f>BK241</f>
        <v>0</v>
      </c>
      <c r="K241" s="166"/>
      <c r="L241" s="171"/>
      <c r="M241" s="172"/>
      <c r="N241" s="173"/>
      <c r="O241" s="173"/>
      <c r="P241" s="174">
        <f>SUM(P242:P247)</f>
        <v>0</v>
      </c>
      <c r="Q241" s="173"/>
      <c r="R241" s="174">
        <f>SUM(R242:R247)</f>
        <v>0</v>
      </c>
      <c r="S241" s="173"/>
      <c r="T241" s="175">
        <f>SUM(T242:T247)</f>
        <v>0</v>
      </c>
      <c r="AR241" s="176" t="s">
        <v>80</v>
      </c>
      <c r="AT241" s="177" t="s">
        <v>72</v>
      </c>
      <c r="AU241" s="177" t="s">
        <v>73</v>
      </c>
      <c r="AY241" s="176" t="s">
        <v>191</v>
      </c>
      <c r="BK241" s="178">
        <f>SUM(BK242:BK247)</f>
        <v>0</v>
      </c>
    </row>
    <row r="242" spans="1:65" s="2" customFormat="1" ht="24.2" customHeight="1">
      <c r="A242" s="37"/>
      <c r="B242" s="38"/>
      <c r="C242" s="181" t="s">
        <v>739</v>
      </c>
      <c r="D242" s="181" t="s">
        <v>193</v>
      </c>
      <c r="E242" s="182" t="s">
        <v>5457</v>
      </c>
      <c r="F242" s="183" t="s">
        <v>5458</v>
      </c>
      <c r="G242" s="184" t="s">
        <v>2990</v>
      </c>
      <c r="H242" s="185">
        <v>2</v>
      </c>
      <c r="I242" s="186"/>
      <c r="J242" s="187">
        <f>ROUND(I242*H242,2)</f>
        <v>0</v>
      </c>
      <c r="K242" s="183" t="s">
        <v>19</v>
      </c>
      <c r="L242" s="42"/>
      <c r="M242" s="188" t="s">
        <v>19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669</v>
      </c>
      <c r="AT242" s="192" t="s">
        <v>193</v>
      </c>
      <c r="AU242" s="192" t="s">
        <v>80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669</v>
      </c>
      <c r="BM242" s="192" t="s">
        <v>1324</v>
      </c>
    </row>
    <row r="243" spans="1:65" s="2" customFormat="1" ht="19.5">
      <c r="A243" s="37"/>
      <c r="B243" s="38"/>
      <c r="C243" s="39"/>
      <c r="D243" s="194" t="s">
        <v>199</v>
      </c>
      <c r="E243" s="39"/>
      <c r="F243" s="195" t="s">
        <v>5459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80</v>
      </c>
    </row>
    <row r="244" spans="1:65" s="2" customFormat="1" ht="24.2" customHeight="1">
      <c r="A244" s="37"/>
      <c r="B244" s="38"/>
      <c r="C244" s="181" t="s">
        <v>745</v>
      </c>
      <c r="D244" s="181" t="s">
        <v>193</v>
      </c>
      <c r="E244" s="182" t="s">
        <v>5460</v>
      </c>
      <c r="F244" s="183" t="s">
        <v>5461</v>
      </c>
      <c r="G244" s="184" t="s">
        <v>2990</v>
      </c>
      <c r="H244" s="185">
        <v>3</v>
      </c>
      <c r="I244" s="186"/>
      <c r="J244" s="187">
        <f>ROUND(I244*H244,2)</f>
        <v>0</v>
      </c>
      <c r="K244" s="183" t="s">
        <v>19</v>
      </c>
      <c r="L244" s="42"/>
      <c r="M244" s="188" t="s">
        <v>19</v>
      </c>
      <c r="N244" s="189" t="s">
        <v>44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669</v>
      </c>
      <c r="AT244" s="192" t="s">
        <v>193</v>
      </c>
      <c r="AU244" s="192" t="s">
        <v>80</v>
      </c>
      <c r="AY244" s="20" t="s">
        <v>191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669</v>
      </c>
      <c r="BM244" s="192" t="s">
        <v>1338</v>
      </c>
    </row>
    <row r="245" spans="1:65" s="2" customFormat="1" ht="11.25">
      <c r="A245" s="37"/>
      <c r="B245" s="38"/>
      <c r="C245" s="39"/>
      <c r="D245" s="194" t="s">
        <v>199</v>
      </c>
      <c r="E245" s="39"/>
      <c r="F245" s="195" t="s">
        <v>5462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199</v>
      </c>
      <c r="AU245" s="20" t="s">
        <v>80</v>
      </c>
    </row>
    <row r="246" spans="1:65" s="2" customFormat="1" ht="33" customHeight="1">
      <c r="A246" s="37"/>
      <c r="B246" s="38"/>
      <c r="C246" s="181" t="s">
        <v>751</v>
      </c>
      <c r="D246" s="181" t="s">
        <v>193</v>
      </c>
      <c r="E246" s="182" t="s">
        <v>5463</v>
      </c>
      <c r="F246" s="183" t="s">
        <v>5464</v>
      </c>
      <c r="G246" s="184" t="s">
        <v>2990</v>
      </c>
      <c r="H246" s="185">
        <v>1</v>
      </c>
      <c r="I246" s="186"/>
      <c r="J246" s="187">
        <f>ROUND(I246*H246,2)</f>
        <v>0</v>
      </c>
      <c r="K246" s="183" t="s">
        <v>19</v>
      </c>
      <c r="L246" s="42"/>
      <c r="M246" s="188" t="s">
        <v>19</v>
      </c>
      <c r="N246" s="189" t="s">
        <v>44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669</v>
      </c>
      <c r="AT246" s="192" t="s">
        <v>193</v>
      </c>
      <c r="AU246" s="192" t="s">
        <v>80</v>
      </c>
      <c r="AY246" s="20" t="s">
        <v>191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669</v>
      </c>
      <c r="BM246" s="192" t="s">
        <v>1352</v>
      </c>
    </row>
    <row r="247" spans="1:65" s="2" customFormat="1" ht="19.5">
      <c r="A247" s="37"/>
      <c r="B247" s="38"/>
      <c r="C247" s="39"/>
      <c r="D247" s="194" t="s">
        <v>199</v>
      </c>
      <c r="E247" s="39"/>
      <c r="F247" s="195" t="s">
        <v>5465</v>
      </c>
      <c r="G247" s="39"/>
      <c r="H247" s="39"/>
      <c r="I247" s="196"/>
      <c r="J247" s="39"/>
      <c r="K247" s="39"/>
      <c r="L247" s="42"/>
      <c r="M247" s="245"/>
      <c r="N247" s="246"/>
      <c r="O247" s="247"/>
      <c r="P247" s="247"/>
      <c r="Q247" s="247"/>
      <c r="R247" s="247"/>
      <c r="S247" s="247"/>
      <c r="T247" s="24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199</v>
      </c>
      <c r="AU247" s="20" t="s">
        <v>80</v>
      </c>
    </row>
    <row r="248" spans="1:65" s="2" customFormat="1" ht="6.95" customHeight="1">
      <c r="A248" s="37"/>
      <c r="B248" s="50"/>
      <c r="C248" s="51"/>
      <c r="D248" s="51"/>
      <c r="E248" s="51"/>
      <c r="F248" s="51"/>
      <c r="G248" s="51"/>
      <c r="H248" s="51"/>
      <c r="I248" s="51"/>
      <c r="J248" s="51"/>
      <c r="K248" s="51"/>
      <c r="L248" s="42"/>
      <c r="M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</row>
  </sheetData>
  <sheetProtection algorithmName="SHA-512" hashValue="2pRLa4CUqQMLsmSRgtyM72rkmigO62LoAAL8rMsUaHD8lDHe131oefMBWuEaFN3j3FLTfflQN2uNOhnQPaRKTQ==" saltValue="kX0/bGbgxKknmrA1cLKfZ5z13PgcY/APC00USlpTVngsAz/JXPPt0SX52YE7ENzu4FHbv7ojgqbmZCKXseIJgQ==" spinCount="100000" sheet="1" objects="1" scenarios="1" formatColumns="0" formatRows="0" autoFilter="0"/>
  <autoFilter ref="C94:K247" xr:uid="{00000000-0009-0000-0000-000009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5287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5466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ROUND(J94,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ROUND((SUM(BE94:BE149)),  2)</f>
        <v>0</v>
      </c>
      <c r="G37" s="37"/>
      <c r="H37" s="37"/>
      <c r="I37" s="127">
        <v>0.21</v>
      </c>
      <c r="J37" s="126">
        <f>ROUND(((SUM(BE94:BE149))*I37),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ROUND((SUM(BF94:BF149)),  2)</f>
        <v>0</v>
      </c>
      <c r="G38" s="37"/>
      <c r="H38" s="37"/>
      <c r="I38" s="127">
        <v>0.12</v>
      </c>
      <c r="J38" s="126">
        <f>ROUND(((SUM(BF94:BF149))*I38),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ROUND((SUM(BG94:BG149)),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ROUND((SUM(BH94:BH149)),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ROUND((SUM(BI94:BI149)),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5287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D.2.3 - ZZT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J94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5467</v>
      </c>
      <c r="E68" s="146"/>
      <c r="F68" s="146"/>
      <c r="G68" s="146"/>
      <c r="H68" s="146"/>
      <c r="I68" s="146"/>
      <c r="J68" s="147">
        <f>J121</f>
        <v>0</v>
      </c>
      <c r="K68" s="144"/>
      <c r="L68" s="148"/>
    </row>
    <row r="69" spans="1:47" s="9" customFormat="1" ht="24.95" customHeight="1">
      <c r="B69" s="143"/>
      <c r="C69" s="144"/>
      <c r="D69" s="145" t="s">
        <v>5468</v>
      </c>
      <c r="E69" s="146"/>
      <c r="F69" s="146"/>
      <c r="G69" s="146"/>
      <c r="H69" s="146"/>
      <c r="I69" s="146"/>
      <c r="J69" s="147">
        <f>J128</f>
        <v>0</v>
      </c>
      <c r="K69" s="144"/>
      <c r="L69" s="148"/>
    </row>
    <row r="70" spans="1:47" s="9" customFormat="1" ht="24.95" customHeight="1">
      <c r="B70" s="143"/>
      <c r="C70" s="144"/>
      <c r="D70" s="145" t="s">
        <v>5469</v>
      </c>
      <c r="E70" s="146"/>
      <c r="F70" s="146"/>
      <c r="G70" s="146"/>
      <c r="H70" s="146"/>
      <c r="I70" s="146"/>
      <c r="J70" s="147">
        <f>J141</f>
        <v>0</v>
      </c>
      <c r="K70" s="144"/>
      <c r="L70" s="148"/>
    </row>
    <row r="71" spans="1:47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47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47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24.95" customHeight="1">
      <c r="A77" s="37"/>
      <c r="B77" s="38"/>
      <c r="C77" s="26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6.5" customHeight="1">
      <c r="A80" s="37"/>
      <c r="B80" s="38"/>
      <c r="C80" s="39"/>
      <c r="D80" s="39"/>
      <c r="E80" s="399" t="str">
        <f>E7</f>
        <v>Rekonstrukce plaveckého bazénu ZŠ a MŠ Weberova</v>
      </c>
      <c r="F80" s="400"/>
      <c r="G80" s="400"/>
      <c r="H80" s="400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136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1" customFormat="1" ht="16.5" customHeight="1">
      <c r="B82" s="24"/>
      <c r="C82" s="25"/>
      <c r="D82" s="25"/>
      <c r="E82" s="399" t="s">
        <v>137</v>
      </c>
      <c r="F82" s="359"/>
      <c r="G82" s="359"/>
      <c r="H82" s="359"/>
      <c r="I82" s="25"/>
      <c r="J82" s="25"/>
      <c r="K82" s="25"/>
      <c r="L82" s="23"/>
    </row>
    <row r="83" spans="1:65" s="1" customFormat="1" ht="12" customHeight="1">
      <c r="B83" s="24"/>
      <c r="C83" s="32" t="s">
        <v>138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03" t="s">
        <v>5287</v>
      </c>
      <c r="F84" s="401"/>
      <c r="G84" s="401"/>
      <c r="H84" s="401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2946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52" t="str">
        <f>E13</f>
        <v>D.2.3 - ZZT</v>
      </c>
      <c r="F86" s="401"/>
      <c r="G86" s="401"/>
      <c r="H86" s="401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21</v>
      </c>
      <c r="D88" s="39"/>
      <c r="E88" s="39"/>
      <c r="F88" s="30" t="str">
        <f>F16</f>
        <v>areál ZŠ a MŠ Weberova v Praze 5-Košířích</v>
      </c>
      <c r="G88" s="39"/>
      <c r="H88" s="39"/>
      <c r="I88" s="32" t="s">
        <v>23</v>
      </c>
      <c r="J88" s="62" t="str">
        <f>IF(J16="","",J16)</f>
        <v>Vyplň údaj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40.15" customHeight="1">
      <c r="A90" s="37"/>
      <c r="B90" s="38"/>
      <c r="C90" s="32" t="s">
        <v>24</v>
      </c>
      <c r="D90" s="39"/>
      <c r="E90" s="39"/>
      <c r="F90" s="30" t="str">
        <f>E19</f>
        <v>Městská část Praha 5, nám. 14. října 4, Praha 5</v>
      </c>
      <c r="G90" s="39"/>
      <c r="H90" s="39"/>
      <c r="I90" s="32" t="s">
        <v>31</v>
      </c>
      <c r="J90" s="35" t="str">
        <f>E25</f>
        <v>Atelier 11 Hradec Králové s.r.o., Jižní 870/2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>
      <c r="A91" s="37"/>
      <c r="B91" s="38"/>
      <c r="C91" s="32" t="s">
        <v>29</v>
      </c>
      <c r="D91" s="39"/>
      <c r="E91" s="39"/>
      <c r="F91" s="30" t="str">
        <f>IF(E22="","",E22)</f>
        <v>Vyplň údaj</v>
      </c>
      <c r="G91" s="39"/>
      <c r="H91" s="39"/>
      <c r="I91" s="32" t="s">
        <v>35</v>
      </c>
      <c r="J91" s="35" t="str">
        <f>E28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4"/>
      <c r="B93" s="155"/>
      <c r="C93" s="156" t="s">
        <v>177</v>
      </c>
      <c r="D93" s="157" t="s">
        <v>58</v>
      </c>
      <c r="E93" s="157" t="s">
        <v>54</v>
      </c>
      <c r="F93" s="157" t="s">
        <v>55</v>
      </c>
      <c r="G93" s="157" t="s">
        <v>178</v>
      </c>
      <c r="H93" s="157" t="s">
        <v>179</v>
      </c>
      <c r="I93" s="157" t="s">
        <v>180</v>
      </c>
      <c r="J93" s="157" t="s">
        <v>142</v>
      </c>
      <c r="K93" s="158" t="s">
        <v>181</v>
      </c>
      <c r="L93" s="159"/>
      <c r="M93" s="71" t="s">
        <v>19</v>
      </c>
      <c r="N93" s="72" t="s">
        <v>43</v>
      </c>
      <c r="O93" s="72" t="s">
        <v>182</v>
      </c>
      <c r="P93" s="72" t="s">
        <v>183</v>
      </c>
      <c r="Q93" s="72" t="s">
        <v>184</v>
      </c>
      <c r="R93" s="72" t="s">
        <v>185</v>
      </c>
      <c r="S93" s="72" t="s">
        <v>186</v>
      </c>
      <c r="T93" s="73" t="s">
        <v>187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7"/>
      <c r="B94" s="38"/>
      <c r="C94" s="78" t="s">
        <v>188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P95+SUM(P96:P121)+P128+P141</f>
        <v>0</v>
      </c>
      <c r="Q94" s="75"/>
      <c r="R94" s="162">
        <f>R95+SUM(R96:R121)+R128+R141</f>
        <v>0</v>
      </c>
      <c r="S94" s="75"/>
      <c r="T94" s="163">
        <f>T95+SUM(T96:T121)+T128+T141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143</v>
      </c>
      <c r="BK94" s="164">
        <f>BK95+SUM(BK96:BK121)+BK128+BK141</f>
        <v>0</v>
      </c>
    </row>
    <row r="95" spans="1:65" s="2" customFormat="1" ht="37.9" customHeight="1">
      <c r="A95" s="37"/>
      <c r="B95" s="38"/>
      <c r="C95" s="181" t="s">
        <v>80</v>
      </c>
      <c r="D95" s="181" t="s">
        <v>193</v>
      </c>
      <c r="E95" s="182" t="s">
        <v>5470</v>
      </c>
      <c r="F95" s="183" t="s">
        <v>5471</v>
      </c>
      <c r="G95" s="184" t="s">
        <v>2990</v>
      </c>
      <c r="H95" s="185">
        <v>1</v>
      </c>
      <c r="I95" s="186"/>
      <c r="J95" s="187">
        <f>ROUND(I95*H95,2)</f>
        <v>0</v>
      </c>
      <c r="K95" s="183" t="s">
        <v>19</v>
      </c>
      <c r="L95" s="42"/>
      <c r="M95" s="188" t="s">
        <v>19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669</v>
      </c>
      <c r="AT95" s="192" t="s">
        <v>193</v>
      </c>
      <c r="AU95" s="192" t="s">
        <v>73</v>
      </c>
      <c r="AY95" s="20" t="s">
        <v>191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669</v>
      </c>
      <c r="BM95" s="192" t="s">
        <v>197</v>
      </c>
    </row>
    <row r="96" spans="1:65" s="2" customFormat="1" ht="39">
      <c r="A96" s="37"/>
      <c r="B96" s="38"/>
      <c r="C96" s="39"/>
      <c r="D96" s="194" t="s">
        <v>199</v>
      </c>
      <c r="E96" s="39"/>
      <c r="F96" s="195" t="s">
        <v>5472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199</v>
      </c>
      <c r="AU96" s="20" t="s">
        <v>73</v>
      </c>
    </row>
    <row r="97" spans="1:65" s="2" customFormat="1" ht="37.9" customHeight="1">
      <c r="A97" s="37"/>
      <c r="B97" s="38"/>
      <c r="C97" s="181" t="s">
        <v>82</v>
      </c>
      <c r="D97" s="181" t="s">
        <v>193</v>
      </c>
      <c r="E97" s="182" t="s">
        <v>5473</v>
      </c>
      <c r="F97" s="183" t="s">
        <v>5474</v>
      </c>
      <c r="G97" s="184" t="s">
        <v>2990</v>
      </c>
      <c r="H97" s="185">
        <v>1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669</v>
      </c>
      <c r="AT97" s="192" t="s">
        <v>193</v>
      </c>
      <c r="AU97" s="192" t="s">
        <v>73</v>
      </c>
      <c r="AY97" s="20" t="s">
        <v>191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669</v>
      </c>
      <c r="BM97" s="192" t="s">
        <v>223</v>
      </c>
    </row>
    <row r="98" spans="1:65" s="2" customFormat="1" ht="39">
      <c r="A98" s="37"/>
      <c r="B98" s="38"/>
      <c r="C98" s="39"/>
      <c r="D98" s="194" t="s">
        <v>199</v>
      </c>
      <c r="E98" s="39"/>
      <c r="F98" s="195" t="s">
        <v>5475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199</v>
      </c>
      <c r="AU98" s="20" t="s">
        <v>73</v>
      </c>
    </row>
    <row r="99" spans="1:65" s="2" customFormat="1" ht="16.5" customHeight="1">
      <c r="A99" s="37"/>
      <c r="B99" s="38"/>
      <c r="C99" s="181" t="s">
        <v>96</v>
      </c>
      <c r="D99" s="181" t="s">
        <v>193</v>
      </c>
      <c r="E99" s="182" t="s">
        <v>5476</v>
      </c>
      <c r="F99" s="183" t="s">
        <v>5477</v>
      </c>
      <c r="G99" s="184" t="s">
        <v>2990</v>
      </c>
      <c r="H99" s="185">
        <v>1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669</v>
      </c>
      <c r="AT99" s="192" t="s">
        <v>193</v>
      </c>
      <c r="AU99" s="192" t="s">
        <v>73</v>
      </c>
      <c r="AY99" s="20" t="s">
        <v>191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669</v>
      </c>
      <c r="BM99" s="192" t="s">
        <v>239</v>
      </c>
    </row>
    <row r="100" spans="1:65" s="2" customFormat="1" ht="11.25">
      <c r="A100" s="37"/>
      <c r="B100" s="38"/>
      <c r="C100" s="39"/>
      <c r="D100" s="194" t="s">
        <v>199</v>
      </c>
      <c r="E100" s="39"/>
      <c r="F100" s="195" t="s">
        <v>5477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199</v>
      </c>
      <c r="AU100" s="20" t="s">
        <v>73</v>
      </c>
    </row>
    <row r="101" spans="1:65" s="2" customFormat="1" ht="24.2" customHeight="1">
      <c r="A101" s="37"/>
      <c r="B101" s="38"/>
      <c r="C101" s="181" t="s">
        <v>197</v>
      </c>
      <c r="D101" s="181" t="s">
        <v>193</v>
      </c>
      <c r="E101" s="182" t="s">
        <v>5478</v>
      </c>
      <c r="F101" s="183" t="s">
        <v>5479</v>
      </c>
      <c r="G101" s="184" t="s">
        <v>2990</v>
      </c>
      <c r="H101" s="185">
        <v>1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669</v>
      </c>
      <c r="AT101" s="192" t="s">
        <v>193</v>
      </c>
      <c r="AU101" s="192" t="s">
        <v>73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669</v>
      </c>
      <c r="BM101" s="192" t="s">
        <v>252</v>
      </c>
    </row>
    <row r="102" spans="1:65" s="2" customFormat="1" ht="19.5">
      <c r="A102" s="37"/>
      <c r="B102" s="38"/>
      <c r="C102" s="39"/>
      <c r="D102" s="194" t="s">
        <v>199</v>
      </c>
      <c r="E102" s="39"/>
      <c r="F102" s="195" t="s">
        <v>5480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73</v>
      </c>
    </row>
    <row r="103" spans="1:65" s="2" customFormat="1" ht="24.2" customHeight="1">
      <c r="A103" s="37"/>
      <c r="B103" s="38"/>
      <c r="C103" s="181" t="s">
        <v>216</v>
      </c>
      <c r="D103" s="181" t="s">
        <v>193</v>
      </c>
      <c r="E103" s="182" t="s">
        <v>5481</v>
      </c>
      <c r="F103" s="183" t="s">
        <v>5482</v>
      </c>
      <c r="G103" s="184" t="s">
        <v>2990</v>
      </c>
      <c r="H103" s="185">
        <v>1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669</v>
      </c>
      <c r="AT103" s="192" t="s">
        <v>193</v>
      </c>
      <c r="AU103" s="192" t="s">
        <v>73</v>
      </c>
      <c r="AY103" s="20" t="s">
        <v>191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669</v>
      </c>
      <c r="BM103" s="192" t="s">
        <v>8</v>
      </c>
    </row>
    <row r="104" spans="1:65" s="2" customFormat="1" ht="19.5">
      <c r="A104" s="37"/>
      <c r="B104" s="38"/>
      <c r="C104" s="39"/>
      <c r="D104" s="194" t="s">
        <v>199</v>
      </c>
      <c r="E104" s="39"/>
      <c r="F104" s="195" t="s">
        <v>5483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199</v>
      </c>
      <c r="AU104" s="20" t="s">
        <v>73</v>
      </c>
    </row>
    <row r="105" spans="1:65" s="2" customFormat="1" ht="24.2" customHeight="1">
      <c r="A105" s="37"/>
      <c r="B105" s="38"/>
      <c r="C105" s="181" t="s">
        <v>223</v>
      </c>
      <c r="D105" s="181" t="s">
        <v>193</v>
      </c>
      <c r="E105" s="182" t="s">
        <v>5484</v>
      </c>
      <c r="F105" s="183" t="s">
        <v>5485</v>
      </c>
      <c r="G105" s="184" t="s">
        <v>2990</v>
      </c>
      <c r="H105" s="185">
        <v>2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669</v>
      </c>
      <c r="AT105" s="192" t="s">
        <v>193</v>
      </c>
      <c r="AU105" s="192" t="s">
        <v>73</v>
      </c>
      <c r="AY105" s="20" t="s">
        <v>191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669</v>
      </c>
      <c r="BM105" s="192" t="s">
        <v>279</v>
      </c>
    </row>
    <row r="106" spans="1:65" s="2" customFormat="1" ht="19.5">
      <c r="A106" s="37"/>
      <c r="B106" s="38"/>
      <c r="C106" s="39"/>
      <c r="D106" s="194" t="s">
        <v>199</v>
      </c>
      <c r="E106" s="39"/>
      <c r="F106" s="195" t="s">
        <v>5486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199</v>
      </c>
      <c r="AU106" s="20" t="s">
        <v>73</v>
      </c>
    </row>
    <row r="107" spans="1:65" s="2" customFormat="1" ht="24.2" customHeight="1">
      <c r="A107" s="37"/>
      <c r="B107" s="38"/>
      <c r="C107" s="181" t="s">
        <v>230</v>
      </c>
      <c r="D107" s="181" t="s">
        <v>193</v>
      </c>
      <c r="E107" s="182" t="s">
        <v>5487</v>
      </c>
      <c r="F107" s="183" t="s">
        <v>5488</v>
      </c>
      <c r="G107" s="184" t="s">
        <v>2990</v>
      </c>
      <c r="H107" s="185">
        <v>1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669</v>
      </c>
      <c r="AT107" s="192" t="s">
        <v>193</v>
      </c>
      <c r="AU107" s="192" t="s">
        <v>73</v>
      </c>
      <c r="AY107" s="20" t="s">
        <v>191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669</v>
      </c>
      <c r="BM107" s="192" t="s">
        <v>292</v>
      </c>
    </row>
    <row r="108" spans="1:65" s="2" customFormat="1" ht="11.25">
      <c r="A108" s="37"/>
      <c r="B108" s="38"/>
      <c r="C108" s="39"/>
      <c r="D108" s="194" t="s">
        <v>199</v>
      </c>
      <c r="E108" s="39"/>
      <c r="F108" s="195" t="s">
        <v>5488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199</v>
      </c>
      <c r="AU108" s="20" t="s">
        <v>73</v>
      </c>
    </row>
    <row r="109" spans="1:65" s="2" customFormat="1" ht="16.5" customHeight="1">
      <c r="A109" s="37"/>
      <c r="B109" s="38"/>
      <c r="C109" s="181" t="s">
        <v>239</v>
      </c>
      <c r="D109" s="181" t="s">
        <v>193</v>
      </c>
      <c r="E109" s="182" t="s">
        <v>5489</v>
      </c>
      <c r="F109" s="183" t="s">
        <v>5490</v>
      </c>
      <c r="G109" s="184" t="s">
        <v>2990</v>
      </c>
      <c r="H109" s="185">
        <v>1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669</v>
      </c>
      <c r="AT109" s="192" t="s">
        <v>193</v>
      </c>
      <c r="AU109" s="192" t="s">
        <v>73</v>
      </c>
      <c r="AY109" s="20" t="s">
        <v>191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669</v>
      </c>
      <c r="BM109" s="192" t="s">
        <v>306</v>
      </c>
    </row>
    <row r="110" spans="1:65" s="2" customFormat="1" ht="11.25">
      <c r="A110" s="37"/>
      <c r="B110" s="38"/>
      <c r="C110" s="39"/>
      <c r="D110" s="194" t="s">
        <v>199</v>
      </c>
      <c r="E110" s="39"/>
      <c r="F110" s="195" t="s">
        <v>5490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199</v>
      </c>
      <c r="AU110" s="20" t="s">
        <v>73</v>
      </c>
    </row>
    <row r="111" spans="1:65" s="2" customFormat="1" ht="37.9" customHeight="1">
      <c r="A111" s="37"/>
      <c r="B111" s="38"/>
      <c r="C111" s="181" t="s">
        <v>246</v>
      </c>
      <c r="D111" s="181" t="s">
        <v>193</v>
      </c>
      <c r="E111" s="182" t="s">
        <v>5491</v>
      </c>
      <c r="F111" s="183" t="s">
        <v>5492</v>
      </c>
      <c r="G111" s="184" t="s">
        <v>2990</v>
      </c>
      <c r="H111" s="185">
        <v>2</v>
      </c>
      <c r="I111" s="186"/>
      <c r="J111" s="187">
        <f>ROUND(I111*H111,2)</f>
        <v>0</v>
      </c>
      <c r="K111" s="183" t="s">
        <v>19</v>
      </c>
      <c r="L111" s="42"/>
      <c r="M111" s="188" t="s">
        <v>19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669</v>
      </c>
      <c r="AT111" s="192" t="s">
        <v>193</v>
      </c>
      <c r="AU111" s="192" t="s">
        <v>73</v>
      </c>
      <c r="AY111" s="20" t="s">
        <v>191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669</v>
      </c>
      <c r="BM111" s="192" t="s">
        <v>320</v>
      </c>
    </row>
    <row r="112" spans="1:65" s="2" customFormat="1" ht="19.5">
      <c r="A112" s="37"/>
      <c r="B112" s="38"/>
      <c r="C112" s="39"/>
      <c r="D112" s="194" t="s">
        <v>199</v>
      </c>
      <c r="E112" s="39"/>
      <c r="F112" s="195" t="s">
        <v>5493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199</v>
      </c>
      <c r="AU112" s="20" t="s">
        <v>73</v>
      </c>
    </row>
    <row r="113" spans="1:65" s="2" customFormat="1" ht="24.2" customHeight="1">
      <c r="A113" s="37"/>
      <c r="B113" s="38"/>
      <c r="C113" s="181" t="s">
        <v>252</v>
      </c>
      <c r="D113" s="181" t="s">
        <v>193</v>
      </c>
      <c r="E113" s="182" t="s">
        <v>5494</v>
      </c>
      <c r="F113" s="183" t="s">
        <v>5495</v>
      </c>
      <c r="G113" s="184" t="s">
        <v>2990</v>
      </c>
      <c r="H113" s="185">
        <v>1</v>
      </c>
      <c r="I113" s="186"/>
      <c r="J113" s="187">
        <f>ROUND(I113*H113,2)</f>
        <v>0</v>
      </c>
      <c r="K113" s="183" t="s">
        <v>19</v>
      </c>
      <c r="L113" s="42"/>
      <c r="M113" s="188" t="s">
        <v>19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669</v>
      </c>
      <c r="AT113" s="192" t="s">
        <v>193</v>
      </c>
      <c r="AU113" s="192" t="s">
        <v>73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669</v>
      </c>
      <c r="BM113" s="192" t="s">
        <v>334</v>
      </c>
    </row>
    <row r="114" spans="1:65" s="2" customFormat="1" ht="19.5">
      <c r="A114" s="37"/>
      <c r="B114" s="38"/>
      <c r="C114" s="39"/>
      <c r="D114" s="194" t="s">
        <v>199</v>
      </c>
      <c r="E114" s="39"/>
      <c r="F114" s="195" t="s">
        <v>5496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73</v>
      </c>
    </row>
    <row r="115" spans="1:65" s="2" customFormat="1" ht="16.5" customHeight="1">
      <c r="A115" s="37"/>
      <c r="B115" s="38"/>
      <c r="C115" s="181" t="s">
        <v>260</v>
      </c>
      <c r="D115" s="181" t="s">
        <v>193</v>
      </c>
      <c r="E115" s="182" t="s">
        <v>5497</v>
      </c>
      <c r="F115" s="183" t="s">
        <v>5498</v>
      </c>
      <c r="G115" s="184" t="s">
        <v>2990</v>
      </c>
      <c r="H115" s="185">
        <v>1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669</v>
      </c>
      <c r="AT115" s="192" t="s">
        <v>193</v>
      </c>
      <c r="AU115" s="192" t="s">
        <v>73</v>
      </c>
      <c r="AY115" s="20" t="s">
        <v>191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669</v>
      </c>
      <c r="BM115" s="192" t="s">
        <v>348</v>
      </c>
    </row>
    <row r="116" spans="1:65" s="2" customFormat="1" ht="11.25">
      <c r="A116" s="37"/>
      <c r="B116" s="38"/>
      <c r="C116" s="39"/>
      <c r="D116" s="194" t="s">
        <v>199</v>
      </c>
      <c r="E116" s="39"/>
      <c r="F116" s="195" t="s">
        <v>5498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199</v>
      </c>
      <c r="AU116" s="20" t="s">
        <v>73</v>
      </c>
    </row>
    <row r="117" spans="1:65" s="2" customFormat="1" ht="16.5" customHeight="1">
      <c r="A117" s="37"/>
      <c r="B117" s="38"/>
      <c r="C117" s="181" t="s">
        <v>8</v>
      </c>
      <c r="D117" s="181" t="s">
        <v>193</v>
      </c>
      <c r="E117" s="182" t="s">
        <v>5499</v>
      </c>
      <c r="F117" s="183" t="s">
        <v>5500</v>
      </c>
      <c r="G117" s="184" t="s">
        <v>2990</v>
      </c>
      <c r="H117" s="185">
        <v>1</v>
      </c>
      <c r="I117" s="186"/>
      <c r="J117" s="187">
        <f>ROUND(I117*H117,2)</f>
        <v>0</v>
      </c>
      <c r="K117" s="183" t="s">
        <v>19</v>
      </c>
      <c r="L117" s="42"/>
      <c r="M117" s="188" t="s">
        <v>19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669</v>
      </c>
      <c r="AT117" s="192" t="s">
        <v>193</v>
      </c>
      <c r="AU117" s="192" t="s">
        <v>73</v>
      </c>
      <c r="AY117" s="20" t="s">
        <v>191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669</v>
      </c>
      <c r="BM117" s="192" t="s">
        <v>363</v>
      </c>
    </row>
    <row r="118" spans="1:65" s="2" customFormat="1" ht="11.25">
      <c r="A118" s="37"/>
      <c r="B118" s="38"/>
      <c r="C118" s="39"/>
      <c r="D118" s="194" t="s">
        <v>199</v>
      </c>
      <c r="E118" s="39"/>
      <c r="F118" s="195" t="s">
        <v>5500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199</v>
      </c>
      <c r="AU118" s="20" t="s">
        <v>73</v>
      </c>
    </row>
    <row r="119" spans="1:65" s="2" customFormat="1" ht="16.5" customHeight="1">
      <c r="A119" s="37"/>
      <c r="B119" s="38"/>
      <c r="C119" s="181" t="s">
        <v>272</v>
      </c>
      <c r="D119" s="181" t="s">
        <v>193</v>
      </c>
      <c r="E119" s="182" t="s">
        <v>5501</v>
      </c>
      <c r="F119" s="183" t="s">
        <v>5502</v>
      </c>
      <c r="G119" s="184" t="s">
        <v>2990</v>
      </c>
      <c r="H119" s="185">
        <v>1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669</v>
      </c>
      <c r="AT119" s="192" t="s">
        <v>193</v>
      </c>
      <c r="AU119" s="192" t="s">
        <v>73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669</v>
      </c>
      <c r="BM119" s="192" t="s">
        <v>377</v>
      </c>
    </row>
    <row r="120" spans="1:65" s="2" customFormat="1" ht="11.25">
      <c r="A120" s="37"/>
      <c r="B120" s="38"/>
      <c r="C120" s="39"/>
      <c r="D120" s="194" t="s">
        <v>199</v>
      </c>
      <c r="E120" s="39"/>
      <c r="F120" s="195" t="s">
        <v>5502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73</v>
      </c>
    </row>
    <row r="121" spans="1:65" s="12" customFormat="1" ht="25.9" customHeight="1">
      <c r="B121" s="165"/>
      <c r="C121" s="166"/>
      <c r="D121" s="167" t="s">
        <v>72</v>
      </c>
      <c r="E121" s="168" t="s">
        <v>5503</v>
      </c>
      <c r="F121" s="168" t="s">
        <v>5504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SUM(P122:P127)</f>
        <v>0</v>
      </c>
      <c r="Q121" s="173"/>
      <c r="R121" s="174">
        <f>SUM(R122:R127)</f>
        <v>0</v>
      </c>
      <c r="S121" s="173"/>
      <c r="T121" s="175">
        <f>SUM(T122:T127)</f>
        <v>0</v>
      </c>
      <c r="AR121" s="176" t="s">
        <v>80</v>
      </c>
      <c r="AT121" s="177" t="s">
        <v>72</v>
      </c>
      <c r="AU121" s="177" t="s">
        <v>73</v>
      </c>
      <c r="AY121" s="176" t="s">
        <v>191</v>
      </c>
      <c r="BK121" s="178">
        <f>SUM(BK122:BK127)</f>
        <v>0</v>
      </c>
    </row>
    <row r="122" spans="1:65" s="2" customFormat="1" ht="16.5" customHeight="1">
      <c r="A122" s="37"/>
      <c r="B122" s="38"/>
      <c r="C122" s="181" t="s">
        <v>279</v>
      </c>
      <c r="D122" s="181" t="s">
        <v>193</v>
      </c>
      <c r="E122" s="182" t="s">
        <v>5359</v>
      </c>
      <c r="F122" s="183" t="s">
        <v>5505</v>
      </c>
      <c r="G122" s="184" t="s">
        <v>301</v>
      </c>
      <c r="H122" s="185">
        <v>2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669</v>
      </c>
      <c r="AT122" s="192" t="s">
        <v>193</v>
      </c>
      <c r="AU122" s="192" t="s">
        <v>80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669</v>
      </c>
      <c r="BM122" s="192" t="s">
        <v>391</v>
      </c>
    </row>
    <row r="123" spans="1:65" s="2" customFormat="1" ht="11.25">
      <c r="A123" s="37"/>
      <c r="B123" s="38"/>
      <c r="C123" s="39"/>
      <c r="D123" s="194" t="s">
        <v>199</v>
      </c>
      <c r="E123" s="39"/>
      <c r="F123" s="195" t="s">
        <v>5505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80</v>
      </c>
    </row>
    <row r="124" spans="1:65" s="2" customFormat="1" ht="16.5" customHeight="1">
      <c r="A124" s="37"/>
      <c r="B124" s="38"/>
      <c r="C124" s="181" t="s">
        <v>287</v>
      </c>
      <c r="D124" s="181" t="s">
        <v>193</v>
      </c>
      <c r="E124" s="182" t="s">
        <v>5362</v>
      </c>
      <c r="F124" s="183" t="s">
        <v>5408</v>
      </c>
      <c r="G124" s="184" t="s">
        <v>301</v>
      </c>
      <c r="H124" s="185">
        <v>12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669</v>
      </c>
      <c r="AT124" s="192" t="s">
        <v>193</v>
      </c>
      <c r="AU124" s="192" t="s">
        <v>80</v>
      </c>
      <c r="AY124" s="20" t="s">
        <v>191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669</v>
      </c>
      <c r="BM124" s="192" t="s">
        <v>405</v>
      </c>
    </row>
    <row r="125" spans="1:65" s="2" customFormat="1" ht="11.25">
      <c r="A125" s="37"/>
      <c r="B125" s="38"/>
      <c r="C125" s="39"/>
      <c r="D125" s="194" t="s">
        <v>199</v>
      </c>
      <c r="E125" s="39"/>
      <c r="F125" s="195" t="s">
        <v>5408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199</v>
      </c>
      <c r="AU125" s="20" t="s">
        <v>80</v>
      </c>
    </row>
    <row r="126" spans="1:65" s="2" customFormat="1" ht="16.5" customHeight="1">
      <c r="A126" s="37"/>
      <c r="B126" s="38"/>
      <c r="C126" s="181" t="s">
        <v>292</v>
      </c>
      <c r="D126" s="181" t="s">
        <v>193</v>
      </c>
      <c r="E126" s="182" t="s">
        <v>5365</v>
      </c>
      <c r="F126" s="183" t="s">
        <v>5410</v>
      </c>
      <c r="G126" s="184" t="s">
        <v>301</v>
      </c>
      <c r="H126" s="185">
        <v>120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44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669</v>
      </c>
      <c r="AT126" s="192" t="s">
        <v>193</v>
      </c>
      <c r="AU126" s="192" t="s">
        <v>80</v>
      </c>
      <c r="AY126" s="20" t="s">
        <v>191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80</v>
      </c>
      <c r="BK126" s="193">
        <f>ROUND(I126*H126,2)</f>
        <v>0</v>
      </c>
      <c r="BL126" s="20" t="s">
        <v>669</v>
      </c>
      <c r="BM126" s="192" t="s">
        <v>420</v>
      </c>
    </row>
    <row r="127" spans="1:65" s="2" customFormat="1" ht="11.25">
      <c r="A127" s="37"/>
      <c r="B127" s="38"/>
      <c r="C127" s="39"/>
      <c r="D127" s="194" t="s">
        <v>199</v>
      </c>
      <c r="E127" s="39"/>
      <c r="F127" s="195" t="s">
        <v>5410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199</v>
      </c>
      <c r="AU127" s="20" t="s">
        <v>80</v>
      </c>
    </row>
    <row r="128" spans="1:65" s="12" customFormat="1" ht="25.9" customHeight="1">
      <c r="B128" s="165"/>
      <c r="C128" s="166"/>
      <c r="D128" s="167" t="s">
        <v>72</v>
      </c>
      <c r="E128" s="168" t="s">
        <v>5506</v>
      </c>
      <c r="F128" s="168" t="s">
        <v>5416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SUM(P129:P140)</f>
        <v>0</v>
      </c>
      <c r="Q128" s="173"/>
      <c r="R128" s="174">
        <f>SUM(R129:R140)</f>
        <v>0</v>
      </c>
      <c r="S128" s="173"/>
      <c r="T128" s="175">
        <f>SUM(T129:T140)</f>
        <v>0</v>
      </c>
      <c r="AR128" s="176" t="s">
        <v>80</v>
      </c>
      <c r="AT128" s="177" t="s">
        <v>72</v>
      </c>
      <c r="AU128" s="177" t="s">
        <v>73</v>
      </c>
      <c r="AY128" s="176" t="s">
        <v>191</v>
      </c>
      <c r="BK128" s="178">
        <f>SUM(BK129:BK140)</f>
        <v>0</v>
      </c>
    </row>
    <row r="129" spans="1:65" s="2" customFormat="1" ht="16.5" customHeight="1">
      <c r="A129" s="37"/>
      <c r="B129" s="38"/>
      <c r="C129" s="181" t="s">
        <v>298</v>
      </c>
      <c r="D129" s="181" t="s">
        <v>193</v>
      </c>
      <c r="E129" s="182" t="s">
        <v>5377</v>
      </c>
      <c r="F129" s="183" t="s">
        <v>5507</v>
      </c>
      <c r="G129" s="184" t="s">
        <v>2990</v>
      </c>
      <c r="H129" s="185">
        <v>7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669</v>
      </c>
      <c r="AT129" s="192" t="s">
        <v>193</v>
      </c>
      <c r="AU129" s="192" t="s">
        <v>80</v>
      </c>
      <c r="AY129" s="20" t="s">
        <v>191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669</v>
      </c>
      <c r="BM129" s="192" t="s">
        <v>434</v>
      </c>
    </row>
    <row r="130" spans="1:65" s="2" customFormat="1" ht="11.25">
      <c r="A130" s="37"/>
      <c r="B130" s="38"/>
      <c r="C130" s="39"/>
      <c r="D130" s="194" t="s">
        <v>199</v>
      </c>
      <c r="E130" s="39"/>
      <c r="F130" s="195" t="s">
        <v>5507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199</v>
      </c>
      <c r="AU130" s="20" t="s">
        <v>80</v>
      </c>
    </row>
    <row r="131" spans="1:65" s="2" customFormat="1" ht="16.5" customHeight="1">
      <c r="A131" s="37"/>
      <c r="B131" s="38"/>
      <c r="C131" s="181" t="s">
        <v>306</v>
      </c>
      <c r="D131" s="181" t="s">
        <v>193</v>
      </c>
      <c r="E131" s="182" t="s">
        <v>5379</v>
      </c>
      <c r="F131" s="183" t="s">
        <v>5508</v>
      </c>
      <c r="G131" s="184" t="s">
        <v>2990</v>
      </c>
      <c r="H131" s="185">
        <v>2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669</v>
      </c>
      <c r="AT131" s="192" t="s">
        <v>193</v>
      </c>
      <c r="AU131" s="192" t="s">
        <v>80</v>
      </c>
      <c r="AY131" s="20" t="s">
        <v>191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669</v>
      </c>
      <c r="BM131" s="192" t="s">
        <v>448</v>
      </c>
    </row>
    <row r="132" spans="1:65" s="2" customFormat="1" ht="11.25">
      <c r="A132" s="37"/>
      <c r="B132" s="38"/>
      <c r="C132" s="39"/>
      <c r="D132" s="194" t="s">
        <v>199</v>
      </c>
      <c r="E132" s="39"/>
      <c r="F132" s="195" t="s">
        <v>5508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199</v>
      </c>
      <c r="AU132" s="20" t="s">
        <v>80</v>
      </c>
    </row>
    <row r="133" spans="1:65" s="2" customFormat="1" ht="16.5" customHeight="1">
      <c r="A133" s="37"/>
      <c r="B133" s="38"/>
      <c r="C133" s="181" t="s">
        <v>313</v>
      </c>
      <c r="D133" s="181" t="s">
        <v>193</v>
      </c>
      <c r="E133" s="182" t="s">
        <v>5381</v>
      </c>
      <c r="F133" s="183" t="s">
        <v>5509</v>
      </c>
      <c r="G133" s="184" t="s">
        <v>2990</v>
      </c>
      <c r="H133" s="185">
        <v>1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669</v>
      </c>
      <c r="AT133" s="192" t="s">
        <v>193</v>
      </c>
      <c r="AU133" s="192" t="s">
        <v>80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669</v>
      </c>
      <c r="BM133" s="192" t="s">
        <v>463</v>
      </c>
    </row>
    <row r="134" spans="1:65" s="2" customFormat="1" ht="11.25">
      <c r="A134" s="37"/>
      <c r="B134" s="38"/>
      <c r="C134" s="39"/>
      <c r="D134" s="194" t="s">
        <v>199</v>
      </c>
      <c r="E134" s="39"/>
      <c r="F134" s="195" t="s">
        <v>5509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80</v>
      </c>
    </row>
    <row r="135" spans="1:65" s="2" customFormat="1" ht="16.5" customHeight="1">
      <c r="A135" s="37"/>
      <c r="B135" s="38"/>
      <c r="C135" s="181" t="s">
        <v>320</v>
      </c>
      <c r="D135" s="181" t="s">
        <v>193</v>
      </c>
      <c r="E135" s="182" t="s">
        <v>5368</v>
      </c>
      <c r="F135" s="183" t="s">
        <v>5510</v>
      </c>
      <c r="G135" s="184" t="s">
        <v>2990</v>
      </c>
      <c r="H135" s="185">
        <v>5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669</v>
      </c>
      <c r="AT135" s="192" t="s">
        <v>193</v>
      </c>
      <c r="AU135" s="192" t="s">
        <v>80</v>
      </c>
      <c r="AY135" s="20" t="s">
        <v>191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669</v>
      </c>
      <c r="BM135" s="192" t="s">
        <v>481</v>
      </c>
    </row>
    <row r="136" spans="1:65" s="2" customFormat="1" ht="11.25">
      <c r="A136" s="37"/>
      <c r="B136" s="38"/>
      <c r="C136" s="39"/>
      <c r="D136" s="194" t="s">
        <v>199</v>
      </c>
      <c r="E136" s="39"/>
      <c r="F136" s="195" t="s">
        <v>5510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199</v>
      </c>
      <c r="AU136" s="20" t="s">
        <v>80</v>
      </c>
    </row>
    <row r="137" spans="1:65" s="2" customFormat="1" ht="16.5" customHeight="1">
      <c r="A137" s="37"/>
      <c r="B137" s="38"/>
      <c r="C137" s="181" t="s">
        <v>7</v>
      </c>
      <c r="D137" s="181" t="s">
        <v>193</v>
      </c>
      <c r="E137" s="182" t="s">
        <v>5370</v>
      </c>
      <c r="F137" s="183" t="s">
        <v>5511</v>
      </c>
      <c r="G137" s="184" t="s">
        <v>2990</v>
      </c>
      <c r="H137" s="185">
        <v>3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669</v>
      </c>
      <c r="AT137" s="192" t="s">
        <v>193</v>
      </c>
      <c r="AU137" s="192" t="s">
        <v>80</v>
      </c>
      <c r="AY137" s="20" t="s">
        <v>191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669</v>
      </c>
      <c r="BM137" s="192" t="s">
        <v>500</v>
      </c>
    </row>
    <row r="138" spans="1:65" s="2" customFormat="1" ht="11.25">
      <c r="A138" s="37"/>
      <c r="B138" s="38"/>
      <c r="C138" s="39"/>
      <c r="D138" s="194" t="s">
        <v>199</v>
      </c>
      <c r="E138" s="39"/>
      <c r="F138" s="195" t="s">
        <v>5511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199</v>
      </c>
      <c r="AU138" s="20" t="s">
        <v>80</v>
      </c>
    </row>
    <row r="139" spans="1:65" s="2" customFormat="1" ht="16.5" customHeight="1">
      <c r="A139" s="37"/>
      <c r="B139" s="38"/>
      <c r="C139" s="181" t="s">
        <v>334</v>
      </c>
      <c r="D139" s="181" t="s">
        <v>193</v>
      </c>
      <c r="E139" s="182" t="s">
        <v>5373</v>
      </c>
      <c r="F139" s="183" t="s">
        <v>5512</v>
      </c>
      <c r="G139" s="184" t="s">
        <v>2990</v>
      </c>
      <c r="H139" s="185">
        <v>2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669</v>
      </c>
      <c r="AT139" s="192" t="s">
        <v>193</v>
      </c>
      <c r="AU139" s="192" t="s">
        <v>80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669</v>
      </c>
      <c r="BM139" s="192" t="s">
        <v>514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5512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80</v>
      </c>
    </row>
    <row r="141" spans="1:65" s="12" customFormat="1" ht="25.9" customHeight="1">
      <c r="B141" s="165"/>
      <c r="C141" s="166"/>
      <c r="D141" s="167" t="s">
        <v>72</v>
      </c>
      <c r="E141" s="168" t="s">
        <v>5513</v>
      </c>
      <c r="F141" s="168" t="s">
        <v>5514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SUM(P142:P149)</f>
        <v>0</v>
      </c>
      <c r="Q141" s="173"/>
      <c r="R141" s="174">
        <f>SUM(R142:R149)</f>
        <v>0</v>
      </c>
      <c r="S141" s="173"/>
      <c r="T141" s="175">
        <f>SUM(T142:T149)</f>
        <v>0</v>
      </c>
      <c r="AR141" s="176" t="s">
        <v>80</v>
      </c>
      <c r="AT141" s="177" t="s">
        <v>72</v>
      </c>
      <c r="AU141" s="177" t="s">
        <v>73</v>
      </c>
      <c r="AY141" s="176" t="s">
        <v>191</v>
      </c>
      <c r="BK141" s="178">
        <f>SUM(BK142:BK149)</f>
        <v>0</v>
      </c>
    </row>
    <row r="142" spans="1:65" s="2" customFormat="1" ht="16.5" customHeight="1">
      <c r="A142" s="37"/>
      <c r="B142" s="38"/>
      <c r="C142" s="181" t="s">
        <v>340</v>
      </c>
      <c r="D142" s="181" t="s">
        <v>193</v>
      </c>
      <c r="E142" s="182" t="s">
        <v>5395</v>
      </c>
      <c r="F142" s="183" t="s">
        <v>5447</v>
      </c>
      <c r="G142" s="184" t="s">
        <v>282</v>
      </c>
      <c r="H142" s="185">
        <v>65</v>
      </c>
      <c r="I142" s="186"/>
      <c r="J142" s="187">
        <f>ROUND(I142*H142,2)</f>
        <v>0</v>
      </c>
      <c r="K142" s="183" t="s">
        <v>19</v>
      </c>
      <c r="L142" s="42"/>
      <c r="M142" s="188" t="s">
        <v>19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669</v>
      </c>
      <c r="AT142" s="192" t="s">
        <v>193</v>
      </c>
      <c r="AU142" s="192" t="s">
        <v>80</v>
      </c>
      <c r="AY142" s="20" t="s">
        <v>191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669</v>
      </c>
      <c r="BM142" s="192" t="s">
        <v>528</v>
      </c>
    </row>
    <row r="143" spans="1:65" s="2" customFormat="1" ht="11.25">
      <c r="A143" s="37"/>
      <c r="B143" s="38"/>
      <c r="C143" s="39"/>
      <c r="D143" s="194" t="s">
        <v>199</v>
      </c>
      <c r="E143" s="39"/>
      <c r="F143" s="195" t="s">
        <v>5447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199</v>
      </c>
      <c r="AU143" s="20" t="s">
        <v>80</v>
      </c>
    </row>
    <row r="144" spans="1:65" s="2" customFormat="1" ht="16.5" customHeight="1">
      <c r="A144" s="37"/>
      <c r="B144" s="38"/>
      <c r="C144" s="181" t="s">
        <v>348</v>
      </c>
      <c r="D144" s="181" t="s">
        <v>193</v>
      </c>
      <c r="E144" s="182" t="s">
        <v>5397</v>
      </c>
      <c r="F144" s="183" t="s">
        <v>5449</v>
      </c>
      <c r="G144" s="184" t="s">
        <v>282</v>
      </c>
      <c r="H144" s="185">
        <v>65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669</v>
      </c>
      <c r="AT144" s="192" t="s">
        <v>193</v>
      </c>
      <c r="AU144" s="192" t="s">
        <v>80</v>
      </c>
      <c r="AY144" s="20" t="s">
        <v>191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669</v>
      </c>
      <c r="BM144" s="192" t="s">
        <v>540</v>
      </c>
    </row>
    <row r="145" spans="1:65" s="2" customFormat="1" ht="11.25">
      <c r="A145" s="37"/>
      <c r="B145" s="38"/>
      <c r="C145" s="39"/>
      <c r="D145" s="194" t="s">
        <v>199</v>
      </c>
      <c r="E145" s="39"/>
      <c r="F145" s="195" t="s">
        <v>5449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199</v>
      </c>
      <c r="AU145" s="20" t="s">
        <v>80</v>
      </c>
    </row>
    <row r="146" spans="1:65" s="2" customFormat="1" ht="16.5" customHeight="1">
      <c r="A146" s="37"/>
      <c r="B146" s="38"/>
      <c r="C146" s="181" t="s">
        <v>356</v>
      </c>
      <c r="D146" s="181" t="s">
        <v>193</v>
      </c>
      <c r="E146" s="182" t="s">
        <v>5399</v>
      </c>
      <c r="F146" s="183" t="s">
        <v>5451</v>
      </c>
      <c r="G146" s="184" t="s">
        <v>2990</v>
      </c>
      <c r="H146" s="185">
        <v>1</v>
      </c>
      <c r="I146" s="186"/>
      <c r="J146" s="187">
        <f>ROUND(I146*H146,2)</f>
        <v>0</v>
      </c>
      <c r="K146" s="183" t="s">
        <v>19</v>
      </c>
      <c r="L146" s="42"/>
      <c r="M146" s="188" t="s">
        <v>19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669</v>
      </c>
      <c r="AT146" s="192" t="s">
        <v>193</v>
      </c>
      <c r="AU146" s="192" t="s">
        <v>80</v>
      </c>
      <c r="AY146" s="20" t="s">
        <v>191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669</v>
      </c>
      <c r="BM146" s="192" t="s">
        <v>552</v>
      </c>
    </row>
    <row r="147" spans="1:65" s="2" customFormat="1" ht="11.25">
      <c r="A147" s="37"/>
      <c r="B147" s="38"/>
      <c r="C147" s="39"/>
      <c r="D147" s="194" t="s">
        <v>199</v>
      </c>
      <c r="E147" s="39"/>
      <c r="F147" s="195" t="s">
        <v>5452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199</v>
      </c>
      <c r="AU147" s="20" t="s">
        <v>80</v>
      </c>
    </row>
    <row r="148" spans="1:65" s="2" customFormat="1" ht="16.5" customHeight="1">
      <c r="A148" s="37"/>
      <c r="B148" s="38"/>
      <c r="C148" s="181" t="s">
        <v>363</v>
      </c>
      <c r="D148" s="181" t="s">
        <v>193</v>
      </c>
      <c r="E148" s="182" t="s">
        <v>5383</v>
      </c>
      <c r="F148" s="183" t="s">
        <v>5454</v>
      </c>
      <c r="G148" s="184" t="s">
        <v>2990</v>
      </c>
      <c r="H148" s="185">
        <v>1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669</v>
      </c>
      <c r="AT148" s="192" t="s">
        <v>193</v>
      </c>
      <c r="AU148" s="192" t="s">
        <v>80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669</v>
      </c>
      <c r="BM148" s="192" t="s">
        <v>610</v>
      </c>
    </row>
    <row r="149" spans="1:65" s="2" customFormat="1" ht="11.25">
      <c r="A149" s="37"/>
      <c r="B149" s="38"/>
      <c r="C149" s="39"/>
      <c r="D149" s="194" t="s">
        <v>199</v>
      </c>
      <c r="E149" s="39"/>
      <c r="F149" s="195" t="s">
        <v>5454</v>
      </c>
      <c r="G149" s="39"/>
      <c r="H149" s="39"/>
      <c r="I149" s="196"/>
      <c r="J149" s="39"/>
      <c r="K149" s="39"/>
      <c r="L149" s="42"/>
      <c r="M149" s="245"/>
      <c r="N149" s="246"/>
      <c r="O149" s="247"/>
      <c r="P149" s="247"/>
      <c r="Q149" s="247"/>
      <c r="R149" s="247"/>
      <c r="S149" s="247"/>
      <c r="T149" s="24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80</v>
      </c>
    </row>
    <row r="150" spans="1:65" s="2" customFormat="1" ht="6.95" customHeight="1">
      <c r="A150" s="37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42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algorithmName="SHA-512" hashValue="9AfiAlK5TnBC9exFyL0yVP/rcapX6njOnuoC3pHWQJV4V6SZJ5n9MOqBhNTpFzLr4kPG9+X/zlf9odZpmWKFBg==" saltValue="qmlQOCS1x2cChD2YljoRekhTswhp31iWgkF3ZU7xMEWcLDnoR4RnhSoNMpD5hxGvnFFEPsc8O+rgXwoxPXbqAw==" spinCount="100000" sheet="1" objects="1" scenarios="1" formatColumns="0" formatRows="0" autoFilter="0"/>
  <autoFilter ref="C93:K149" xr:uid="{00000000-0009-0000-0000-00000A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5287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5515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ROUND(J91,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ROUND((SUM(BE91:BE101)),  2)</f>
        <v>0</v>
      </c>
      <c r="G37" s="37"/>
      <c r="H37" s="37"/>
      <c r="I37" s="127">
        <v>0.21</v>
      </c>
      <c r="J37" s="126">
        <f>ROUND(((SUM(BE91:BE101))*I37),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ROUND((SUM(BF91:BF101)),  2)</f>
        <v>0</v>
      </c>
      <c r="G38" s="37"/>
      <c r="H38" s="37"/>
      <c r="I38" s="127">
        <v>0.12</v>
      </c>
      <c r="J38" s="126">
        <f>ROUND(((SUM(BF91:BF101))*I38),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ROUND((SUM(BG91:BG101)),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ROUND((SUM(BH91:BH101)),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ROUND((SUM(BI91:BI101)),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5287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D.2.5 - Příslušenství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J91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47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47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47" s="2" customFormat="1" ht="24.95" customHeight="1">
      <c r="A74" s="37"/>
      <c r="B74" s="38"/>
      <c r="C74" s="26" t="s">
        <v>176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6.5" customHeight="1">
      <c r="A77" s="37"/>
      <c r="B77" s="38"/>
      <c r="C77" s="39"/>
      <c r="D77" s="39"/>
      <c r="E77" s="399" t="str">
        <f>E7</f>
        <v>Rekonstrukce plaveckého bazénu ZŠ a MŠ Weberova</v>
      </c>
      <c r="F77" s="400"/>
      <c r="G77" s="400"/>
      <c r="H77" s="400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1" customFormat="1" ht="12" customHeight="1">
      <c r="B78" s="24"/>
      <c r="C78" s="32" t="s">
        <v>136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47" s="1" customFormat="1" ht="16.5" customHeight="1">
      <c r="B79" s="24"/>
      <c r="C79" s="25"/>
      <c r="D79" s="25"/>
      <c r="E79" s="399" t="s">
        <v>137</v>
      </c>
      <c r="F79" s="359"/>
      <c r="G79" s="359"/>
      <c r="H79" s="359"/>
      <c r="I79" s="25"/>
      <c r="J79" s="25"/>
      <c r="K79" s="25"/>
      <c r="L79" s="23"/>
    </row>
    <row r="80" spans="1:47" s="1" customFormat="1" ht="12" customHeight="1">
      <c r="B80" s="24"/>
      <c r="C80" s="32" t="s">
        <v>138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03" t="s">
        <v>5287</v>
      </c>
      <c r="F81" s="401"/>
      <c r="G81" s="401"/>
      <c r="H81" s="401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2946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52" t="str">
        <f>E13</f>
        <v>D.2.5 - Příslušenství</v>
      </c>
      <c r="F83" s="401"/>
      <c r="G83" s="401"/>
      <c r="H83" s="401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F16</f>
        <v>areál ZŠ a MŠ Weberova v Praze 5-Košířích</v>
      </c>
      <c r="G85" s="39"/>
      <c r="H85" s="39"/>
      <c r="I85" s="32" t="s">
        <v>23</v>
      </c>
      <c r="J85" s="62" t="str">
        <f>IF(J16="","",J16)</f>
        <v>Vyplň údaj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24</v>
      </c>
      <c r="D87" s="39"/>
      <c r="E87" s="39"/>
      <c r="F87" s="30" t="str">
        <f>E19</f>
        <v>Městská část Praha 5, nám. 14. října 4, Praha 5</v>
      </c>
      <c r="G87" s="39"/>
      <c r="H87" s="39"/>
      <c r="I87" s="32" t="s">
        <v>31</v>
      </c>
      <c r="J87" s="35" t="str">
        <f>E25</f>
        <v>Atelier 11 Hradec Králové s.r.o., Jižní 870/2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29</v>
      </c>
      <c r="D88" s="39"/>
      <c r="E88" s="39"/>
      <c r="F88" s="30" t="str">
        <f>IF(E22="","",E22)</f>
        <v>Vyplň údaj</v>
      </c>
      <c r="G88" s="39"/>
      <c r="H88" s="39"/>
      <c r="I88" s="32" t="s">
        <v>35</v>
      </c>
      <c r="J88" s="35" t="str">
        <f>E28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177</v>
      </c>
      <c r="D90" s="157" t="s">
        <v>58</v>
      </c>
      <c r="E90" s="157" t="s">
        <v>54</v>
      </c>
      <c r="F90" s="157" t="s">
        <v>55</v>
      </c>
      <c r="G90" s="157" t="s">
        <v>178</v>
      </c>
      <c r="H90" s="157" t="s">
        <v>179</v>
      </c>
      <c r="I90" s="157" t="s">
        <v>180</v>
      </c>
      <c r="J90" s="157" t="s">
        <v>142</v>
      </c>
      <c r="K90" s="158" t="s">
        <v>181</v>
      </c>
      <c r="L90" s="159"/>
      <c r="M90" s="71" t="s">
        <v>19</v>
      </c>
      <c r="N90" s="72" t="s">
        <v>43</v>
      </c>
      <c r="O90" s="72" t="s">
        <v>182</v>
      </c>
      <c r="P90" s="72" t="s">
        <v>183</v>
      </c>
      <c r="Q90" s="72" t="s">
        <v>184</v>
      </c>
      <c r="R90" s="72" t="s">
        <v>185</v>
      </c>
      <c r="S90" s="72" t="s">
        <v>186</v>
      </c>
      <c r="T90" s="73" t="s">
        <v>187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188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SUM(P92:P101)</f>
        <v>0</v>
      </c>
      <c r="Q91" s="75"/>
      <c r="R91" s="162">
        <f>SUM(R92:R101)</f>
        <v>0</v>
      </c>
      <c r="S91" s="75"/>
      <c r="T91" s="163">
        <f>SUM(T92:T101)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143</v>
      </c>
      <c r="BK91" s="164">
        <f>SUM(BK92:BK101)</f>
        <v>0</v>
      </c>
    </row>
    <row r="92" spans="1:65" s="2" customFormat="1" ht="37.9" customHeight="1">
      <c r="A92" s="37"/>
      <c r="B92" s="38"/>
      <c r="C92" s="181" t="s">
        <v>80</v>
      </c>
      <c r="D92" s="181" t="s">
        <v>193</v>
      </c>
      <c r="E92" s="182" t="s">
        <v>5470</v>
      </c>
      <c r="F92" s="183" t="s">
        <v>5516</v>
      </c>
      <c r="G92" s="184" t="s">
        <v>2990</v>
      </c>
      <c r="H92" s="185">
        <v>1</v>
      </c>
      <c r="I92" s="186"/>
      <c r="J92" s="187">
        <f>ROUND(I92*H92,2)</f>
        <v>0</v>
      </c>
      <c r="K92" s="183" t="s">
        <v>19</v>
      </c>
      <c r="L92" s="42"/>
      <c r="M92" s="188" t="s">
        <v>19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669</v>
      </c>
      <c r="AT92" s="192" t="s">
        <v>193</v>
      </c>
      <c r="AU92" s="192" t="s">
        <v>73</v>
      </c>
      <c r="AY92" s="20" t="s">
        <v>191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669</v>
      </c>
      <c r="BM92" s="192" t="s">
        <v>197</v>
      </c>
    </row>
    <row r="93" spans="1:65" s="2" customFormat="1" ht="87.75">
      <c r="A93" s="37"/>
      <c r="B93" s="38"/>
      <c r="C93" s="39"/>
      <c r="D93" s="194" t="s">
        <v>199</v>
      </c>
      <c r="E93" s="39"/>
      <c r="F93" s="195" t="s">
        <v>5517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199</v>
      </c>
      <c r="AU93" s="20" t="s">
        <v>73</v>
      </c>
    </row>
    <row r="94" spans="1:65" s="2" customFormat="1" ht="37.9" customHeight="1">
      <c r="A94" s="37"/>
      <c r="B94" s="38"/>
      <c r="C94" s="181" t="s">
        <v>82</v>
      </c>
      <c r="D94" s="181" t="s">
        <v>193</v>
      </c>
      <c r="E94" s="182" t="s">
        <v>5473</v>
      </c>
      <c r="F94" s="183" t="s">
        <v>5518</v>
      </c>
      <c r="G94" s="184" t="s">
        <v>2990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669</v>
      </c>
      <c r="AT94" s="192" t="s">
        <v>193</v>
      </c>
      <c r="AU94" s="192" t="s">
        <v>73</v>
      </c>
      <c r="AY94" s="20" t="s">
        <v>191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669</v>
      </c>
      <c r="BM94" s="192" t="s">
        <v>223</v>
      </c>
    </row>
    <row r="95" spans="1:65" s="2" customFormat="1" ht="39">
      <c r="A95" s="37"/>
      <c r="B95" s="38"/>
      <c r="C95" s="39"/>
      <c r="D95" s="194" t="s">
        <v>199</v>
      </c>
      <c r="E95" s="39"/>
      <c r="F95" s="195" t="s">
        <v>5519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199</v>
      </c>
      <c r="AU95" s="20" t="s">
        <v>73</v>
      </c>
    </row>
    <row r="96" spans="1:65" s="2" customFormat="1" ht="37.9" customHeight="1">
      <c r="A96" s="37"/>
      <c r="B96" s="38"/>
      <c r="C96" s="181" t="s">
        <v>96</v>
      </c>
      <c r="D96" s="181" t="s">
        <v>193</v>
      </c>
      <c r="E96" s="182" t="s">
        <v>5476</v>
      </c>
      <c r="F96" s="183" t="s">
        <v>5520</v>
      </c>
      <c r="G96" s="184" t="s">
        <v>2990</v>
      </c>
      <c r="H96" s="185">
        <v>1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669</v>
      </c>
      <c r="AT96" s="192" t="s">
        <v>193</v>
      </c>
      <c r="AU96" s="192" t="s">
        <v>73</v>
      </c>
      <c r="AY96" s="20" t="s">
        <v>191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669</v>
      </c>
      <c r="BM96" s="192" t="s">
        <v>239</v>
      </c>
    </row>
    <row r="97" spans="1:65" s="2" customFormat="1" ht="39">
      <c r="A97" s="37"/>
      <c r="B97" s="38"/>
      <c r="C97" s="39"/>
      <c r="D97" s="194" t="s">
        <v>199</v>
      </c>
      <c r="E97" s="39"/>
      <c r="F97" s="195" t="s">
        <v>5521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199</v>
      </c>
      <c r="AU97" s="20" t="s">
        <v>73</v>
      </c>
    </row>
    <row r="98" spans="1:65" s="2" customFormat="1" ht="37.9" customHeight="1">
      <c r="A98" s="37"/>
      <c r="B98" s="38"/>
      <c r="C98" s="181" t="s">
        <v>197</v>
      </c>
      <c r="D98" s="181" t="s">
        <v>193</v>
      </c>
      <c r="E98" s="182" t="s">
        <v>5478</v>
      </c>
      <c r="F98" s="183" t="s">
        <v>5522</v>
      </c>
      <c r="G98" s="184" t="s">
        <v>2990</v>
      </c>
      <c r="H98" s="185">
        <v>1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669</v>
      </c>
      <c r="AT98" s="192" t="s">
        <v>193</v>
      </c>
      <c r="AU98" s="192" t="s">
        <v>73</v>
      </c>
      <c r="AY98" s="20" t="s">
        <v>191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669</v>
      </c>
      <c r="BM98" s="192" t="s">
        <v>252</v>
      </c>
    </row>
    <row r="99" spans="1:65" s="2" customFormat="1" ht="58.5">
      <c r="A99" s="37"/>
      <c r="B99" s="38"/>
      <c r="C99" s="39"/>
      <c r="D99" s="194" t="s">
        <v>199</v>
      </c>
      <c r="E99" s="39"/>
      <c r="F99" s="195" t="s">
        <v>5523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199</v>
      </c>
      <c r="AU99" s="20" t="s">
        <v>73</v>
      </c>
    </row>
    <row r="100" spans="1:65" s="2" customFormat="1" ht="37.9" customHeight="1">
      <c r="A100" s="37"/>
      <c r="B100" s="38"/>
      <c r="C100" s="181" t="s">
        <v>216</v>
      </c>
      <c r="D100" s="181" t="s">
        <v>193</v>
      </c>
      <c r="E100" s="182" t="s">
        <v>5481</v>
      </c>
      <c r="F100" s="183" t="s">
        <v>5524</v>
      </c>
      <c r="G100" s="184" t="s">
        <v>2990</v>
      </c>
      <c r="H100" s="185">
        <v>1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669</v>
      </c>
      <c r="AT100" s="192" t="s">
        <v>193</v>
      </c>
      <c r="AU100" s="192" t="s">
        <v>73</v>
      </c>
      <c r="AY100" s="20" t="s">
        <v>191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669</v>
      </c>
      <c r="BM100" s="192" t="s">
        <v>8</v>
      </c>
    </row>
    <row r="101" spans="1:65" s="2" customFormat="1" ht="48.75">
      <c r="A101" s="37"/>
      <c r="B101" s="38"/>
      <c r="C101" s="39"/>
      <c r="D101" s="194" t="s">
        <v>199</v>
      </c>
      <c r="E101" s="39"/>
      <c r="F101" s="195" t="s">
        <v>5525</v>
      </c>
      <c r="G101" s="39"/>
      <c r="H101" s="39"/>
      <c r="I101" s="196"/>
      <c r="J101" s="39"/>
      <c r="K101" s="39"/>
      <c r="L101" s="42"/>
      <c r="M101" s="245"/>
      <c r="N101" s="246"/>
      <c r="O101" s="247"/>
      <c r="P101" s="247"/>
      <c r="Q101" s="247"/>
      <c r="R101" s="247"/>
      <c r="S101" s="247"/>
      <c r="T101" s="24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199</v>
      </c>
      <c r="AU101" s="20" t="s">
        <v>73</v>
      </c>
    </row>
    <row r="102" spans="1:65" s="2" customFormat="1" ht="6.95" customHeight="1">
      <c r="A102" s="37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2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algorithmName="SHA-512" hashValue="rAi6vncjaZO+E6A33fwUg1ZuDwCkx3EmvCAUlwkRig20alzPzO52XGD5aMKYTAzrY1BJStMl7zU0gWdSDqkHOA==" saltValue="t2P8oAF1FvC2WKMkoQLyHYLTlLja6yZ4RlCeNv3CXj47Aew3/lhfqHZWUOwRzAb7o0DFTNVuUBtqdpvF+xgxFg==" spinCount="100000" sheet="1" objects="1" scenarios="1" formatColumns="0" formatRows="0" autoFilter="0"/>
  <autoFilter ref="C90:K101" xr:uid="{00000000-0009-0000-0000-00000B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ht="12.75">
      <c r="B8" s="23"/>
      <c r="D8" s="115" t="s">
        <v>136</v>
      </c>
      <c r="L8" s="23"/>
    </row>
    <row r="9" spans="1:46" s="1" customFormat="1" ht="16.5" customHeight="1">
      <c r="B9" s="23"/>
      <c r="E9" s="392" t="s">
        <v>137</v>
      </c>
      <c r="F9" s="374"/>
      <c r="G9" s="374"/>
      <c r="H9" s="374"/>
      <c r="L9" s="23"/>
    </row>
    <row r="10" spans="1:46" s="1" customFormat="1" ht="12" customHeight="1">
      <c r="B10" s="23"/>
      <c r="D10" s="115" t="s">
        <v>138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5287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2946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5" t="s">
        <v>5526</v>
      </c>
      <c r="F13" s="394"/>
      <c r="G13" s="394"/>
      <c r="H13" s="394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Vyplň údaj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6" t="s">
        <v>26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6" t="str">
        <f>'Rekapitulace stavby'!E14</f>
        <v>Vyplň údaj</v>
      </c>
      <c r="F22" s="397"/>
      <c r="G22" s="397"/>
      <c r="H22" s="397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25</v>
      </c>
      <c r="J24" s="106" t="s">
        <v>32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33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35</v>
      </c>
      <c r="E27" s="37"/>
      <c r="F27" s="37"/>
      <c r="G27" s="37"/>
      <c r="H27" s="37"/>
      <c r="I27" s="115" t="s">
        <v>25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37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8"/>
      <c r="B31" s="119"/>
      <c r="C31" s="118"/>
      <c r="D31" s="118"/>
      <c r="E31" s="398" t="s">
        <v>19</v>
      </c>
      <c r="F31" s="398"/>
      <c r="G31" s="398"/>
      <c r="H31" s="39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39</v>
      </c>
      <c r="E34" s="37"/>
      <c r="F34" s="37"/>
      <c r="G34" s="37"/>
      <c r="H34" s="37"/>
      <c r="I34" s="37"/>
      <c r="J34" s="123">
        <f>ROUND(J92,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41</v>
      </c>
      <c r="G36" s="37"/>
      <c r="H36" s="37"/>
      <c r="I36" s="124" t="s">
        <v>40</v>
      </c>
      <c r="J36" s="124" t="s">
        <v>42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43</v>
      </c>
      <c r="E37" s="115" t="s">
        <v>44</v>
      </c>
      <c r="F37" s="126">
        <f>ROUND((SUM(BE92:BE97)),  2)</f>
        <v>0</v>
      </c>
      <c r="G37" s="37"/>
      <c r="H37" s="37"/>
      <c r="I37" s="127">
        <v>0.21</v>
      </c>
      <c r="J37" s="126">
        <f>ROUND(((SUM(BE92:BE97))*I37),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45</v>
      </c>
      <c r="F38" s="126">
        <f>ROUND((SUM(BF92:BF97)),  2)</f>
        <v>0</v>
      </c>
      <c r="G38" s="37"/>
      <c r="H38" s="37"/>
      <c r="I38" s="127">
        <v>0.12</v>
      </c>
      <c r="J38" s="126">
        <f>ROUND(((SUM(BF92:BF97))*I38),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46</v>
      </c>
      <c r="F39" s="126">
        <f>ROUND((SUM(BG92:BG97)),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47</v>
      </c>
      <c r="F40" s="126">
        <f>ROUND((SUM(BH92:BH97)),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48</v>
      </c>
      <c r="F41" s="126">
        <f>ROUND((SUM(BI92:BI97)),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49</v>
      </c>
      <c r="E43" s="130"/>
      <c r="F43" s="130"/>
      <c r="G43" s="131" t="s">
        <v>50</v>
      </c>
      <c r="H43" s="132" t="s">
        <v>51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399" t="str">
        <f>E7</f>
        <v>Rekonstrukce plaveckého bazénu ZŠ a MŠ Weberova</v>
      </c>
      <c r="F52" s="400"/>
      <c r="G52" s="400"/>
      <c r="H52" s="400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136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399" t="s">
        <v>137</v>
      </c>
      <c r="F54" s="359"/>
      <c r="G54" s="359"/>
      <c r="H54" s="359"/>
      <c r="I54" s="25"/>
      <c r="J54" s="25"/>
      <c r="K54" s="25"/>
      <c r="L54" s="23"/>
    </row>
    <row r="55" spans="1:31" s="1" customFormat="1" ht="12" customHeight="1">
      <c r="B55" s="24"/>
      <c r="C55" s="32" t="s">
        <v>138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3" t="s">
        <v>5287</v>
      </c>
      <c r="F56" s="401"/>
      <c r="G56" s="401"/>
      <c r="H56" s="401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2946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2" t="str">
        <f>E13</f>
        <v>D.2.6 - Ostatní</v>
      </c>
      <c r="F58" s="401"/>
      <c r="G58" s="401"/>
      <c r="H58" s="401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areál ZŠ a MŠ Weberova v Praze 5-Košířích</v>
      </c>
      <c r="G60" s="39"/>
      <c r="H60" s="39"/>
      <c r="I60" s="32" t="s">
        <v>23</v>
      </c>
      <c r="J60" s="62" t="str">
        <f>IF(J16="","",J16)</f>
        <v>Vyplň údaj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40.15" customHeight="1">
      <c r="A62" s="37"/>
      <c r="B62" s="38"/>
      <c r="C62" s="32" t="s">
        <v>24</v>
      </c>
      <c r="D62" s="39"/>
      <c r="E62" s="39"/>
      <c r="F62" s="30" t="str">
        <f>E19</f>
        <v>Městská část Praha 5, nám. 14. října 4, Praha 5</v>
      </c>
      <c r="G62" s="39"/>
      <c r="H62" s="39"/>
      <c r="I62" s="32" t="s">
        <v>31</v>
      </c>
      <c r="J62" s="35" t="str">
        <f>E25</f>
        <v>Atelier 11 Hradec Králové s.r.o., Jižní 870/2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35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141</v>
      </c>
      <c r="D65" s="140"/>
      <c r="E65" s="140"/>
      <c r="F65" s="140"/>
      <c r="G65" s="140"/>
      <c r="H65" s="140"/>
      <c r="I65" s="140"/>
      <c r="J65" s="141" t="s">
        <v>142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71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143</v>
      </c>
    </row>
    <row r="68" spans="1:47" s="9" customFormat="1" ht="24.95" customHeight="1">
      <c r="B68" s="143"/>
      <c r="C68" s="144"/>
      <c r="D68" s="145" t="s">
        <v>5527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399" t="str">
        <f>E7</f>
        <v>Rekonstrukce plaveckého bazénu ZŠ a MŠ Weberova</v>
      </c>
      <c r="F78" s="400"/>
      <c r="G78" s="400"/>
      <c r="H78" s="400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136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399" t="s">
        <v>137</v>
      </c>
      <c r="F80" s="359"/>
      <c r="G80" s="359"/>
      <c r="H80" s="359"/>
      <c r="I80" s="25"/>
      <c r="J80" s="25"/>
      <c r="K80" s="25"/>
      <c r="L80" s="23"/>
    </row>
    <row r="81" spans="1:65" s="1" customFormat="1" ht="12" customHeight="1">
      <c r="B81" s="24"/>
      <c r="C81" s="32" t="s">
        <v>138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03" t="s">
        <v>5287</v>
      </c>
      <c r="F82" s="401"/>
      <c r="G82" s="401"/>
      <c r="H82" s="401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2946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2" t="str">
        <f>E13</f>
        <v>D.2.6 - Ostatní</v>
      </c>
      <c r="F84" s="401"/>
      <c r="G84" s="401"/>
      <c r="H84" s="401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areál ZŠ a MŠ Weberova v Praze 5-Košířích</v>
      </c>
      <c r="G86" s="39"/>
      <c r="H86" s="39"/>
      <c r="I86" s="32" t="s">
        <v>23</v>
      </c>
      <c r="J86" s="62" t="str">
        <f>IF(J16="","",J16)</f>
        <v>Vyplň údaj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40.15" customHeight="1">
      <c r="A88" s="37"/>
      <c r="B88" s="38"/>
      <c r="C88" s="32" t="s">
        <v>24</v>
      </c>
      <c r="D88" s="39"/>
      <c r="E88" s="39"/>
      <c r="F88" s="30" t="str">
        <f>E19</f>
        <v>Městská část Praha 5, nám. 14. října 4, Praha 5</v>
      </c>
      <c r="G88" s="39"/>
      <c r="H88" s="39"/>
      <c r="I88" s="32" t="s">
        <v>31</v>
      </c>
      <c r="J88" s="35" t="str">
        <f>E25</f>
        <v>Atelier 11 Hradec Králové s.r.o., Jižní 870/2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29</v>
      </c>
      <c r="D89" s="39"/>
      <c r="E89" s="39"/>
      <c r="F89" s="30" t="str">
        <f>IF(E22="","",E22)</f>
        <v>Vyplň údaj</v>
      </c>
      <c r="G89" s="39"/>
      <c r="H89" s="39"/>
      <c r="I89" s="32" t="s">
        <v>35</v>
      </c>
      <c r="J89" s="35" t="str">
        <f>E28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177</v>
      </c>
      <c r="D91" s="157" t="s">
        <v>58</v>
      </c>
      <c r="E91" s="157" t="s">
        <v>54</v>
      </c>
      <c r="F91" s="157" t="s">
        <v>55</v>
      </c>
      <c r="G91" s="157" t="s">
        <v>178</v>
      </c>
      <c r="H91" s="157" t="s">
        <v>179</v>
      </c>
      <c r="I91" s="157" t="s">
        <v>180</v>
      </c>
      <c r="J91" s="157" t="s">
        <v>142</v>
      </c>
      <c r="K91" s="158" t="s">
        <v>181</v>
      </c>
      <c r="L91" s="159"/>
      <c r="M91" s="71" t="s">
        <v>19</v>
      </c>
      <c r="N91" s="72" t="s">
        <v>43</v>
      </c>
      <c r="O91" s="72" t="s">
        <v>182</v>
      </c>
      <c r="P91" s="72" t="s">
        <v>183</v>
      </c>
      <c r="Q91" s="72" t="s">
        <v>184</v>
      </c>
      <c r="R91" s="72" t="s">
        <v>185</v>
      </c>
      <c r="S91" s="72" t="s">
        <v>186</v>
      </c>
      <c r="T91" s="73" t="s">
        <v>187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188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143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5528</v>
      </c>
      <c r="F93" s="168" t="s">
        <v>125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SUM(P94:P97)</f>
        <v>0</v>
      </c>
      <c r="Q93" s="173"/>
      <c r="R93" s="174">
        <f>SUM(R94:R97)</f>
        <v>0</v>
      </c>
      <c r="S93" s="173"/>
      <c r="T93" s="175">
        <f>SUM(T94:T97)</f>
        <v>0</v>
      </c>
      <c r="AR93" s="176" t="s">
        <v>197</v>
      </c>
      <c r="AT93" s="177" t="s">
        <v>72</v>
      </c>
      <c r="AU93" s="177" t="s">
        <v>73</v>
      </c>
      <c r="AY93" s="176" t="s">
        <v>191</v>
      </c>
      <c r="BK93" s="178">
        <f>SUM(BK94:BK97)</f>
        <v>0</v>
      </c>
    </row>
    <row r="94" spans="1:65" s="2" customFormat="1" ht="16.5" customHeight="1">
      <c r="A94" s="37"/>
      <c r="B94" s="38"/>
      <c r="C94" s="181" t="s">
        <v>80</v>
      </c>
      <c r="D94" s="181" t="s">
        <v>193</v>
      </c>
      <c r="E94" s="182" t="s">
        <v>5529</v>
      </c>
      <c r="F94" s="183" t="s">
        <v>5530</v>
      </c>
      <c r="G94" s="184" t="s">
        <v>1780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3344</v>
      </c>
      <c r="AT94" s="192" t="s">
        <v>193</v>
      </c>
      <c r="AU94" s="192" t="s">
        <v>80</v>
      </c>
      <c r="AY94" s="20" t="s">
        <v>191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3344</v>
      </c>
      <c r="BM94" s="192" t="s">
        <v>5531</v>
      </c>
    </row>
    <row r="95" spans="1:65" s="2" customFormat="1" ht="11.25">
      <c r="A95" s="37"/>
      <c r="B95" s="38"/>
      <c r="C95" s="39"/>
      <c r="D95" s="194" t="s">
        <v>199</v>
      </c>
      <c r="E95" s="39"/>
      <c r="F95" s="195" t="s">
        <v>5530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199</v>
      </c>
      <c r="AU95" s="20" t="s">
        <v>80</v>
      </c>
    </row>
    <row r="96" spans="1:65" s="2" customFormat="1" ht="37.9" customHeight="1">
      <c r="A96" s="37"/>
      <c r="B96" s="38"/>
      <c r="C96" s="181" t="s">
        <v>82</v>
      </c>
      <c r="D96" s="181" t="s">
        <v>193</v>
      </c>
      <c r="E96" s="182" t="s">
        <v>5532</v>
      </c>
      <c r="F96" s="183" t="s">
        <v>5533</v>
      </c>
      <c r="G96" s="184" t="s">
        <v>1780</v>
      </c>
      <c r="H96" s="185">
        <v>1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3344</v>
      </c>
      <c r="AT96" s="192" t="s">
        <v>193</v>
      </c>
      <c r="AU96" s="192" t="s">
        <v>80</v>
      </c>
      <c r="AY96" s="20" t="s">
        <v>191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3344</v>
      </c>
      <c r="BM96" s="192" t="s">
        <v>5534</v>
      </c>
    </row>
    <row r="97" spans="1:47" s="2" customFormat="1" ht="19.5">
      <c r="A97" s="37"/>
      <c r="B97" s="38"/>
      <c r="C97" s="39"/>
      <c r="D97" s="194" t="s">
        <v>199</v>
      </c>
      <c r="E97" s="39"/>
      <c r="F97" s="195" t="s">
        <v>5533</v>
      </c>
      <c r="G97" s="39"/>
      <c r="H97" s="39"/>
      <c r="I97" s="196"/>
      <c r="J97" s="39"/>
      <c r="K97" s="39"/>
      <c r="L97" s="42"/>
      <c r="M97" s="245"/>
      <c r="N97" s="246"/>
      <c r="O97" s="247"/>
      <c r="P97" s="247"/>
      <c r="Q97" s="247"/>
      <c r="R97" s="247"/>
      <c r="S97" s="247"/>
      <c r="T97" s="24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199</v>
      </c>
      <c r="AU97" s="20" t="s">
        <v>80</v>
      </c>
    </row>
    <row r="98" spans="1:47" s="2" customFormat="1" ht="6.95" customHeight="1">
      <c r="A98" s="37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42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algorithmName="SHA-512" hashValue="+aNlW1/XHTv9VVI9m0J8UvGADLDJpGnv03d6wBPHbOHPT+sFEGwMUor7yHIp20KNV1P/whfgWzBMQJWn49GmHg==" saltValue="1NZwM2sIsj+sn8MmhyJ9EZMdEK5g8SEZf8XUvKlEx3JYE0ivG7qFoXZYnLhOxJa1Rh5hd6CiOAYb4EFsW7/vOA==" spinCount="100000" sheet="1" objects="1" scenarios="1" formatColumns="0" formatRows="0" autoFilter="0"/>
  <autoFilter ref="C91:K97" xr:uid="{00000000-0009-0000-0000-00000C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5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s="1" customFormat="1" ht="12" customHeight="1">
      <c r="B8" s="23"/>
      <c r="D8" s="115" t="s">
        <v>136</v>
      </c>
      <c r="L8" s="23"/>
    </row>
    <row r="9" spans="1:46" s="2" customFormat="1" ht="16.5" customHeight="1">
      <c r="A9" s="37"/>
      <c r="B9" s="42"/>
      <c r="C9" s="37"/>
      <c r="D9" s="37"/>
      <c r="E9" s="392" t="s">
        <v>137</v>
      </c>
      <c r="F9" s="394"/>
      <c r="G9" s="394"/>
      <c r="H9" s="39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5" t="s">
        <v>5535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ROUND(J93,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ROUND((SUM(BE93:BE539)),  2)</f>
        <v>0</v>
      </c>
      <c r="G35" s="37"/>
      <c r="H35" s="37"/>
      <c r="I35" s="127">
        <v>0.21</v>
      </c>
      <c r="J35" s="126">
        <f>ROUND(((SUM(BE93:BE539))*I35),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ROUND((SUM(BF93:BF539)),  2)</f>
        <v>0</v>
      </c>
      <c r="G36" s="37"/>
      <c r="H36" s="37"/>
      <c r="I36" s="127">
        <v>0.12</v>
      </c>
      <c r="J36" s="126">
        <f>ROUND(((SUM(BF93:BF539))*I36),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ROUND((SUM(BG93:BG539)),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ROUND((SUM(BH93:BH539)),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ROUND((SUM(BI93:BI539)),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Rekonstrukce plaveckého bazénu ZŠ a MŠ Weberova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137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2" t="str">
        <f>E11</f>
        <v>D.2.3 - Přípojky kanalizace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areál ZŠ a MŠ Weberova v Praze 5-Košířích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Městská část Praha 5, nám. 14. října 4, Praha 5</v>
      </c>
      <c r="G58" s="39"/>
      <c r="H58" s="39"/>
      <c r="I58" s="32" t="s">
        <v>31</v>
      </c>
      <c r="J58" s="35" t="str">
        <f>E23</f>
        <v>Atelier 11 Hradec Králové s.r.o., Jižní 870/2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141</v>
      </c>
      <c r="D61" s="140"/>
      <c r="E61" s="140"/>
      <c r="F61" s="140"/>
      <c r="G61" s="140"/>
      <c r="H61" s="140"/>
      <c r="I61" s="140"/>
      <c r="J61" s="141" t="s">
        <v>142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143</v>
      </c>
    </row>
    <row r="64" spans="1:47" s="9" customFormat="1" ht="24.95" customHeight="1">
      <c r="B64" s="143"/>
      <c r="C64" s="144"/>
      <c r="D64" s="145" t="s">
        <v>144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145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147</v>
      </c>
      <c r="E66" s="151"/>
      <c r="F66" s="151"/>
      <c r="G66" s="151"/>
      <c r="H66" s="151"/>
      <c r="I66" s="151"/>
      <c r="J66" s="152">
        <f>J353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148</v>
      </c>
      <c r="E67" s="151"/>
      <c r="F67" s="151"/>
      <c r="G67" s="151"/>
      <c r="H67" s="151"/>
      <c r="I67" s="151"/>
      <c r="J67" s="152">
        <f>J378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J419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J496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154</v>
      </c>
      <c r="E70" s="151"/>
      <c r="F70" s="151"/>
      <c r="G70" s="151"/>
      <c r="H70" s="151"/>
      <c r="I70" s="151"/>
      <c r="J70" s="152">
        <f>J512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155</v>
      </c>
      <c r="E71" s="151"/>
      <c r="F71" s="151"/>
      <c r="G71" s="151"/>
      <c r="H71" s="151"/>
      <c r="I71" s="151"/>
      <c r="J71" s="152">
        <f>J532</f>
        <v>0</v>
      </c>
      <c r="K71" s="100"/>
      <c r="L71" s="153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176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99" t="str">
        <f>E7</f>
        <v>Rekonstrukce plaveckého bazénu ZŠ a MŠ Weberova</v>
      </c>
      <c r="F81" s="400"/>
      <c r="G81" s="400"/>
      <c r="H81" s="400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136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399" t="s">
        <v>137</v>
      </c>
      <c r="F83" s="401"/>
      <c r="G83" s="401"/>
      <c r="H83" s="401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138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52" t="str">
        <f>E11</f>
        <v>D.2.3 - Přípojky kanalizace</v>
      </c>
      <c r="F85" s="401"/>
      <c r="G85" s="401"/>
      <c r="H85" s="401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21</v>
      </c>
      <c r="D87" s="39"/>
      <c r="E87" s="39"/>
      <c r="F87" s="30" t="str">
        <f>F14</f>
        <v>areál ZŠ a MŠ Weberova v Praze 5-Košířích</v>
      </c>
      <c r="G87" s="39"/>
      <c r="H87" s="39"/>
      <c r="I87" s="32" t="s">
        <v>23</v>
      </c>
      <c r="J87" s="62" t="str">
        <f>IF(J14="","",J14)</f>
        <v>Vyplň údaj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40.15" customHeight="1">
      <c r="A89" s="37"/>
      <c r="B89" s="38"/>
      <c r="C89" s="32" t="s">
        <v>24</v>
      </c>
      <c r="D89" s="39"/>
      <c r="E89" s="39"/>
      <c r="F89" s="30" t="str">
        <f>E17</f>
        <v>Městská část Praha 5, nám. 14. října 4, Praha 5</v>
      </c>
      <c r="G89" s="39"/>
      <c r="H89" s="39"/>
      <c r="I89" s="32" t="s">
        <v>31</v>
      </c>
      <c r="J89" s="35" t="str">
        <f>E23</f>
        <v>Atelier 11 Hradec Králové s.r.o., Jižní 870/2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29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4"/>
      <c r="B92" s="155"/>
      <c r="C92" s="156" t="s">
        <v>177</v>
      </c>
      <c r="D92" s="157" t="s">
        <v>58</v>
      </c>
      <c r="E92" s="157" t="s">
        <v>54</v>
      </c>
      <c r="F92" s="157" t="s">
        <v>55</v>
      </c>
      <c r="G92" s="157" t="s">
        <v>178</v>
      </c>
      <c r="H92" s="157" t="s">
        <v>179</v>
      </c>
      <c r="I92" s="157" t="s">
        <v>180</v>
      </c>
      <c r="J92" s="157" t="s">
        <v>142</v>
      </c>
      <c r="K92" s="158" t="s">
        <v>181</v>
      </c>
      <c r="L92" s="159"/>
      <c r="M92" s="71" t="s">
        <v>19</v>
      </c>
      <c r="N92" s="72" t="s">
        <v>43</v>
      </c>
      <c r="O92" s="72" t="s">
        <v>182</v>
      </c>
      <c r="P92" s="72" t="s">
        <v>183</v>
      </c>
      <c r="Q92" s="72" t="s">
        <v>184</v>
      </c>
      <c r="R92" s="72" t="s">
        <v>185</v>
      </c>
      <c r="S92" s="72" t="s">
        <v>186</v>
      </c>
      <c r="T92" s="73" t="s">
        <v>187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7"/>
      <c r="B93" s="38"/>
      <c r="C93" s="78" t="s">
        <v>188</v>
      </c>
      <c r="D93" s="39"/>
      <c r="E93" s="39"/>
      <c r="F93" s="39"/>
      <c r="G93" s="39"/>
      <c r="H93" s="39"/>
      <c r="I93" s="39"/>
      <c r="J93" s="160">
        <f>BK93</f>
        <v>0</v>
      </c>
      <c r="K93" s="39"/>
      <c r="L93" s="42"/>
      <c r="M93" s="74"/>
      <c r="N93" s="161"/>
      <c r="O93" s="75"/>
      <c r="P93" s="162">
        <f>P94</f>
        <v>0</v>
      </c>
      <c r="Q93" s="75"/>
      <c r="R93" s="162">
        <f>R94</f>
        <v>131.13875230000002</v>
      </c>
      <c r="S93" s="75"/>
      <c r="T93" s="163">
        <f>T94</f>
        <v>119.65659000000001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143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72</v>
      </c>
      <c r="E94" s="168" t="s">
        <v>189</v>
      </c>
      <c r="F94" s="168" t="s">
        <v>190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P95+P353+P378+P419+P496+P512+P532</f>
        <v>0</v>
      </c>
      <c r="Q94" s="173"/>
      <c r="R94" s="174">
        <f>R95+R353+R378+R419+R496+R512+R532</f>
        <v>131.13875230000002</v>
      </c>
      <c r="S94" s="173"/>
      <c r="T94" s="175">
        <f>T95+T353+T378+T419+T496+T512+T532</f>
        <v>119.65659000000001</v>
      </c>
      <c r="AR94" s="176" t="s">
        <v>80</v>
      </c>
      <c r="AT94" s="177" t="s">
        <v>72</v>
      </c>
      <c r="AU94" s="177" t="s">
        <v>73</v>
      </c>
      <c r="AY94" s="176" t="s">
        <v>191</v>
      </c>
      <c r="BK94" s="178">
        <f>BK95+BK353+BK378+BK419+BK496+BK512+BK532</f>
        <v>0</v>
      </c>
    </row>
    <row r="95" spans="1:65" s="12" customFormat="1" ht="22.9" customHeight="1">
      <c r="B95" s="165"/>
      <c r="C95" s="166"/>
      <c r="D95" s="167" t="s">
        <v>72</v>
      </c>
      <c r="E95" s="179" t="s">
        <v>80</v>
      </c>
      <c r="F95" s="179" t="s">
        <v>192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SUM(P96:P352)</f>
        <v>0</v>
      </c>
      <c r="Q95" s="173"/>
      <c r="R95" s="174">
        <f>SUM(R96:R352)</f>
        <v>1.0967816000000001</v>
      </c>
      <c r="S95" s="173"/>
      <c r="T95" s="175">
        <f>SUM(T96:T352)</f>
        <v>82.56459000000001</v>
      </c>
      <c r="AR95" s="176" t="s">
        <v>80</v>
      </c>
      <c r="AT95" s="177" t="s">
        <v>72</v>
      </c>
      <c r="AU95" s="177" t="s">
        <v>80</v>
      </c>
      <c r="AY95" s="176" t="s">
        <v>191</v>
      </c>
      <c r="BK95" s="178">
        <f>SUM(BK96:BK352)</f>
        <v>0</v>
      </c>
    </row>
    <row r="96" spans="1:65" s="2" customFormat="1" ht="21.75" customHeight="1">
      <c r="A96" s="37"/>
      <c r="B96" s="38"/>
      <c r="C96" s="181" t="s">
        <v>80</v>
      </c>
      <c r="D96" s="181" t="s">
        <v>193</v>
      </c>
      <c r="E96" s="182" t="s">
        <v>5536</v>
      </c>
      <c r="F96" s="183" t="s">
        <v>5537</v>
      </c>
      <c r="G96" s="184" t="s">
        <v>282</v>
      </c>
      <c r="H96" s="185">
        <v>63.515999999999998</v>
      </c>
      <c r="I96" s="186"/>
      <c r="J96" s="187">
        <f>ROUND(I96*H96,2)</f>
        <v>0</v>
      </c>
      <c r="K96" s="183" t="s">
        <v>203</v>
      </c>
      <c r="L96" s="42"/>
      <c r="M96" s="188" t="s">
        <v>19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0.28999999999999998</v>
      </c>
      <c r="T96" s="191">
        <f>S96*H96</f>
        <v>18.419639999999998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197</v>
      </c>
      <c r="AT96" s="192" t="s">
        <v>193</v>
      </c>
      <c r="AU96" s="192" t="s">
        <v>82</v>
      </c>
      <c r="AY96" s="20" t="s">
        <v>191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197</v>
      </c>
      <c r="BM96" s="192" t="s">
        <v>5538</v>
      </c>
    </row>
    <row r="97" spans="1:65" s="2" customFormat="1" ht="19.5">
      <c r="A97" s="37"/>
      <c r="B97" s="38"/>
      <c r="C97" s="39"/>
      <c r="D97" s="194" t="s">
        <v>199</v>
      </c>
      <c r="E97" s="39"/>
      <c r="F97" s="195" t="s">
        <v>5539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199</v>
      </c>
      <c r="AU97" s="20" t="s">
        <v>82</v>
      </c>
    </row>
    <row r="98" spans="1:65" s="2" customFormat="1" ht="11.25">
      <c r="A98" s="37"/>
      <c r="B98" s="38"/>
      <c r="C98" s="39"/>
      <c r="D98" s="199" t="s">
        <v>206</v>
      </c>
      <c r="E98" s="39"/>
      <c r="F98" s="200" t="s">
        <v>5540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206</v>
      </c>
      <c r="AU98" s="20" t="s">
        <v>82</v>
      </c>
    </row>
    <row r="99" spans="1:65" s="13" customFormat="1" ht="11.25">
      <c r="B99" s="201"/>
      <c r="C99" s="202"/>
      <c r="D99" s="194" t="s">
        <v>208</v>
      </c>
      <c r="E99" s="203" t="s">
        <v>19</v>
      </c>
      <c r="F99" s="204" t="s">
        <v>5541</v>
      </c>
      <c r="G99" s="202"/>
      <c r="H99" s="205">
        <v>3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</v>
      </c>
      <c r="AU99" s="211" t="s">
        <v>82</v>
      </c>
      <c r="AV99" s="13" t="s">
        <v>82</v>
      </c>
      <c r="AW99" s="13" t="s">
        <v>34</v>
      </c>
      <c r="AX99" s="13" t="s">
        <v>73</v>
      </c>
      <c r="AY99" s="211" t="s">
        <v>191</v>
      </c>
    </row>
    <row r="100" spans="1:65" s="13" customFormat="1" ht="11.25">
      <c r="B100" s="201"/>
      <c r="C100" s="202"/>
      <c r="D100" s="194" t="s">
        <v>208</v>
      </c>
      <c r="E100" s="203" t="s">
        <v>19</v>
      </c>
      <c r="F100" s="204" t="s">
        <v>5542</v>
      </c>
      <c r="G100" s="202"/>
      <c r="H100" s="205">
        <v>11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</v>
      </c>
      <c r="AU100" s="211" t="s">
        <v>82</v>
      </c>
      <c r="AV100" s="13" t="s">
        <v>82</v>
      </c>
      <c r="AW100" s="13" t="s">
        <v>34</v>
      </c>
      <c r="AX100" s="13" t="s">
        <v>73</v>
      </c>
      <c r="AY100" s="211" t="s">
        <v>191</v>
      </c>
    </row>
    <row r="101" spans="1:65" s="13" customFormat="1" ht="11.25">
      <c r="B101" s="201"/>
      <c r="C101" s="202"/>
      <c r="D101" s="194" t="s">
        <v>208</v>
      </c>
      <c r="E101" s="203" t="s">
        <v>19</v>
      </c>
      <c r="F101" s="204" t="s">
        <v>5543</v>
      </c>
      <c r="G101" s="202"/>
      <c r="H101" s="205">
        <v>3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191</v>
      </c>
    </row>
    <row r="102" spans="1:65" s="13" customFormat="1" ht="11.25">
      <c r="B102" s="201"/>
      <c r="C102" s="202"/>
      <c r="D102" s="194" t="s">
        <v>208</v>
      </c>
      <c r="E102" s="203" t="s">
        <v>19</v>
      </c>
      <c r="F102" s="204" t="s">
        <v>5544</v>
      </c>
      <c r="G102" s="202"/>
      <c r="H102" s="205">
        <v>5.5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</v>
      </c>
      <c r="AU102" s="211" t="s">
        <v>82</v>
      </c>
      <c r="AV102" s="13" t="s">
        <v>82</v>
      </c>
      <c r="AW102" s="13" t="s">
        <v>34</v>
      </c>
      <c r="AX102" s="13" t="s">
        <v>73</v>
      </c>
      <c r="AY102" s="211" t="s">
        <v>191</v>
      </c>
    </row>
    <row r="103" spans="1:65" s="13" customFormat="1" ht="11.25">
      <c r="B103" s="201"/>
      <c r="C103" s="202"/>
      <c r="D103" s="194" t="s">
        <v>208</v>
      </c>
      <c r="E103" s="203" t="s">
        <v>19</v>
      </c>
      <c r="F103" s="204" t="s">
        <v>5545</v>
      </c>
      <c r="G103" s="202"/>
      <c r="H103" s="205">
        <v>3.5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</v>
      </c>
      <c r="AU103" s="211" t="s">
        <v>82</v>
      </c>
      <c r="AV103" s="13" t="s">
        <v>82</v>
      </c>
      <c r="AW103" s="13" t="s">
        <v>34</v>
      </c>
      <c r="AX103" s="13" t="s">
        <v>73</v>
      </c>
      <c r="AY103" s="211" t="s">
        <v>191</v>
      </c>
    </row>
    <row r="104" spans="1:65" s="13" customFormat="1" ht="11.25">
      <c r="B104" s="201"/>
      <c r="C104" s="202"/>
      <c r="D104" s="194" t="s">
        <v>208</v>
      </c>
      <c r="E104" s="203" t="s">
        <v>19</v>
      </c>
      <c r="F104" s="204" t="s">
        <v>5546</v>
      </c>
      <c r="G104" s="202"/>
      <c r="H104" s="205">
        <v>31.96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</v>
      </c>
      <c r="AU104" s="211" t="s">
        <v>82</v>
      </c>
      <c r="AV104" s="13" t="s">
        <v>82</v>
      </c>
      <c r="AW104" s="13" t="s">
        <v>34</v>
      </c>
      <c r="AX104" s="13" t="s">
        <v>73</v>
      </c>
      <c r="AY104" s="211" t="s">
        <v>191</v>
      </c>
    </row>
    <row r="105" spans="1:65" s="13" customFormat="1" ht="11.25">
      <c r="B105" s="201"/>
      <c r="C105" s="202"/>
      <c r="D105" s="194" t="s">
        <v>208</v>
      </c>
      <c r="E105" s="203" t="s">
        <v>19</v>
      </c>
      <c r="F105" s="204" t="s">
        <v>5547</v>
      </c>
      <c r="G105" s="202"/>
      <c r="H105" s="205">
        <v>2.778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191</v>
      </c>
    </row>
    <row r="106" spans="1:65" s="13" customFormat="1" ht="11.25">
      <c r="B106" s="201"/>
      <c r="C106" s="202"/>
      <c r="D106" s="194" t="s">
        <v>208</v>
      </c>
      <c r="E106" s="203" t="s">
        <v>19</v>
      </c>
      <c r="F106" s="204" t="s">
        <v>5548</v>
      </c>
      <c r="G106" s="202"/>
      <c r="H106" s="205">
        <v>2.778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191</v>
      </c>
    </row>
    <row r="107" spans="1:65" s="14" customFormat="1" ht="11.25">
      <c r="B107" s="212"/>
      <c r="C107" s="213"/>
      <c r="D107" s="194" t="s">
        <v>208</v>
      </c>
      <c r="E107" s="214" t="s">
        <v>19</v>
      </c>
      <c r="F107" s="215" t="s">
        <v>238</v>
      </c>
      <c r="G107" s="213"/>
      <c r="H107" s="216">
        <v>63.515999999999998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208</v>
      </c>
      <c r="AU107" s="222" t="s">
        <v>82</v>
      </c>
      <c r="AV107" s="14" t="s">
        <v>197</v>
      </c>
      <c r="AW107" s="14" t="s">
        <v>34</v>
      </c>
      <c r="AX107" s="14" t="s">
        <v>80</v>
      </c>
      <c r="AY107" s="222" t="s">
        <v>191</v>
      </c>
    </row>
    <row r="108" spans="1:65" s="2" customFormat="1" ht="21.75" customHeight="1">
      <c r="A108" s="37"/>
      <c r="B108" s="38"/>
      <c r="C108" s="181" t="s">
        <v>82</v>
      </c>
      <c r="D108" s="181" t="s">
        <v>193</v>
      </c>
      <c r="E108" s="182" t="s">
        <v>5549</v>
      </c>
      <c r="F108" s="183" t="s">
        <v>5550</v>
      </c>
      <c r="G108" s="184" t="s">
        <v>282</v>
      </c>
      <c r="H108" s="185">
        <v>69.766000000000005</v>
      </c>
      <c r="I108" s="186"/>
      <c r="J108" s="187">
        <f>ROUND(I108*H108,2)</f>
        <v>0</v>
      </c>
      <c r="K108" s="183" t="s">
        <v>203</v>
      </c>
      <c r="L108" s="42"/>
      <c r="M108" s="188" t="s">
        <v>19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0.625</v>
      </c>
      <c r="T108" s="191">
        <f>S108*H108</f>
        <v>43.603750000000005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197</v>
      </c>
      <c r="AT108" s="192" t="s">
        <v>193</v>
      </c>
      <c r="AU108" s="192" t="s">
        <v>82</v>
      </c>
      <c r="AY108" s="20" t="s">
        <v>191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197</v>
      </c>
      <c r="BM108" s="192" t="s">
        <v>5551</v>
      </c>
    </row>
    <row r="109" spans="1:65" s="2" customFormat="1" ht="19.5">
      <c r="A109" s="37"/>
      <c r="B109" s="38"/>
      <c r="C109" s="39"/>
      <c r="D109" s="194" t="s">
        <v>199</v>
      </c>
      <c r="E109" s="39"/>
      <c r="F109" s="195" t="s">
        <v>5552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199</v>
      </c>
      <c r="AU109" s="20" t="s">
        <v>82</v>
      </c>
    </row>
    <row r="110" spans="1:65" s="2" customFormat="1" ht="11.25">
      <c r="A110" s="37"/>
      <c r="B110" s="38"/>
      <c r="C110" s="39"/>
      <c r="D110" s="199" t="s">
        <v>206</v>
      </c>
      <c r="E110" s="39"/>
      <c r="F110" s="200" t="s">
        <v>5553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206</v>
      </c>
      <c r="AU110" s="20" t="s">
        <v>82</v>
      </c>
    </row>
    <row r="111" spans="1:65" s="13" customFormat="1" ht="11.25">
      <c r="B111" s="201"/>
      <c r="C111" s="202"/>
      <c r="D111" s="194" t="s">
        <v>208</v>
      </c>
      <c r="E111" s="203" t="s">
        <v>19</v>
      </c>
      <c r="F111" s="204" t="s">
        <v>5541</v>
      </c>
      <c r="G111" s="202"/>
      <c r="H111" s="205">
        <v>3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191</v>
      </c>
    </row>
    <row r="112" spans="1:65" s="13" customFormat="1" ht="11.25">
      <c r="B112" s="201"/>
      <c r="C112" s="202"/>
      <c r="D112" s="194" t="s">
        <v>208</v>
      </c>
      <c r="E112" s="203" t="s">
        <v>19</v>
      </c>
      <c r="F112" s="204" t="s">
        <v>5542</v>
      </c>
      <c r="G112" s="202"/>
      <c r="H112" s="205">
        <v>11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</v>
      </c>
      <c r="AU112" s="211" t="s">
        <v>82</v>
      </c>
      <c r="AV112" s="13" t="s">
        <v>82</v>
      </c>
      <c r="AW112" s="13" t="s">
        <v>34</v>
      </c>
      <c r="AX112" s="13" t="s">
        <v>73</v>
      </c>
      <c r="AY112" s="211" t="s">
        <v>191</v>
      </c>
    </row>
    <row r="113" spans="1:65" s="13" customFormat="1" ht="11.25">
      <c r="B113" s="201"/>
      <c r="C113" s="202"/>
      <c r="D113" s="194" t="s">
        <v>208</v>
      </c>
      <c r="E113" s="203" t="s">
        <v>19</v>
      </c>
      <c r="F113" s="204" t="s">
        <v>5543</v>
      </c>
      <c r="G113" s="202"/>
      <c r="H113" s="205">
        <v>3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</v>
      </c>
      <c r="AU113" s="211" t="s">
        <v>82</v>
      </c>
      <c r="AV113" s="13" t="s">
        <v>82</v>
      </c>
      <c r="AW113" s="13" t="s">
        <v>34</v>
      </c>
      <c r="AX113" s="13" t="s">
        <v>73</v>
      </c>
      <c r="AY113" s="211" t="s">
        <v>191</v>
      </c>
    </row>
    <row r="114" spans="1:65" s="13" customFormat="1" ht="11.25">
      <c r="B114" s="201"/>
      <c r="C114" s="202"/>
      <c r="D114" s="194" t="s">
        <v>208</v>
      </c>
      <c r="E114" s="203" t="s">
        <v>19</v>
      </c>
      <c r="F114" s="204" t="s">
        <v>5544</v>
      </c>
      <c r="G114" s="202"/>
      <c r="H114" s="205">
        <v>5.5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191</v>
      </c>
    </row>
    <row r="115" spans="1:65" s="13" customFormat="1" ht="11.25">
      <c r="B115" s="201"/>
      <c r="C115" s="202"/>
      <c r="D115" s="194" t="s">
        <v>208</v>
      </c>
      <c r="E115" s="203" t="s">
        <v>19</v>
      </c>
      <c r="F115" s="204" t="s">
        <v>5545</v>
      </c>
      <c r="G115" s="202"/>
      <c r="H115" s="205">
        <v>3.5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191</v>
      </c>
    </row>
    <row r="116" spans="1:65" s="13" customFormat="1" ht="11.25">
      <c r="B116" s="201"/>
      <c r="C116" s="202"/>
      <c r="D116" s="194" t="s">
        <v>208</v>
      </c>
      <c r="E116" s="203" t="s">
        <v>19</v>
      </c>
      <c r="F116" s="204" t="s">
        <v>5546</v>
      </c>
      <c r="G116" s="202"/>
      <c r="H116" s="205">
        <v>31.96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</v>
      </c>
      <c r="AU116" s="211" t="s">
        <v>82</v>
      </c>
      <c r="AV116" s="13" t="s">
        <v>82</v>
      </c>
      <c r="AW116" s="13" t="s">
        <v>34</v>
      </c>
      <c r="AX116" s="13" t="s">
        <v>73</v>
      </c>
      <c r="AY116" s="211" t="s">
        <v>191</v>
      </c>
    </row>
    <row r="117" spans="1:65" s="13" customFormat="1" ht="11.25">
      <c r="B117" s="201"/>
      <c r="C117" s="202"/>
      <c r="D117" s="194" t="s">
        <v>208</v>
      </c>
      <c r="E117" s="203" t="s">
        <v>19</v>
      </c>
      <c r="F117" s="204" t="s">
        <v>5554</v>
      </c>
      <c r="G117" s="202"/>
      <c r="H117" s="205">
        <v>6.25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191</v>
      </c>
    </row>
    <row r="118" spans="1:65" s="13" customFormat="1" ht="11.25">
      <c r="B118" s="201"/>
      <c r="C118" s="202"/>
      <c r="D118" s="194" t="s">
        <v>208</v>
      </c>
      <c r="E118" s="203" t="s">
        <v>19</v>
      </c>
      <c r="F118" s="204" t="s">
        <v>5547</v>
      </c>
      <c r="G118" s="202"/>
      <c r="H118" s="205">
        <v>2.778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191</v>
      </c>
    </row>
    <row r="119" spans="1:65" s="13" customFormat="1" ht="11.25">
      <c r="B119" s="201"/>
      <c r="C119" s="202"/>
      <c r="D119" s="194" t="s">
        <v>208</v>
      </c>
      <c r="E119" s="203" t="s">
        <v>19</v>
      </c>
      <c r="F119" s="204" t="s">
        <v>5548</v>
      </c>
      <c r="G119" s="202"/>
      <c r="H119" s="205">
        <v>2.778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</v>
      </c>
      <c r="AU119" s="211" t="s">
        <v>82</v>
      </c>
      <c r="AV119" s="13" t="s">
        <v>82</v>
      </c>
      <c r="AW119" s="13" t="s">
        <v>34</v>
      </c>
      <c r="AX119" s="13" t="s">
        <v>73</v>
      </c>
      <c r="AY119" s="211" t="s">
        <v>191</v>
      </c>
    </row>
    <row r="120" spans="1:65" s="14" customFormat="1" ht="11.25">
      <c r="B120" s="212"/>
      <c r="C120" s="213"/>
      <c r="D120" s="194" t="s">
        <v>208</v>
      </c>
      <c r="E120" s="214" t="s">
        <v>19</v>
      </c>
      <c r="F120" s="215" t="s">
        <v>238</v>
      </c>
      <c r="G120" s="213"/>
      <c r="H120" s="216">
        <v>69.76600000000002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208</v>
      </c>
      <c r="AU120" s="222" t="s">
        <v>82</v>
      </c>
      <c r="AV120" s="14" t="s">
        <v>197</v>
      </c>
      <c r="AW120" s="14" t="s">
        <v>34</v>
      </c>
      <c r="AX120" s="14" t="s">
        <v>80</v>
      </c>
      <c r="AY120" s="222" t="s">
        <v>191</v>
      </c>
    </row>
    <row r="121" spans="1:65" s="2" customFormat="1" ht="16.5" customHeight="1">
      <c r="A121" s="37"/>
      <c r="B121" s="38"/>
      <c r="C121" s="181" t="s">
        <v>96</v>
      </c>
      <c r="D121" s="181" t="s">
        <v>193</v>
      </c>
      <c r="E121" s="182" t="s">
        <v>5555</v>
      </c>
      <c r="F121" s="183" t="s">
        <v>5556</v>
      </c>
      <c r="G121" s="184" t="s">
        <v>282</v>
      </c>
      <c r="H121" s="185">
        <v>78.459999999999994</v>
      </c>
      <c r="I121" s="186"/>
      <c r="J121" s="187">
        <f>ROUND(I121*H121,2)</f>
        <v>0</v>
      </c>
      <c r="K121" s="183" t="s">
        <v>203</v>
      </c>
      <c r="L121" s="42"/>
      <c r="M121" s="188" t="s">
        <v>19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0.22</v>
      </c>
      <c r="T121" s="191">
        <f>S121*H121</f>
        <v>17.261199999999999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197</v>
      </c>
      <c r="AT121" s="192" t="s">
        <v>193</v>
      </c>
      <c r="AU121" s="192" t="s">
        <v>82</v>
      </c>
      <c r="AY121" s="20" t="s">
        <v>191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197</v>
      </c>
      <c r="BM121" s="192" t="s">
        <v>5557</v>
      </c>
    </row>
    <row r="122" spans="1:65" s="2" customFormat="1" ht="19.5">
      <c r="A122" s="37"/>
      <c r="B122" s="38"/>
      <c r="C122" s="39"/>
      <c r="D122" s="194" t="s">
        <v>199</v>
      </c>
      <c r="E122" s="39"/>
      <c r="F122" s="195" t="s">
        <v>5558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199</v>
      </c>
      <c r="AU122" s="20" t="s">
        <v>82</v>
      </c>
    </row>
    <row r="123" spans="1:65" s="2" customFormat="1" ht="11.25">
      <c r="A123" s="37"/>
      <c r="B123" s="38"/>
      <c r="C123" s="39"/>
      <c r="D123" s="199" t="s">
        <v>206</v>
      </c>
      <c r="E123" s="39"/>
      <c r="F123" s="200" t="s">
        <v>5559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206</v>
      </c>
      <c r="AU123" s="20" t="s">
        <v>82</v>
      </c>
    </row>
    <row r="124" spans="1:65" s="13" customFormat="1" ht="11.25">
      <c r="B124" s="201"/>
      <c r="C124" s="202"/>
      <c r="D124" s="194" t="s">
        <v>208</v>
      </c>
      <c r="E124" s="203" t="s">
        <v>19</v>
      </c>
      <c r="F124" s="204" t="s">
        <v>5560</v>
      </c>
      <c r="G124" s="202"/>
      <c r="H124" s="205">
        <v>4.5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191</v>
      </c>
    </row>
    <row r="125" spans="1:65" s="13" customFormat="1" ht="11.25">
      <c r="B125" s="201"/>
      <c r="C125" s="202"/>
      <c r="D125" s="194" t="s">
        <v>208</v>
      </c>
      <c r="E125" s="203" t="s">
        <v>19</v>
      </c>
      <c r="F125" s="204" t="s">
        <v>5561</v>
      </c>
      <c r="G125" s="202"/>
      <c r="H125" s="205">
        <v>16.5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191</v>
      </c>
    </row>
    <row r="126" spans="1:65" s="13" customFormat="1" ht="11.25">
      <c r="B126" s="201"/>
      <c r="C126" s="202"/>
      <c r="D126" s="194" t="s">
        <v>208</v>
      </c>
      <c r="E126" s="203" t="s">
        <v>19</v>
      </c>
      <c r="F126" s="204" t="s">
        <v>5562</v>
      </c>
      <c r="G126" s="202"/>
      <c r="H126" s="205">
        <v>4.5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191</v>
      </c>
    </row>
    <row r="127" spans="1:65" s="13" customFormat="1" ht="11.25">
      <c r="B127" s="201"/>
      <c r="C127" s="202"/>
      <c r="D127" s="194" t="s">
        <v>208</v>
      </c>
      <c r="E127" s="203" t="s">
        <v>19</v>
      </c>
      <c r="F127" s="204" t="s">
        <v>5563</v>
      </c>
      <c r="G127" s="202"/>
      <c r="H127" s="205">
        <v>8.25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191</v>
      </c>
    </row>
    <row r="128" spans="1:65" s="13" customFormat="1" ht="11.25">
      <c r="B128" s="201"/>
      <c r="C128" s="202"/>
      <c r="D128" s="194" t="s">
        <v>208</v>
      </c>
      <c r="E128" s="203" t="s">
        <v>19</v>
      </c>
      <c r="F128" s="204" t="s">
        <v>5564</v>
      </c>
      <c r="G128" s="202"/>
      <c r="H128" s="205">
        <v>5.25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191</v>
      </c>
    </row>
    <row r="129" spans="1:65" s="13" customFormat="1" ht="11.25">
      <c r="B129" s="201"/>
      <c r="C129" s="202"/>
      <c r="D129" s="194" t="s">
        <v>208</v>
      </c>
      <c r="E129" s="203" t="s">
        <v>19</v>
      </c>
      <c r="F129" s="204" t="s">
        <v>5546</v>
      </c>
      <c r="G129" s="202"/>
      <c r="H129" s="205">
        <v>31.96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</v>
      </c>
      <c r="AU129" s="211" t="s">
        <v>82</v>
      </c>
      <c r="AV129" s="13" t="s">
        <v>82</v>
      </c>
      <c r="AW129" s="13" t="s">
        <v>34</v>
      </c>
      <c r="AX129" s="13" t="s">
        <v>73</v>
      </c>
      <c r="AY129" s="211" t="s">
        <v>191</v>
      </c>
    </row>
    <row r="130" spans="1:65" s="13" customFormat="1" ht="11.25">
      <c r="B130" s="201"/>
      <c r="C130" s="202"/>
      <c r="D130" s="194" t="s">
        <v>208</v>
      </c>
      <c r="E130" s="203" t="s">
        <v>19</v>
      </c>
      <c r="F130" s="204" t="s">
        <v>5565</v>
      </c>
      <c r="G130" s="202"/>
      <c r="H130" s="205">
        <v>3.75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191</v>
      </c>
    </row>
    <row r="131" spans="1:65" s="13" customFormat="1" ht="11.25">
      <c r="B131" s="201"/>
      <c r="C131" s="202"/>
      <c r="D131" s="194" t="s">
        <v>208</v>
      </c>
      <c r="E131" s="203" t="s">
        <v>19</v>
      </c>
      <c r="F131" s="204" t="s">
        <v>5566</v>
      </c>
      <c r="G131" s="202"/>
      <c r="H131" s="205">
        <v>3.75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</v>
      </c>
      <c r="AU131" s="211" t="s">
        <v>82</v>
      </c>
      <c r="AV131" s="13" t="s">
        <v>82</v>
      </c>
      <c r="AW131" s="13" t="s">
        <v>34</v>
      </c>
      <c r="AX131" s="13" t="s">
        <v>73</v>
      </c>
      <c r="AY131" s="211" t="s">
        <v>191</v>
      </c>
    </row>
    <row r="132" spans="1:65" s="14" customFormat="1" ht="11.25">
      <c r="B132" s="212"/>
      <c r="C132" s="213"/>
      <c r="D132" s="194" t="s">
        <v>208</v>
      </c>
      <c r="E132" s="214" t="s">
        <v>19</v>
      </c>
      <c r="F132" s="215" t="s">
        <v>238</v>
      </c>
      <c r="G132" s="213"/>
      <c r="H132" s="216">
        <v>78.460000000000008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208</v>
      </c>
      <c r="AU132" s="222" t="s">
        <v>82</v>
      </c>
      <c r="AV132" s="14" t="s">
        <v>197</v>
      </c>
      <c r="AW132" s="14" t="s">
        <v>34</v>
      </c>
      <c r="AX132" s="14" t="s">
        <v>80</v>
      </c>
      <c r="AY132" s="222" t="s">
        <v>191</v>
      </c>
    </row>
    <row r="133" spans="1:65" s="2" customFormat="1" ht="16.5" customHeight="1">
      <c r="A133" s="37"/>
      <c r="B133" s="38"/>
      <c r="C133" s="181" t="s">
        <v>197</v>
      </c>
      <c r="D133" s="181" t="s">
        <v>193</v>
      </c>
      <c r="E133" s="182" t="s">
        <v>5567</v>
      </c>
      <c r="F133" s="183" t="s">
        <v>5568</v>
      </c>
      <c r="G133" s="184" t="s">
        <v>301</v>
      </c>
      <c r="H133" s="185">
        <v>16</v>
      </c>
      <c r="I133" s="186"/>
      <c r="J133" s="187">
        <f>ROUND(I133*H133,2)</f>
        <v>0</v>
      </c>
      <c r="K133" s="183" t="s">
        <v>203</v>
      </c>
      <c r="L133" s="42"/>
      <c r="M133" s="188" t="s">
        <v>19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0.20499999999999999</v>
      </c>
      <c r="T133" s="191">
        <f>S133*H133</f>
        <v>3.28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197</v>
      </c>
      <c r="AT133" s="192" t="s">
        <v>193</v>
      </c>
      <c r="AU133" s="192" t="s">
        <v>82</v>
      </c>
      <c r="AY133" s="20" t="s">
        <v>191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197</v>
      </c>
      <c r="BM133" s="192" t="s">
        <v>5569</v>
      </c>
    </row>
    <row r="134" spans="1:65" s="2" customFormat="1" ht="19.5">
      <c r="A134" s="37"/>
      <c r="B134" s="38"/>
      <c r="C134" s="39"/>
      <c r="D134" s="194" t="s">
        <v>199</v>
      </c>
      <c r="E134" s="39"/>
      <c r="F134" s="195" t="s">
        <v>5570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199</v>
      </c>
      <c r="AU134" s="20" t="s">
        <v>82</v>
      </c>
    </row>
    <row r="135" spans="1:65" s="2" customFormat="1" ht="11.25">
      <c r="A135" s="37"/>
      <c r="B135" s="38"/>
      <c r="C135" s="39"/>
      <c r="D135" s="199" t="s">
        <v>206</v>
      </c>
      <c r="E135" s="39"/>
      <c r="F135" s="200" t="s">
        <v>5571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206</v>
      </c>
      <c r="AU135" s="20" t="s">
        <v>82</v>
      </c>
    </row>
    <row r="136" spans="1:65" s="2" customFormat="1" ht="16.5" customHeight="1">
      <c r="A136" s="37"/>
      <c r="B136" s="38"/>
      <c r="C136" s="181" t="s">
        <v>216</v>
      </c>
      <c r="D136" s="181" t="s">
        <v>193</v>
      </c>
      <c r="E136" s="182" t="s">
        <v>5572</v>
      </c>
      <c r="F136" s="183" t="s">
        <v>5573</v>
      </c>
      <c r="G136" s="184" t="s">
        <v>3343</v>
      </c>
      <c r="H136" s="185">
        <v>200</v>
      </c>
      <c r="I136" s="186"/>
      <c r="J136" s="187">
        <f>ROUND(I136*H136,2)</f>
        <v>0</v>
      </c>
      <c r="K136" s="183" t="s">
        <v>203</v>
      </c>
      <c r="L136" s="42"/>
      <c r="M136" s="188" t="s">
        <v>19</v>
      </c>
      <c r="N136" s="189" t="s">
        <v>44</v>
      </c>
      <c r="O136" s="67"/>
      <c r="P136" s="190">
        <f>O136*H136</f>
        <v>0</v>
      </c>
      <c r="Q136" s="190">
        <v>3.0000000000000001E-5</v>
      </c>
      <c r="R136" s="190">
        <f>Q136*H136</f>
        <v>6.0000000000000001E-3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197</v>
      </c>
      <c r="AT136" s="192" t="s">
        <v>193</v>
      </c>
      <c r="AU136" s="192" t="s">
        <v>82</v>
      </c>
      <c r="AY136" s="20" t="s">
        <v>191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197</v>
      </c>
      <c r="BM136" s="192" t="s">
        <v>5574</v>
      </c>
    </row>
    <row r="137" spans="1:65" s="2" customFormat="1" ht="11.25">
      <c r="A137" s="37"/>
      <c r="B137" s="38"/>
      <c r="C137" s="39"/>
      <c r="D137" s="194" t="s">
        <v>199</v>
      </c>
      <c r="E137" s="39"/>
      <c r="F137" s="195" t="s">
        <v>5575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199</v>
      </c>
      <c r="AU137" s="20" t="s">
        <v>82</v>
      </c>
    </row>
    <row r="138" spans="1:65" s="2" customFormat="1" ht="11.25">
      <c r="A138" s="37"/>
      <c r="B138" s="38"/>
      <c r="C138" s="39"/>
      <c r="D138" s="199" t="s">
        <v>206</v>
      </c>
      <c r="E138" s="39"/>
      <c r="F138" s="200" t="s">
        <v>5576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206</v>
      </c>
      <c r="AU138" s="20" t="s">
        <v>82</v>
      </c>
    </row>
    <row r="139" spans="1:65" s="2" customFormat="1" ht="16.5" customHeight="1">
      <c r="A139" s="37"/>
      <c r="B139" s="38"/>
      <c r="C139" s="181" t="s">
        <v>223</v>
      </c>
      <c r="D139" s="181" t="s">
        <v>193</v>
      </c>
      <c r="E139" s="182" t="s">
        <v>5577</v>
      </c>
      <c r="F139" s="183" t="s">
        <v>5578</v>
      </c>
      <c r="G139" s="184" t="s">
        <v>5579</v>
      </c>
      <c r="H139" s="185">
        <v>40</v>
      </c>
      <c r="I139" s="186"/>
      <c r="J139" s="187">
        <f>ROUND(I139*H139,2)</f>
        <v>0</v>
      </c>
      <c r="K139" s="183" t="s">
        <v>203</v>
      </c>
      <c r="L139" s="42"/>
      <c r="M139" s="188" t="s">
        <v>19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197</v>
      </c>
      <c r="AT139" s="192" t="s">
        <v>193</v>
      </c>
      <c r="AU139" s="192" t="s">
        <v>82</v>
      </c>
      <c r="AY139" s="20" t="s">
        <v>191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197</v>
      </c>
      <c r="BM139" s="192" t="s">
        <v>5580</v>
      </c>
    </row>
    <row r="140" spans="1:65" s="2" customFormat="1" ht="11.25">
      <c r="A140" s="37"/>
      <c r="B140" s="38"/>
      <c r="C140" s="39"/>
      <c r="D140" s="194" t="s">
        <v>199</v>
      </c>
      <c r="E140" s="39"/>
      <c r="F140" s="195" t="s">
        <v>5581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199</v>
      </c>
      <c r="AU140" s="20" t="s">
        <v>82</v>
      </c>
    </row>
    <row r="141" spans="1:65" s="2" customFormat="1" ht="11.25">
      <c r="A141" s="37"/>
      <c r="B141" s="38"/>
      <c r="C141" s="39"/>
      <c r="D141" s="199" t="s">
        <v>206</v>
      </c>
      <c r="E141" s="39"/>
      <c r="F141" s="200" t="s">
        <v>5582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206</v>
      </c>
      <c r="AU141" s="20" t="s">
        <v>82</v>
      </c>
    </row>
    <row r="142" spans="1:65" s="2" customFormat="1" ht="16.5" customHeight="1">
      <c r="A142" s="37"/>
      <c r="B142" s="38"/>
      <c r="C142" s="181" t="s">
        <v>230</v>
      </c>
      <c r="D142" s="181" t="s">
        <v>193</v>
      </c>
      <c r="E142" s="182" t="s">
        <v>5583</v>
      </c>
      <c r="F142" s="183" t="s">
        <v>5584</v>
      </c>
      <c r="G142" s="184" t="s">
        <v>301</v>
      </c>
      <c r="H142" s="185">
        <v>4</v>
      </c>
      <c r="I142" s="186"/>
      <c r="J142" s="187">
        <f>ROUND(I142*H142,2)</f>
        <v>0</v>
      </c>
      <c r="K142" s="183" t="s">
        <v>203</v>
      </c>
      <c r="L142" s="42"/>
      <c r="M142" s="188" t="s">
        <v>19</v>
      </c>
      <c r="N142" s="189" t="s">
        <v>44</v>
      </c>
      <c r="O142" s="67"/>
      <c r="P142" s="190">
        <f>O142*H142</f>
        <v>0</v>
      </c>
      <c r="Q142" s="190">
        <v>3.6900000000000002E-2</v>
      </c>
      <c r="R142" s="190">
        <f>Q142*H142</f>
        <v>0.14760000000000001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197</v>
      </c>
      <c r="AT142" s="192" t="s">
        <v>193</v>
      </c>
      <c r="AU142" s="192" t="s">
        <v>82</v>
      </c>
      <c r="AY142" s="20" t="s">
        <v>191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197</v>
      </c>
      <c r="BM142" s="192" t="s">
        <v>5585</v>
      </c>
    </row>
    <row r="143" spans="1:65" s="2" customFormat="1" ht="29.25">
      <c r="A143" s="37"/>
      <c r="B143" s="38"/>
      <c r="C143" s="39"/>
      <c r="D143" s="194" t="s">
        <v>199</v>
      </c>
      <c r="E143" s="39"/>
      <c r="F143" s="195" t="s">
        <v>5586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199</v>
      </c>
      <c r="AU143" s="20" t="s">
        <v>82</v>
      </c>
    </row>
    <row r="144" spans="1:65" s="2" customFormat="1" ht="11.25">
      <c r="A144" s="37"/>
      <c r="B144" s="38"/>
      <c r="C144" s="39"/>
      <c r="D144" s="199" t="s">
        <v>206</v>
      </c>
      <c r="E144" s="39"/>
      <c r="F144" s="200" t="s">
        <v>5587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206</v>
      </c>
      <c r="AU144" s="20" t="s">
        <v>82</v>
      </c>
    </row>
    <row r="145" spans="1:65" s="13" customFormat="1" ht="11.25">
      <c r="B145" s="201"/>
      <c r="C145" s="202"/>
      <c r="D145" s="194" t="s">
        <v>208</v>
      </c>
      <c r="E145" s="203" t="s">
        <v>19</v>
      </c>
      <c r="F145" s="204" t="s">
        <v>5588</v>
      </c>
      <c r="G145" s="202"/>
      <c r="H145" s="205">
        <v>3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191</v>
      </c>
    </row>
    <row r="146" spans="1:65" s="13" customFormat="1" ht="11.25">
      <c r="B146" s="201"/>
      <c r="C146" s="202"/>
      <c r="D146" s="194" t="s">
        <v>208</v>
      </c>
      <c r="E146" s="203" t="s">
        <v>19</v>
      </c>
      <c r="F146" s="204" t="s">
        <v>5589</v>
      </c>
      <c r="G146" s="202"/>
      <c r="H146" s="205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191</v>
      </c>
    </row>
    <row r="147" spans="1:65" s="14" customFormat="1" ht="11.25">
      <c r="B147" s="212"/>
      <c r="C147" s="213"/>
      <c r="D147" s="194" t="s">
        <v>208</v>
      </c>
      <c r="E147" s="214" t="s">
        <v>19</v>
      </c>
      <c r="F147" s="215" t="s">
        <v>238</v>
      </c>
      <c r="G147" s="213"/>
      <c r="H147" s="216">
        <v>4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208</v>
      </c>
      <c r="AU147" s="222" t="s">
        <v>82</v>
      </c>
      <c r="AV147" s="14" t="s">
        <v>197</v>
      </c>
      <c r="AW147" s="14" t="s">
        <v>34</v>
      </c>
      <c r="AX147" s="14" t="s">
        <v>80</v>
      </c>
      <c r="AY147" s="222" t="s">
        <v>191</v>
      </c>
    </row>
    <row r="148" spans="1:65" s="2" customFormat="1" ht="16.5" customHeight="1">
      <c r="A148" s="37"/>
      <c r="B148" s="38"/>
      <c r="C148" s="181" t="s">
        <v>239</v>
      </c>
      <c r="D148" s="181" t="s">
        <v>193</v>
      </c>
      <c r="E148" s="182" t="s">
        <v>5590</v>
      </c>
      <c r="F148" s="183" t="s">
        <v>5591</v>
      </c>
      <c r="G148" s="184" t="s">
        <v>282</v>
      </c>
      <c r="H148" s="185">
        <v>134.63200000000001</v>
      </c>
      <c r="I148" s="186"/>
      <c r="J148" s="187">
        <f>ROUND(I148*H148,2)</f>
        <v>0</v>
      </c>
      <c r="K148" s="183" t="s">
        <v>203</v>
      </c>
      <c r="L148" s="42"/>
      <c r="M148" s="188" t="s">
        <v>19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197</v>
      </c>
      <c r="AT148" s="192" t="s">
        <v>193</v>
      </c>
      <c r="AU148" s="192" t="s">
        <v>82</v>
      </c>
      <c r="AY148" s="20" t="s">
        <v>191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197</v>
      </c>
      <c r="BM148" s="192" t="s">
        <v>5592</v>
      </c>
    </row>
    <row r="149" spans="1:65" s="2" customFormat="1" ht="11.25">
      <c r="A149" s="37"/>
      <c r="B149" s="38"/>
      <c r="C149" s="39"/>
      <c r="D149" s="194" t="s">
        <v>199</v>
      </c>
      <c r="E149" s="39"/>
      <c r="F149" s="195" t="s">
        <v>5593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199</v>
      </c>
      <c r="AU149" s="20" t="s">
        <v>82</v>
      </c>
    </row>
    <row r="150" spans="1:65" s="2" customFormat="1" ht="11.25">
      <c r="A150" s="37"/>
      <c r="B150" s="38"/>
      <c r="C150" s="39"/>
      <c r="D150" s="199" t="s">
        <v>206</v>
      </c>
      <c r="E150" s="39"/>
      <c r="F150" s="200" t="s">
        <v>5594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206</v>
      </c>
      <c r="AU150" s="20" t="s">
        <v>82</v>
      </c>
    </row>
    <row r="151" spans="1:65" s="15" customFormat="1" ht="11.25">
      <c r="B151" s="233"/>
      <c r="C151" s="234"/>
      <c r="D151" s="194" t="s">
        <v>208</v>
      </c>
      <c r="E151" s="235" t="s">
        <v>19</v>
      </c>
      <c r="F151" s="236" t="s">
        <v>5595</v>
      </c>
      <c r="G151" s="234"/>
      <c r="H151" s="235" t="s">
        <v>19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208</v>
      </c>
      <c r="AU151" s="242" t="s">
        <v>82</v>
      </c>
      <c r="AV151" s="15" t="s">
        <v>80</v>
      </c>
      <c r="AW151" s="15" t="s">
        <v>34</v>
      </c>
      <c r="AX151" s="15" t="s">
        <v>73</v>
      </c>
      <c r="AY151" s="242" t="s">
        <v>191</v>
      </c>
    </row>
    <row r="152" spans="1:65" s="13" customFormat="1" ht="11.25">
      <c r="B152" s="201"/>
      <c r="C152" s="202"/>
      <c r="D152" s="194" t="s">
        <v>208</v>
      </c>
      <c r="E152" s="203" t="s">
        <v>19</v>
      </c>
      <c r="F152" s="204" t="s">
        <v>5596</v>
      </c>
      <c r="G152" s="202"/>
      <c r="H152" s="205">
        <v>13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191</v>
      </c>
    </row>
    <row r="153" spans="1:65" s="13" customFormat="1" ht="11.25">
      <c r="B153" s="201"/>
      <c r="C153" s="202"/>
      <c r="D153" s="194" t="s">
        <v>208</v>
      </c>
      <c r="E153" s="203" t="s">
        <v>19</v>
      </c>
      <c r="F153" s="204" t="s">
        <v>5597</v>
      </c>
      <c r="G153" s="202"/>
      <c r="H153" s="205">
        <v>17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208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191</v>
      </c>
    </row>
    <row r="154" spans="1:65" s="13" customFormat="1" ht="11.25">
      <c r="B154" s="201"/>
      <c r="C154" s="202"/>
      <c r="D154" s="194" t="s">
        <v>208</v>
      </c>
      <c r="E154" s="203" t="s">
        <v>19</v>
      </c>
      <c r="F154" s="204" t="s">
        <v>5598</v>
      </c>
      <c r="G154" s="202"/>
      <c r="H154" s="205">
        <v>14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</v>
      </c>
      <c r="AU154" s="211" t="s">
        <v>82</v>
      </c>
      <c r="AV154" s="13" t="s">
        <v>82</v>
      </c>
      <c r="AW154" s="13" t="s">
        <v>34</v>
      </c>
      <c r="AX154" s="13" t="s">
        <v>73</v>
      </c>
      <c r="AY154" s="211" t="s">
        <v>191</v>
      </c>
    </row>
    <row r="155" spans="1:65" s="13" customFormat="1" ht="11.25">
      <c r="B155" s="201"/>
      <c r="C155" s="202"/>
      <c r="D155" s="194" t="s">
        <v>208</v>
      </c>
      <c r="E155" s="203" t="s">
        <v>19</v>
      </c>
      <c r="F155" s="204" t="s">
        <v>5599</v>
      </c>
      <c r="G155" s="202"/>
      <c r="H155" s="205">
        <v>2.5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191</v>
      </c>
    </row>
    <row r="156" spans="1:65" s="13" customFormat="1" ht="11.25">
      <c r="B156" s="201"/>
      <c r="C156" s="202"/>
      <c r="D156" s="194" t="s">
        <v>208</v>
      </c>
      <c r="E156" s="203" t="s">
        <v>19</v>
      </c>
      <c r="F156" s="204" t="s">
        <v>5600</v>
      </c>
      <c r="G156" s="202"/>
      <c r="H156" s="205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191</v>
      </c>
    </row>
    <row r="157" spans="1:65" s="13" customFormat="1" ht="11.25">
      <c r="B157" s="201"/>
      <c r="C157" s="202"/>
      <c r="D157" s="194" t="s">
        <v>208</v>
      </c>
      <c r="E157" s="203" t="s">
        <v>19</v>
      </c>
      <c r="F157" s="204" t="s">
        <v>5601</v>
      </c>
      <c r="G157" s="202"/>
      <c r="H157" s="205">
        <v>8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</v>
      </c>
      <c r="AU157" s="211" t="s">
        <v>82</v>
      </c>
      <c r="AV157" s="13" t="s">
        <v>82</v>
      </c>
      <c r="AW157" s="13" t="s">
        <v>34</v>
      </c>
      <c r="AX157" s="13" t="s">
        <v>73</v>
      </c>
      <c r="AY157" s="211" t="s">
        <v>191</v>
      </c>
    </row>
    <row r="158" spans="1:65" s="13" customFormat="1" ht="11.25">
      <c r="B158" s="201"/>
      <c r="C158" s="202"/>
      <c r="D158" s="194" t="s">
        <v>208</v>
      </c>
      <c r="E158" s="203" t="s">
        <v>19</v>
      </c>
      <c r="F158" s="204" t="s">
        <v>5602</v>
      </c>
      <c r="G158" s="202"/>
      <c r="H158" s="205">
        <v>2.56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208</v>
      </c>
      <c r="AU158" s="211" t="s">
        <v>82</v>
      </c>
      <c r="AV158" s="13" t="s">
        <v>82</v>
      </c>
      <c r="AW158" s="13" t="s">
        <v>34</v>
      </c>
      <c r="AX158" s="13" t="s">
        <v>73</v>
      </c>
      <c r="AY158" s="211" t="s">
        <v>191</v>
      </c>
    </row>
    <row r="159" spans="1:65" s="13" customFormat="1" ht="11.25">
      <c r="B159" s="201"/>
      <c r="C159" s="202"/>
      <c r="D159" s="194" t="s">
        <v>208</v>
      </c>
      <c r="E159" s="203" t="s">
        <v>19</v>
      </c>
      <c r="F159" s="204" t="s">
        <v>5603</v>
      </c>
      <c r="G159" s="202"/>
      <c r="H159" s="205">
        <v>5.0179999999999998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208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191</v>
      </c>
    </row>
    <row r="160" spans="1:65" s="13" customFormat="1" ht="11.25">
      <c r="B160" s="201"/>
      <c r="C160" s="202"/>
      <c r="D160" s="194" t="s">
        <v>208</v>
      </c>
      <c r="E160" s="203" t="s">
        <v>19</v>
      </c>
      <c r="F160" s="204" t="s">
        <v>5604</v>
      </c>
      <c r="G160" s="202"/>
      <c r="H160" s="205">
        <v>5.0179999999999998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</v>
      </c>
      <c r="AU160" s="211" t="s">
        <v>82</v>
      </c>
      <c r="AV160" s="13" t="s">
        <v>82</v>
      </c>
      <c r="AW160" s="13" t="s">
        <v>34</v>
      </c>
      <c r="AX160" s="13" t="s">
        <v>73</v>
      </c>
      <c r="AY160" s="211" t="s">
        <v>191</v>
      </c>
    </row>
    <row r="161" spans="1:65" s="13" customFormat="1" ht="11.25">
      <c r="B161" s="201"/>
      <c r="C161" s="202"/>
      <c r="D161" s="194" t="s">
        <v>208</v>
      </c>
      <c r="E161" s="203" t="s">
        <v>19</v>
      </c>
      <c r="F161" s="204" t="s">
        <v>5605</v>
      </c>
      <c r="G161" s="202"/>
      <c r="H161" s="205">
        <v>5.0179999999999998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</v>
      </c>
      <c r="AU161" s="211" t="s">
        <v>82</v>
      </c>
      <c r="AV161" s="13" t="s">
        <v>82</v>
      </c>
      <c r="AW161" s="13" t="s">
        <v>34</v>
      </c>
      <c r="AX161" s="13" t="s">
        <v>73</v>
      </c>
      <c r="AY161" s="211" t="s">
        <v>191</v>
      </c>
    </row>
    <row r="162" spans="1:65" s="13" customFormat="1" ht="11.25">
      <c r="B162" s="201"/>
      <c r="C162" s="202"/>
      <c r="D162" s="194" t="s">
        <v>208</v>
      </c>
      <c r="E162" s="203" t="s">
        <v>19</v>
      </c>
      <c r="F162" s="204" t="s">
        <v>5606</v>
      </c>
      <c r="G162" s="202"/>
      <c r="H162" s="205">
        <v>5.0179999999999998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208</v>
      </c>
      <c r="AU162" s="211" t="s">
        <v>82</v>
      </c>
      <c r="AV162" s="13" t="s">
        <v>82</v>
      </c>
      <c r="AW162" s="13" t="s">
        <v>34</v>
      </c>
      <c r="AX162" s="13" t="s">
        <v>73</v>
      </c>
      <c r="AY162" s="211" t="s">
        <v>191</v>
      </c>
    </row>
    <row r="163" spans="1:65" s="15" customFormat="1" ht="11.25">
      <c r="B163" s="233"/>
      <c r="C163" s="234"/>
      <c r="D163" s="194" t="s">
        <v>208</v>
      </c>
      <c r="E163" s="235" t="s">
        <v>19</v>
      </c>
      <c r="F163" s="236" t="s">
        <v>5607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208</v>
      </c>
      <c r="AU163" s="242" t="s">
        <v>82</v>
      </c>
      <c r="AV163" s="15" t="s">
        <v>80</v>
      </c>
      <c r="AW163" s="15" t="s">
        <v>34</v>
      </c>
      <c r="AX163" s="15" t="s">
        <v>73</v>
      </c>
      <c r="AY163" s="242" t="s">
        <v>191</v>
      </c>
    </row>
    <row r="164" spans="1:65" s="13" customFormat="1" ht="11.25">
      <c r="B164" s="201"/>
      <c r="C164" s="202"/>
      <c r="D164" s="194" t="s">
        <v>208</v>
      </c>
      <c r="E164" s="203" t="s">
        <v>19</v>
      </c>
      <c r="F164" s="204" t="s">
        <v>5608</v>
      </c>
      <c r="G164" s="202"/>
      <c r="H164" s="205">
        <v>2.5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191</v>
      </c>
    </row>
    <row r="165" spans="1:65" s="13" customFormat="1" ht="11.25">
      <c r="B165" s="201"/>
      <c r="C165" s="202"/>
      <c r="D165" s="194" t="s">
        <v>208</v>
      </c>
      <c r="E165" s="203" t="s">
        <v>19</v>
      </c>
      <c r="F165" s="204" t="s">
        <v>5609</v>
      </c>
      <c r="G165" s="202"/>
      <c r="H165" s="205">
        <v>6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208</v>
      </c>
      <c r="AU165" s="211" t="s">
        <v>82</v>
      </c>
      <c r="AV165" s="13" t="s">
        <v>82</v>
      </c>
      <c r="AW165" s="13" t="s">
        <v>34</v>
      </c>
      <c r="AX165" s="13" t="s">
        <v>73</v>
      </c>
      <c r="AY165" s="211" t="s">
        <v>191</v>
      </c>
    </row>
    <row r="166" spans="1:65" s="13" customFormat="1" ht="11.25">
      <c r="B166" s="201"/>
      <c r="C166" s="202"/>
      <c r="D166" s="194" t="s">
        <v>208</v>
      </c>
      <c r="E166" s="203" t="s">
        <v>19</v>
      </c>
      <c r="F166" s="204" t="s">
        <v>5610</v>
      </c>
      <c r="G166" s="202"/>
      <c r="H166" s="205">
        <v>4.5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208</v>
      </c>
      <c r="AU166" s="211" t="s">
        <v>82</v>
      </c>
      <c r="AV166" s="13" t="s">
        <v>82</v>
      </c>
      <c r="AW166" s="13" t="s">
        <v>34</v>
      </c>
      <c r="AX166" s="13" t="s">
        <v>73</v>
      </c>
      <c r="AY166" s="211" t="s">
        <v>191</v>
      </c>
    </row>
    <row r="167" spans="1:65" s="13" customFormat="1" ht="11.25">
      <c r="B167" s="201"/>
      <c r="C167" s="202"/>
      <c r="D167" s="194" t="s">
        <v>208</v>
      </c>
      <c r="E167" s="203" t="s">
        <v>19</v>
      </c>
      <c r="F167" s="204" t="s">
        <v>5611</v>
      </c>
      <c r="G167" s="202"/>
      <c r="H167" s="205">
        <v>24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208</v>
      </c>
      <c r="AU167" s="211" t="s">
        <v>82</v>
      </c>
      <c r="AV167" s="13" t="s">
        <v>82</v>
      </c>
      <c r="AW167" s="13" t="s">
        <v>34</v>
      </c>
      <c r="AX167" s="13" t="s">
        <v>73</v>
      </c>
      <c r="AY167" s="211" t="s">
        <v>191</v>
      </c>
    </row>
    <row r="168" spans="1:65" s="13" customFormat="1" ht="11.25">
      <c r="B168" s="201"/>
      <c r="C168" s="202"/>
      <c r="D168" s="194" t="s">
        <v>208</v>
      </c>
      <c r="E168" s="203" t="s">
        <v>19</v>
      </c>
      <c r="F168" s="204" t="s">
        <v>5612</v>
      </c>
      <c r="G168" s="202"/>
      <c r="H168" s="205">
        <v>14.5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</v>
      </c>
      <c r="AU168" s="211" t="s">
        <v>82</v>
      </c>
      <c r="AV168" s="13" t="s">
        <v>82</v>
      </c>
      <c r="AW168" s="13" t="s">
        <v>34</v>
      </c>
      <c r="AX168" s="13" t="s">
        <v>73</v>
      </c>
      <c r="AY168" s="211" t="s">
        <v>191</v>
      </c>
    </row>
    <row r="169" spans="1:65" s="13" customFormat="1" ht="11.25">
      <c r="B169" s="201"/>
      <c r="C169" s="202"/>
      <c r="D169" s="194" t="s">
        <v>208</v>
      </c>
      <c r="E169" s="203" t="s">
        <v>19</v>
      </c>
      <c r="F169" s="204" t="s">
        <v>5613</v>
      </c>
      <c r="G169" s="202"/>
      <c r="H169" s="205">
        <v>5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208</v>
      </c>
      <c r="AU169" s="211" t="s">
        <v>82</v>
      </c>
      <c r="AV169" s="13" t="s">
        <v>82</v>
      </c>
      <c r="AW169" s="13" t="s">
        <v>34</v>
      </c>
      <c r="AX169" s="13" t="s">
        <v>73</v>
      </c>
      <c r="AY169" s="211" t="s">
        <v>191</v>
      </c>
    </row>
    <row r="170" spans="1:65" s="14" customFormat="1" ht="11.25">
      <c r="B170" s="212"/>
      <c r="C170" s="213"/>
      <c r="D170" s="194" t="s">
        <v>208</v>
      </c>
      <c r="E170" s="214" t="s">
        <v>19</v>
      </c>
      <c r="F170" s="215" t="s">
        <v>238</v>
      </c>
      <c r="G170" s="213"/>
      <c r="H170" s="216">
        <v>134.63200000000001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208</v>
      </c>
      <c r="AU170" s="222" t="s">
        <v>82</v>
      </c>
      <c r="AV170" s="14" t="s">
        <v>197</v>
      </c>
      <c r="AW170" s="14" t="s">
        <v>34</v>
      </c>
      <c r="AX170" s="14" t="s">
        <v>80</v>
      </c>
      <c r="AY170" s="222" t="s">
        <v>191</v>
      </c>
    </row>
    <row r="171" spans="1:65" s="2" customFormat="1" ht="16.5" customHeight="1">
      <c r="A171" s="37"/>
      <c r="B171" s="38"/>
      <c r="C171" s="181" t="s">
        <v>246</v>
      </c>
      <c r="D171" s="181" t="s">
        <v>193</v>
      </c>
      <c r="E171" s="182" t="s">
        <v>5614</v>
      </c>
      <c r="F171" s="183" t="s">
        <v>5615</v>
      </c>
      <c r="G171" s="184" t="s">
        <v>202</v>
      </c>
      <c r="H171" s="185">
        <v>108.43</v>
      </c>
      <c r="I171" s="186"/>
      <c r="J171" s="187">
        <f>ROUND(I171*H171,2)</f>
        <v>0</v>
      </c>
      <c r="K171" s="183" t="s">
        <v>203</v>
      </c>
      <c r="L171" s="42"/>
      <c r="M171" s="188" t="s">
        <v>19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197</v>
      </c>
      <c r="AT171" s="192" t="s">
        <v>193</v>
      </c>
      <c r="AU171" s="192" t="s">
        <v>82</v>
      </c>
      <c r="AY171" s="20" t="s">
        <v>191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197</v>
      </c>
      <c r="BM171" s="192" t="s">
        <v>5616</v>
      </c>
    </row>
    <row r="172" spans="1:65" s="2" customFormat="1" ht="19.5">
      <c r="A172" s="37"/>
      <c r="B172" s="38"/>
      <c r="C172" s="39"/>
      <c r="D172" s="194" t="s">
        <v>199</v>
      </c>
      <c r="E172" s="39"/>
      <c r="F172" s="195" t="s">
        <v>5617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199</v>
      </c>
      <c r="AU172" s="20" t="s">
        <v>82</v>
      </c>
    </row>
    <row r="173" spans="1:65" s="2" customFormat="1" ht="11.25">
      <c r="A173" s="37"/>
      <c r="B173" s="38"/>
      <c r="C173" s="39"/>
      <c r="D173" s="199" t="s">
        <v>206</v>
      </c>
      <c r="E173" s="39"/>
      <c r="F173" s="200" t="s">
        <v>5618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206</v>
      </c>
      <c r="AU173" s="20" t="s">
        <v>82</v>
      </c>
    </row>
    <row r="174" spans="1:65" s="13" customFormat="1" ht="11.25">
      <c r="B174" s="201"/>
      <c r="C174" s="202"/>
      <c r="D174" s="194" t="s">
        <v>208</v>
      </c>
      <c r="E174" s="203" t="s">
        <v>19</v>
      </c>
      <c r="F174" s="204" t="s">
        <v>5619</v>
      </c>
      <c r="G174" s="202"/>
      <c r="H174" s="205">
        <v>108.43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</v>
      </c>
      <c r="AU174" s="211" t="s">
        <v>82</v>
      </c>
      <c r="AV174" s="13" t="s">
        <v>82</v>
      </c>
      <c r="AW174" s="13" t="s">
        <v>34</v>
      </c>
      <c r="AX174" s="13" t="s">
        <v>80</v>
      </c>
      <c r="AY174" s="211" t="s">
        <v>191</v>
      </c>
    </row>
    <row r="175" spans="1:65" s="2" customFormat="1" ht="21.75" customHeight="1">
      <c r="A175" s="37"/>
      <c r="B175" s="38"/>
      <c r="C175" s="181" t="s">
        <v>252</v>
      </c>
      <c r="D175" s="181" t="s">
        <v>193</v>
      </c>
      <c r="E175" s="182" t="s">
        <v>5620</v>
      </c>
      <c r="F175" s="183" t="s">
        <v>5621</v>
      </c>
      <c r="G175" s="184" t="s">
        <v>202</v>
      </c>
      <c r="H175" s="185">
        <v>356.82</v>
      </c>
      <c r="I175" s="186"/>
      <c r="J175" s="187">
        <f>ROUND(I175*H175,2)</f>
        <v>0</v>
      </c>
      <c r="K175" s="183" t="s">
        <v>203</v>
      </c>
      <c r="L175" s="42"/>
      <c r="M175" s="188" t="s">
        <v>19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197</v>
      </c>
      <c r="AT175" s="192" t="s">
        <v>193</v>
      </c>
      <c r="AU175" s="192" t="s">
        <v>82</v>
      </c>
      <c r="AY175" s="20" t="s">
        <v>191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197</v>
      </c>
      <c r="BM175" s="192" t="s">
        <v>5622</v>
      </c>
    </row>
    <row r="176" spans="1:65" s="2" customFormat="1" ht="19.5">
      <c r="A176" s="37"/>
      <c r="B176" s="38"/>
      <c r="C176" s="39"/>
      <c r="D176" s="194" t="s">
        <v>199</v>
      </c>
      <c r="E176" s="39"/>
      <c r="F176" s="195" t="s">
        <v>5623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199</v>
      </c>
      <c r="AU176" s="20" t="s">
        <v>82</v>
      </c>
    </row>
    <row r="177" spans="1:51" s="2" customFormat="1" ht="11.25">
      <c r="A177" s="37"/>
      <c r="B177" s="38"/>
      <c r="C177" s="39"/>
      <c r="D177" s="199" t="s">
        <v>206</v>
      </c>
      <c r="E177" s="39"/>
      <c r="F177" s="200" t="s">
        <v>5624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206</v>
      </c>
      <c r="AU177" s="20" t="s">
        <v>82</v>
      </c>
    </row>
    <row r="178" spans="1:51" s="15" customFormat="1" ht="11.25">
      <c r="B178" s="233"/>
      <c r="C178" s="234"/>
      <c r="D178" s="194" t="s">
        <v>208</v>
      </c>
      <c r="E178" s="235" t="s">
        <v>19</v>
      </c>
      <c r="F178" s="236" t="s">
        <v>5595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208</v>
      </c>
      <c r="AU178" s="242" t="s">
        <v>82</v>
      </c>
      <c r="AV178" s="15" t="s">
        <v>80</v>
      </c>
      <c r="AW178" s="15" t="s">
        <v>34</v>
      </c>
      <c r="AX178" s="15" t="s">
        <v>73</v>
      </c>
      <c r="AY178" s="242" t="s">
        <v>191</v>
      </c>
    </row>
    <row r="179" spans="1:51" s="13" customFormat="1" ht="11.25">
      <c r="B179" s="201"/>
      <c r="C179" s="202"/>
      <c r="D179" s="194" t="s">
        <v>208</v>
      </c>
      <c r="E179" s="203" t="s">
        <v>19</v>
      </c>
      <c r="F179" s="204" t="s">
        <v>5625</v>
      </c>
      <c r="G179" s="202"/>
      <c r="H179" s="205">
        <v>63.36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191</v>
      </c>
    </row>
    <row r="180" spans="1:51" s="13" customFormat="1" ht="11.25">
      <c r="B180" s="201"/>
      <c r="C180" s="202"/>
      <c r="D180" s="194" t="s">
        <v>208</v>
      </c>
      <c r="E180" s="203" t="s">
        <v>19</v>
      </c>
      <c r="F180" s="204" t="s">
        <v>5626</v>
      </c>
      <c r="G180" s="202"/>
      <c r="H180" s="205">
        <v>59.33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</v>
      </c>
      <c r="AU180" s="211" t="s">
        <v>82</v>
      </c>
      <c r="AV180" s="13" t="s">
        <v>82</v>
      </c>
      <c r="AW180" s="13" t="s">
        <v>34</v>
      </c>
      <c r="AX180" s="13" t="s">
        <v>73</v>
      </c>
      <c r="AY180" s="211" t="s">
        <v>191</v>
      </c>
    </row>
    <row r="181" spans="1:51" s="13" customFormat="1" ht="11.25">
      <c r="B181" s="201"/>
      <c r="C181" s="202"/>
      <c r="D181" s="194" t="s">
        <v>208</v>
      </c>
      <c r="E181" s="203" t="s">
        <v>19</v>
      </c>
      <c r="F181" s="204" t="s">
        <v>5627</v>
      </c>
      <c r="G181" s="202"/>
      <c r="H181" s="205">
        <v>39.97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208</v>
      </c>
      <c r="AU181" s="211" t="s">
        <v>82</v>
      </c>
      <c r="AV181" s="13" t="s">
        <v>82</v>
      </c>
      <c r="AW181" s="13" t="s">
        <v>34</v>
      </c>
      <c r="AX181" s="13" t="s">
        <v>73</v>
      </c>
      <c r="AY181" s="211" t="s">
        <v>191</v>
      </c>
    </row>
    <row r="182" spans="1:51" s="13" customFormat="1" ht="11.25">
      <c r="B182" s="201"/>
      <c r="C182" s="202"/>
      <c r="D182" s="194" t="s">
        <v>208</v>
      </c>
      <c r="E182" s="203" t="s">
        <v>19</v>
      </c>
      <c r="F182" s="204" t="s">
        <v>5628</v>
      </c>
      <c r="G182" s="202"/>
      <c r="H182" s="205">
        <v>28.11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191</v>
      </c>
    </row>
    <row r="183" spans="1:51" s="13" customFormat="1" ht="11.25">
      <c r="B183" s="201"/>
      <c r="C183" s="202"/>
      <c r="D183" s="194" t="s">
        <v>208</v>
      </c>
      <c r="E183" s="203" t="s">
        <v>19</v>
      </c>
      <c r="F183" s="204" t="s">
        <v>5629</v>
      </c>
      <c r="G183" s="202"/>
      <c r="H183" s="205">
        <v>7.46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191</v>
      </c>
    </row>
    <row r="184" spans="1:51" s="13" customFormat="1" ht="11.25">
      <c r="B184" s="201"/>
      <c r="C184" s="202"/>
      <c r="D184" s="194" t="s">
        <v>208</v>
      </c>
      <c r="E184" s="203" t="s">
        <v>19</v>
      </c>
      <c r="F184" s="204" t="s">
        <v>5630</v>
      </c>
      <c r="G184" s="202"/>
      <c r="H184" s="205">
        <v>6.56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208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191</v>
      </c>
    </row>
    <row r="185" spans="1:51" s="13" customFormat="1" ht="11.25">
      <c r="B185" s="201"/>
      <c r="C185" s="202"/>
      <c r="D185" s="194" t="s">
        <v>208</v>
      </c>
      <c r="E185" s="203" t="s">
        <v>19</v>
      </c>
      <c r="F185" s="204" t="s">
        <v>5631</v>
      </c>
      <c r="G185" s="202"/>
      <c r="H185" s="205">
        <v>6.77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</v>
      </c>
      <c r="AU185" s="211" t="s">
        <v>82</v>
      </c>
      <c r="AV185" s="13" t="s">
        <v>82</v>
      </c>
      <c r="AW185" s="13" t="s">
        <v>34</v>
      </c>
      <c r="AX185" s="13" t="s">
        <v>73</v>
      </c>
      <c r="AY185" s="211" t="s">
        <v>191</v>
      </c>
    </row>
    <row r="186" spans="1:51" s="13" customFormat="1" ht="11.25">
      <c r="B186" s="201"/>
      <c r="C186" s="202"/>
      <c r="D186" s="194" t="s">
        <v>208</v>
      </c>
      <c r="E186" s="203" t="s">
        <v>19</v>
      </c>
      <c r="F186" s="204" t="s">
        <v>5632</v>
      </c>
      <c r="G186" s="202"/>
      <c r="H186" s="205">
        <v>10.75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208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191</v>
      </c>
    </row>
    <row r="187" spans="1:51" s="13" customFormat="1" ht="11.25">
      <c r="B187" s="201"/>
      <c r="C187" s="202"/>
      <c r="D187" s="194" t="s">
        <v>208</v>
      </c>
      <c r="E187" s="203" t="s">
        <v>19</v>
      </c>
      <c r="F187" s="204" t="s">
        <v>5633</v>
      </c>
      <c r="G187" s="202"/>
      <c r="H187" s="205">
        <v>41.58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208</v>
      </c>
      <c r="AU187" s="211" t="s">
        <v>82</v>
      </c>
      <c r="AV187" s="13" t="s">
        <v>82</v>
      </c>
      <c r="AW187" s="13" t="s">
        <v>34</v>
      </c>
      <c r="AX187" s="13" t="s">
        <v>73</v>
      </c>
      <c r="AY187" s="211" t="s">
        <v>191</v>
      </c>
    </row>
    <row r="188" spans="1:51" s="15" customFormat="1" ht="11.25">
      <c r="B188" s="233"/>
      <c r="C188" s="234"/>
      <c r="D188" s="194" t="s">
        <v>208</v>
      </c>
      <c r="E188" s="235" t="s">
        <v>19</v>
      </c>
      <c r="F188" s="236" t="s">
        <v>5607</v>
      </c>
      <c r="G188" s="234"/>
      <c r="H188" s="235" t="s">
        <v>19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208</v>
      </c>
      <c r="AU188" s="242" t="s">
        <v>82</v>
      </c>
      <c r="AV188" s="15" t="s">
        <v>80</v>
      </c>
      <c r="AW188" s="15" t="s">
        <v>34</v>
      </c>
      <c r="AX188" s="15" t="s">
        <v>73</v>
      </c>
      <c r="AY188" s="242" t="s">
        <v>191</v>
      </c>
    </row>
    <row r="189" spans="1:51" s="13" customFormat="1" ht="11.25">
      <c r="B189" s="201"/>
      <c r="C189" s="202"/>
      <c r="D189" s="194" t="s">
        <v>208</v>
      </c>
      <c r="E189" s="203" t="s">
        <v>19</v>
      </c>
      <c r="F189" s="204" t="s">
        <v>5634</v>
      </c>
      <c r="G189" s="202"/>
      <c r="H189" s="205">
        <v>9.18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</v>
      </c>
      <c r="AU189" s="211" t="s">
        <v>82</v>
      </c>
      <c r="AV189" s="13" t="s">
        <v>82</v>
      </c>
      <c r="AW189" s="13" t="s">
        <v>34</v>
      </c>
      <c r="AX189" s="13" t="s">
        <v>73</v>
      </c>
      <c r="AY189" s="211" t="s">
        <v>191</v>
      </c>
    </row>
    <row r="190" spans="1:51" s="13" customFormat="1" ht="11.25">
      <c r="B190" s="201"/>
      <c r="C190" s="202"/>
      <c r="D190" s="194" t="s">
        <v>208</v>
      </c>
      <c r="E190" s="203" t="s">
        <v>19</v>
      </c>
      <c r="F190" s="204" t="s">
        <v>5635</v>
      </c>
      <c r="G190" s="202"/>
      <c r="H190" s="205">
        <v>10.53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208</v>
      </c>
      <c r="AU190" s="211" t="s">
        <v>82</v>
      </c>
      <c r="AV190" s="13" t="s">
        <v>82</v>
      </c>
      <c r="AW190" s="13" t="s">
        <v>34</v>
      </c>
      <c r="AX190" s="13" t="s">
        <v>73</v>
      </c>
      <c r="AY190" s="211" t="s">
        <v>191</v>
      </c>
    </row>
    <row r="191" spans="1:51" s="13" customFormat="1" ht="11.25">
      <c r="B191" s="201"/>
      <c r="C191" s="202"/>
      <c r="D191" s="194" t="s">
        <v>208</v>
      </c>
      <c r="E191" s="203" t="s">
        <v>19</v>
      </c>
      <c r="F191" s="204" t="s">
        <v>5636</v>
      </c>
      <c r="G191" s="202"/>
      <c r="H191" s="205">
        <v>27.36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208</v>
      </c>
      <c r="AU191" s="211" t="s">
        <v>82</v>
      </c>
      <c r="AV191" s="13" t="s">
        <v>82</v>
      </c>
      <c r="AW191" s="13" t="s">
        <v>34</v>
      </c>
      <c r="AX191" s="13" t="s">
        <v>73</v>
      </c>
      <c r="AY191" s="211" t="s">
        <v>191</v>
      </c>
    </row>
    <row r="192" spans="1:51" s="13" customFormat="1" ht="11.25">
      <c r="B192" s="201"/>
      <c r="C192" s="202"/>
      <c r="D192" s="194" t="s">
        <v>208</v>
      </c>
      <c r="E192" s="203" t="s">
        <v>19</v>
      </c>
      <c r="F192" s="204" t="s">
        <v>5637</v>
      </c>
      <c r="G192" s="202"/>
      <c r="H192" s="205">
        <v>21.1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208</v>
      </c>
      <c r="AU192" s="211" t="s">
        <v>82</v>
      </c>
      <c r="AV192" s="13" t="s">
        <v>82</v>
      </c>
      <c r="AW192" s="13" t="s">
        <v>34</v>
      </c>
      <c r="AX192" s="13" t="s">
        <v>73</v>
      </c>
      <c r="AY192" s="211" t="s">
        <v>191</v>
      </c>
    </row>
    <row r="193" spans="1:65" s="13" customFormat="1" ht="11.25">
      <c r="B193" s="201"/>
      <c r="C193" s="202"/>
      <c r="D193" s="194" t="s">
        <v>208</v>
      </c>
      <c r="E193" s="203" t="s">
        <v>19</v>
      </c>
      <c r="F193" s="204" t="s">
        <v>5638</v>
      </c>
      <c r="G193" s="202"/>
      <c r="H193" s="205">
        <v>6.1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208</v>
      </c>
      <c r="AU193" s="211" t="s">
        <v>82</v>
      </c>
      <c r="AV193" s="13" t="s">
        <v>82</v>
      </c>
      <c r="AW193" s="13" t="s">
        <v>34</v>
      </c>
      <c r="AX193" s="13" t="s">
        <v>73</v>
      </c>
      <c r="AY193" s="211" t="s">
        <v>191</v>
      </c>
    </row>
    <row r="194" spans="1:65" s="13" customFormat="1" ht="11.25">
      <c r="B194" s="201"/>
      <c r="C194" s="202"/>
      <c r="D194" s="194" t="s">
        <v>208</v>
      </c>
      <c r="E194" s="203" t="s">
        <v>19</v>
      </c>
      <c r="F194" s="204" t="s">
        <v>5639</v>
      </c>
      <c r="G194" s="202"/>
      <c r="H194" s="205">
        <v>3.22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</v>
      </c>
      <c r="AU194" s="211" t="s">
        <v>82</v>
      </c>
      <c r="AV194" s="13" t="s">
        <v>82</v>
      </c>
      <c r="AW194" s="13" t="s">
        <v>34</v>
      </c>
      <c r="AX194" s="13" t="s">
        <v>73</v>
      </c>
      <c r="AY194" s="211" t="s">
        <v>191</v>
      </c>
    </row>
    <row r="195" spans="1:65" s="13" customFormat="1" ht="11.25">
      <c r="B195" s="201"/>
      <c r="C195" s="202"/>
      <c r="D195" s="194" t="s">
        <v>208</v>
      </c>
      <c r="E195" s="203" t="s">
        <v>19</v>
      </c>
      <c r="F195" s="204" t="s">
        <v>5640</v>
      </c>
      <c r="G195" s="202"/>
      <c r="H195" s="205">
        <v>10.86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208</v>
      </c>
      <c r="AU195" s="211" t="s">
        <v>82</v>
      </c>
      <c r="AV195" s="13" t="s">
        <v>82</v>
      </c>
      <c r="AW195" s="13" t="s">
        <v>34</v>
      </c>
      <c r="AX195" s="13" t="s">
        <v>73</v>
      </c>
      <c r="AY195" s="211" t="s">
        <v>191</v>
      </c>
    </row>
    <row r="196" spans="1:65" s="13" customFormat="1" ht="11.25">
      <c r="B196" s="201"/>
      <c r="C196" s="202"/>
      <c r="D196" s="194" t="s">
        <v>208</v>
      </c>
      <c r="E196" s="203" t="s">
        <v>19</v>
      </c>
      <c r="F196" s="204" t="s">
        <v>5641</v>
      </c>
      <c r="G196" s="202"/>
      <c r="H196" s="205">
        <v>4.58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</v>
      </c>
      <c r="AU196" s="211" t="s">
        <v>82</v>
      </c>
      <c r="AV196" s="13" t="s">
        <v>82</v>
      </c>
      <c r="AW196" s="13" t="s">
        <v>34</v>
      </c>
      <c r="AX196" s="13" t="s">
        <v>73</v>
      </c>
      <c r="AY196" s="211" t="s">
        <v>191</v>
      </c>
    </row>
    <row r="197" spans="1:65" s="14" customFormat="1" ht="11.25">
      <c r="B197" s="212"/>
      <c r="C197" s="213"/>
      <c r="D197" s="194" t="s">
        <v>208</v>
      </c>
      <c r="E197" s="214" t="s">
        <v>19</v>
      </c>
      <c r="F197" s="215" t="s">
        <v>238</v>
      </c>
      <c r="G197" s="213"/>
      <c r="H197" s="216">
        <v>356.82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208</v>
      </c>
      <c r="AU197" s="222" t="s">
        <v>82</v>
      </c>
      <c r="AV197" s="14" t="s">
        <v>197</v>
      </c>
      <c r="AW197" s="14" t="s">
        <v>34</v>
      </c>
      <c r="AX197" s="14" t="s">
        <v>80</v>
      </c>
      <c r="AY197" s="222" t="s">
        <v>191</v>
      </c>
    </row>
    <row r="198" spans="1:65" s="2" customFormat="1" ht="16.5" customHeight="1">
      <c r="A198" s="37"/>
      <c r="B198" s="38"/>
      <c r="C198" s="181" t="s">
        <v>260</v>
      </c>
      <c r="D198" s="181" t="s">
        <v>193</v>
      </c>
      <c r="E198" s="182" t="s">
        <v>5642</v>
      </c>
      <c r="F198" s="183" t="s">
        <v>5643</v>
      </c>
      <c r="G198" s="184" t="s">
        <v>202</v>
      </c>
      <c r="H198" s="185">
        <v>77.56</v>
      </c>
      <c r="I198" s="186"/>
      <c r="J198" s="187">
        <f>ROUND(I198*H198,2)</f>
        <v>0</v>
      </c>
      <c r="K198" s="183" t="s">
        <v>203</v>
      </c>
      <c r="L198" s="42"/>
      <c r="M198" s="188" t="s">
        <v>19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197</v>
      </c>
      <c r="AT198" s="192" t="s">
        <v>193</v>
      </c>
      <c r="AU198" s="192" t="s">
        <v>82</v>
      </c>
      <c r="AY198" s="20" t="s">
        <v>191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197</v>
      </c>
      <c r="BM198" s="192" t="s">
        <v>5644</v>
      </c>
    </row>
    <row r="199" spans="1:65" s="2" customFormat="1" ht="11.25">
      <c r="A199" s="37"/>
      <c r="B199" s="38"/>
      <c r="C199" s="39"/>
      <c r="D199" s="194" t="s">
        <v>199</v>
      </c>
      <c r="E199" s="39"/>
      <c r="F199" s="195" t="s">
        <v>5645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199</v>
      </c>
      <c r="AU199" s="20" t="s">
        <v>82</v>
      </c>
    </row>
    <row r="200" spans="1:65" s="2" customFormat="1" ht="11.25">
      <c r="A200" s="37"/>
      <c r="B200" s="38"/>
      <c r="C200" s="39"/>
      <c r="D200" s="199" t="s">
        <v>206</v>
      </c>
      <c r="E200" s="39"/>
      <c r="F200" s="200" t="s">
        <v>5646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206</v>
      </c>
      <c r="AU200" s="20" t="s">
        <v>82</v>
      </c>
    </row>
    <row r="201" spans="1:65" s="15" customFormat="1" ht="11.25">
      <c r="B201" s="233"/>
      <c r="C201" s="234"/>
      <c r="D201" s="194" t="s">
        <v>208</v>
      </c>
      <c r="E201" s="235" t="s">
        <v>19</v>
      </c>
      <c r="F201" s="236" t="s">
        <v>5595</v>
      </c>
      <c r="G201" s="234"/>
      <c r="H201" s="235" t="s">
        <v>19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208</v>
      </c>
      <c r="AU201" s="242" t="s">
        <v>82</v>
      </c>
      <c r="AV201" s="15" t="s">
        <v>80</v>
      </c>
      <c r="AW201" s="15" t="s">
        <v>34</v>
      </c>
      <c r="AX201" s="15" t="s">
        <v>73</v>
      </c>
      <c r="AY201" s="242" t="s">
        <v>191</v>
      </c>
    </row>
    <row r="202" spans="1:65" s="13" customFormat="1" ht="11.25">
      <c r="B202" s="201"/>
      <c r="C202" s="202"/>
      <c r="D202" s="194" t="s">
        <v>208</v>
      </c>
      <c r="E202" s="203" t="s">
        <v>19</v>
      </c>
      <c r="F202" s="204" t="s">
        <v>5647</v>
      </c>
      <c r="G202" s="202"/>
      <c r="H202" s="205">
        <v>10.8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208</v>
      </c>
      <c r="AU202" s="211" t="s">
        <v>82</v>
      </c>
      <c r="AV202" s="13" t="s">
        <v>82</v>
      </c>
      <c r="AW202" s="13" t="s">
        <v>34</v>
      </c>
      <c r="AX202" s="13" t="s">
        <v>73</v>
      </c>
      <c r="AY202" s="211" t="s">
        <v>191</v>
      </c>
    </row>
    <row r="203" spans="1:65" s="13" customFormat="1" ht="11.25">
      <c r="B203" s="201"/>
      <c r="C203" s="202"/>
      <c r="D203" s="194" t="s">
        <v>208</v>
      </c>
      <c r="E203" s="203" t="s">
        <v>19</v>
      </c>
      <c r="F203" s="204" t="s">
        <v>5648</v>
      </c>
      <c r="G203" s="202"/>
      <c r="H203" s="205">
        <v>10.53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208</v>
      </c>
      <c r="AU203" s="211" t="s">
        <v>82</v>
      </c>
      <c r="AV203" s="13" t="s">
        <v>82</v>
      </c>
      <c r="AW203" s="13" t="s">
        <v>34</v>
      </c>
      <c r="AX203" s="13" t="s">
        <v>73</v>
      </c>
      <c r="AY203" s="211" t="s">
        <v>191</v>
      </c>
    </row>
    <row r="204" spans="1:65" s="13" customFormat="1" ht="11.25">
      <c r="B204" s="201"/>
      <c r="C204" s="202"/>
      <c r="D204" s="194" t="s">
        <v>208</v>
      </c>
      <c r="E204" s="203" t="s">
        <v>19</v>
      </c>
      <c r="F204" s="204" t="s">
        <v>5649</v>
      </c>
      <c r="G204" s="202"/>
      <c r="H204" s="205">
        <v>8.86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208</v>
      </c>
      <c r="AU204" s="211" t="s">
        <v>82</v>
      </c>
      <c r="AV204" s="13" t="s">
        <v>82</v>
      </c>
      <c r="AW204" s="13" t="s">
        <v>34</v>
      </c>
      <c r="AX204" s="13" t="s">
        <v>73</v>
      </c>
      <c r="AY204" s="211" t="s">
        <v>191</v>
      </c>
    </row>
    <row r="205" spans="1:65" s="13" customFormat="1" ht="11.25">
      <c r="B205" s="201"/>
      <c r="C205" s="202"/>
      <c r="D205" s="194" t="s">
        <v>208</v>
      </c>
      <c r="E205" s="203" t="s">
        <v>19</v>
      </c>
      <c r="F205" s="204" t="s">
        <v>5650</v>
      </c>
      <c r="G205" s="202"/>
      <c r="H205" s="205">
        <v>6.17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208</v>
      </c>
      <c r="AU205" s="211" t="s">
        <v>82</v>
      </c>
      <c r="AV205" s="13" t="s">
        <v>82</v>
      </c>
      <c r="AW205" s="13" t="s">
        <v>34</v>
      </c>
      <c r="AX205" s="13" t="s">
        <v>73</v>
      </c>
      <c r="AY205" s="211" t="s">
        <v>191</v>
      </c>
    </row>
    <row r="206" spans="1:65" s="13" customFormat="1" ht="11.25">
      <c r="B206" s="201"/>
      <c r="C206" s="202"/>
      <c r="D206" s="194" t="s">
        <v>208</v>
      </c>
      <c r="E206" s="203" t="s">
        <v>19</v>
      </c>
      <c r="F206" s="204" t="s">
        <v>5651</v>
      </c>
      <c r="G206" s="202"/>
      <c r="H206" s="205">
        <v>6.81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208</v>
      </c>
      <c r="AU206" s="211" t="s">
        <v>82</v>
      </c>
      <c r="AV206" s="13" t="s">
        <v>82</v>
      </c>
      <c r="AW206" s="13" t="s">
        <v>34</v>
      </c>
      <c r="AX206" s="13" t="s">
        <v>73</v>
      </c>
      <c r="AY206" s="211" t="s">
        <v>191</v>
      </c>
    </row>
    <row r="207" spans="1:65" s="13" customFormat="1" ht="11.25">
      <c r="B207" s="201"/>
      <c r="C207" s="202"/>
      <c r="D207" s="194" t="s">
        <v>208</v>
      </c>
      <c r="E207" s="203" t="s">
        <v>19</v>
      </c>
      <c r="F207" s="204" t="s">
        <v>5652</v>
      </c>
      <c r="G207" s="202"/>
      <c r="H207" s="205">
        <v>1.98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208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191</v>
      </c>
    </row>
    <row r="208" spans="1:65" s="13" customFormat="1" ht="11.25">
      <c r="B208" s="201"/>
      <c r="C208" s="202"/>
      <c r="D208" s="194" t="s">
        <v>208</v>
      </c>
      <c r="E208" s="203" t="s">
        <v>19</v>
      </c>
      <c r="F208" s="204" t="s">
        <v>5653</v>
      </c>
      <c r="G208" s="202"/>
      <c r="H208" s="205">
        <v>11.19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208</v>
      </c>
      <c r="AU208" s="211" t="s">
        <v>82</v>
      </c>
      <c r="AV208" s="13" t="s">
        <v>82</v>
      </c>
      <c r="AW208" s="13" t="s">
        <v>34</v>
      </c>
      <c r="AX208" s="13" t="s">
        <v>73</v>
      </c>
      <c r="AY208" s="211" t="s">
        <v>191</v>
      </c>
    </row>
    <row r="209" spans="1:65" s="15" customFormat="1" ht="11.25">
      <c r="B209" s="233"/>
      <c r="C209" s="234"/>
      <c r="D209" s="194" t="s">
        <v>208</v>
      </c>
      <c r="E209" s="235" t="s">
        <v>19</v>
      </c>
      <c r="F209" s="236" t="s">
        <v>5607</v>
      </c>
      <c r="G209" s="234"/>
      <c r="H209" s="235" t="s">
        <v>19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208</v>
      </c>
      <c r="AU209" s="242" t="s">
        <v>82</v>
      </c>
      <c r="AV209" s="15" t="s">
        <v>80</v>
      </c>
      <c r="AW209" s="15" t="s">
        <v>34</v>
      </c>
      <c r="AX209" s="15" t="s">
        <v>73</v>
      </c>
      <c r="AY209" s="242" t="s">
        <v>191</v>
      </c>
    </row>
    <row r="210" spans="1:65" s="13" customFormat="1" ht="11.25">
      <c r="B210" s="201"/>
      <c r="C210" s="202"/>
      <c r="D210" s="194" t="s">
        <v>208</v>
      </c>
      <c r="E210" s="203" t="s">
        <v>19</v>
      </c>
      <c r="F210" s="204" t="s">
        <v>5654</v>
      </c>
      <c r="G210" s="202"/>
      <c r="H210" s="205">
        <v>6.56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208</v>
      </c>
      <c r="AU210" s="211" t="s">
        <v>82</v>
      </c>
      <c r="AV210" s="13" t="s">
        <v>82</v>
      </c>
      <c r="AW210" s="13" t="s">
        <v>34</v>
      </c>
      <c r="AX210" s="13" t="s">
        <v>73</v>
      </c>
      <c r="AY210" s="211" t="s">
        <v>191</v>
      </c>
    </row>
    <row r="211" spans="1:65" s="13" customFormat="1" ht="11.25">
      <c r="B211" s="201"/>
      <c r="C211" s="202"/>
      <c r="D211" s="194" t="s">
        <v>208</v>
      </c>
      <c r="E211" s="203" t="s">
        <v>19</v>
      </c>
      <c r="F211" s="204" t="s">
        <v>5655</v>
      </c>
      <c r="G211" s="202"/>
      <c r="H211" s="205">
        <v>5.19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208</v>
      </c>
      <c r="AU211" s="211" t="s">
        <v>82</v>
      </c>
      <c r="AV211" s="13" t="s">
        <v>82</v>
      </c>
      <c r="AW211" s="13" t="s">
        <v>34</v>
      </c>
      <c r="AX211" s="13" t="s">
        <v>73</v>
      </c>
      <c r="AY211" s="211" t="s">
        <v>191</v>
      </c>
    </row>
    <row r="212" spans="1:65" s="13" customFormat="1" ht="11.25">
      <c r="B212" s="201"/>
      <c r="C212" s="202"/>
      <c r="D212" s="194" t="s">
        <v>208</v>
      </c>
      <c r="E212" s="203" t="s">
        <v>19</v>
      </c>
      <c r="F212" s="204" t="s">
        <v>5656</v>
      </c>
      <c r="G212" s="202"/>
      <c r="H212" s="205">
        <v>4.5599999999999996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208</v>
      </c>
      <c r="AU212" s="211" t="s">
        <v>82</v>
      </c>
      <c r="AV212" s="13" t="s">
        <v>82</v>
      </c>
      <c r="AW212" s="13" t="s">
        <v>34</v>
      </c>
      <c r="AX212" s="13" t="s">
        <v>73</v>
      </c>
      <c r="AY212" s="211" t="s">
        <v>191</v>
      </c>
    </row>
    <row r="213" spans="1:65" s="13" customFormat="1" ht="11.25">
      <c r="B213" s="201"/>
      <c r="C213" s="202"/>
      <c r="D213" s="194" t="s">
        <v>208</v>
      </c>
      <c r="E213" s="203" t="s">
        <v>19</v>
      </c>
      <c r="F213" s="204" t="s">
        <v>5657</v>
      </c>
      <c r="G213" s="202"/>
      <c r="H213" s="205">
        <v>1.34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208</v>
      </c>
      <c r="AU213" s="211" t="s">
        <v>82</v>
      </c>
      <c r="AV213" s="13" t="s">
        <v>82</v>
      </c>
      <c r="AW213" s="13" t="s">
        <v>34</v>
      </c>
      <c r="AX213" s="13" t="s">
        <v>73</v>
      </c>
      <c r="AY213" s="211" t="s">
        <v>191</v>
      </c>
    </row>
    <row r="214" spans="1:65" s="13" customFormat="1" ht="11.25">
      <c r="B214" s="201"/>
      <c r="C214" s="202"/>
      <c r="D214" s="194" t="s">
        <v>208</v>
      </c>
      <c r="E214" s="203" t="s">
        <v>19</v>
      </c>
      <c r="F214" s="204" t="s">
        <v>5658</v>
      </c>
      <c r="G214" s="202"/>
      <c r="H214" s="205">
        <v>1.26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208</v>
      </c>
      <c r="AU214" s="211" t="s">
        <v>82</v>
      </c>
      <c r="AV214" s="13" t="s">
        <v>82</v>
      </c>
      <c r="AW214" s="13" t="s">
        <v>34</v>
      </c>
      <c r="AX214" s="13" t="s">
        <v>73</v>
      </c>
      <c r="AY214" s="211" t="s">
        <v>191</v>
      </c>
    </row>
    <row r="215" spans="1:65" s="13" customFormat="1" ht="11.25">
      <c r="B215" s="201"/>
      <c r="C215" s="202"/>
      <c r="D215" s="194" t="s">
        <v>208</v>
      </c>
      <c r="E215" s="203" t="s">
        <v>19</v>
      </c>
      <c r="F215" s="204" t="s">
        <v>5659</v>
      </c>
      <c r="G215" s="202"/>
      <c r="H215" s="205">
        <v>2.31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</v>
      </c>
      <c r="AU215" s="211" t="s">
        <v>82</v>
      </c>
      <c r="AV215" s="13" t="s">
        <v>82</v>
      </c>
      <c r="AW215" s="13" t="s">
        <v>34</v>
      </c>
      <c r="AX215" s="13" t="s">
        <v>73</v>
      </c>
      <c r="AY215" s="211" t="s">
        <v>191</v>
      </c>
    </row>
    <row r="216" spans="1:65" s="14" customFormat="1" ht="11.25">
      <c r="B216" s="212"/>
      <c r="C216" s="213"/>
      <c r="D216" s="194" t="s">
        <v>208</v>
      </c>
      <c r="E216" s="214" t="s">
        <v>19</v>
      </c>
      <c r="F216" s="215" t="s">
        <v>238</v>
      </c>
      <c r="G216" s="213"/>
      <c r="H216" s="216">
        <v>77.56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208</v>
      </c>
      <c r="AU216" s="222" t="s">
        <v>82</v>
      </c>
      <c r="AV216" s="14" t="s">
        <v>197</v>
      </c>
      <c r="AW216" s="14" t="s">
        <v>34</v>
      </c>
      <c r="AX216" s="14" t="s">
        <v>80</v>
      </c>
      <c r="AY216" s="222" t="s">
        <v>191</v>
      </c>
    </row>
    <row r="217" spans="1:65" s="2" customFormat="1" ht="16.5" customHeight="1">
      <c r="A217" s="37"/>
      <c r="B217" s="38"/>
      <c r="C217" s="181" t="s">
        <v>8</v>
      </c>
      <c r="D217" s="181" t="s">
        <v>193</v>
      </c>
      <c r="E217" s="182" t="s">
        <v>4634</v>
      </c>
      <c r="F217" s="183" t="s">
        <v>4635</v>
      </c>
      <c r="G217" s="184" t="s">
        <v>202</v>
      </c>
      <c r="H217" s="185">
        <v>10.86</v>
      </c>
      <c r="I217" s="186"/>
      <c r="J217" s="187">
        <f>ROUND(I217*H217,2)</f>
        <v>0</v>
      </c>
      <c r="K217" s="183" t="s">
        <v>203</v>
      </c>
      <c r="L217" s="42"/>
      <c r="M217" s="188" t="s">
        <v>19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197</v>
      </c>
      <c r="AT217" s="192" t="s">
        <v>193</v>
      </c>
      <c r="AU217" s="192" t="s">
        <v>82</v>
      </c>
      <c r="AY217" s="20" t="s">
        <v>191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197</v>
      </c>
      <c r="BM217" s="192" t="s">
        <v>5660</v>
      </c>
    </row>
    <row r="218" spans="1:65" s="2" customFormat="1" ht="19.5">
      <c r="A218" s="37"/>
      <c r="B218" s="38"/>
      <c r="C218" s="39"/>
      <c r="D218" s="194" t="s">
        <v>199</v>
      </c>
      <c r="E218" s="39"/>
      <c r="F218" s="195" t="s">
        <v>4636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199</v>
      </c>
      <c r="AU218" s="20" t="s">
        <v>82</v>
      </c>
    </row>
    <row r="219" spans="1:65" s="2" customFormat="1" ht="11.25">
      <c r="A219" s="37"/>
      <c r="B219" s="38"/>
      <c r="C219" s="39"/>
      <c r="D219" s="199" t="s">
        <v>206</v>
      </c>
      <c r="E219" s="39"/>
      <c r="F219" s="200" t="s">
        <v>5661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206</v>
      </c>
      <c r="AU219" s="20" t="s">
        <v>82</v>
      </c>
    </row>
    <row r="220" spans="1:65" s="13" customFormat="1" ht="11.25">
      <c r="B220" s="201"/>
      <c r="C220" s="202"/>
      <c r="D220" s="194" t="s">
        <v>208</v>
      </c>
      <c r="E220" s="203" t="s">
        <v>19</v>
      </c>
      <c r="F220" s="204" t="s">
        <v>5662</v>
      </c>
      <c r="G220" s="202"/>
      <c r="H220" s="205">
        <v>7.02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208</v>
      </c>
      <c r="AU220" s="211" t="s">
        <v>82</v>
      </c>
      <c r="AV220" s="13" t="s">
        <v>82</v>
      </c>
      <c r="AW220" s="13" t="s">
        <v>34</v>
      </c>
      <c r="AX220" s="13" t="s">
        <v>73</v>
      </c>
      <c r="AY220" s="211" t="s">
        <v>191</v>
      </c>
    </row>
    <row r="221" spans="1:65" s="13" customFormat="1" ht="11.25">
      <c r="B221" s="201"/>
      <c r="C221" s="202"/>
      <c r="D221" s="194" t="s">
        <v>208</v>
      </c>
      <c r="E221" s="203" t="s">
        <v>19</v>
      </c>
      <c r="F221" s="204" t="s">
        <v>5663</v>
      </c>
      <c r="G221" s="202"/>
      <c r="H221" s="205">
        <v>2.34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208</v>
      </c>
      <c r="AU221" s="211" t="s">
        <v>82</v>
      </c>
      <c r="AV221" s="13" t="s">
        <v>82</v>
      </c>
      <c r="AW221" s="13" t="s">
        <v>34</v>
      </c>
      <c r="AX221" s="13" t="s">
        <v>73</v>
      </c>
      <c r="AY221" s="211" t="s">
        <v>191</v>
      </c>
    </row>
    <row r="222" spans="1:65" s="13" customFormat="1" ht="11.25">
      <c r="B222" s="201"/>
      <c r="C222" s="202"/>
      <c r="D222" s="194" t="s">
        <v>208</v>
      </c>
      <c r="E222" s="203" t="s">
        <v>19</v>
      </c>
      <c r="F222" s="204" t="s">
        <v>5664</v>
      </c>
      <c r="G222" s="202"/>
      <c r="H222" s="205">
        <v>1.5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208</v>
      </c>
      <c r="AU222" s="211" t="s">
        <v>82</v>
      </c>
      <c r="AV222" s="13" t="s">
        <v>82</v>
      </c>
      <c r="AW222" s="13" t="s">
        <v>34</v>
      </c>
      <c r="AX222" s="13" t="s">
        <v>73</v>
      </c>
      <c r="AY222" s="211" t="s">
        <v>191</v>
      </c>
    </row>
    <row r="223" spans="1:65" s="14" customFormat="1" ht="11.25">
      <c r="B223" s="212"/>
      <c r="C223" s="213"/>
      <c r="D223" s="194" t="s">
        <v>208</v>
      </c>
      <c r="E223" s="214" t="s">
        <v>19</v>
      </c>
      <c r="F223" s="215" t="s">
        <v>238</v>
      </c>
      <c r="G223" s="213"/>
      <c r="H223" s="216">
        <v>10.86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208</v>
      </c>
      <c r="AU223" s="222" t="s">
        <v>82</v>
      </c>
      <c r="AV223" s="14" t="s">
        <v>197</v>
      </c>
      <c r="AW223" s="14" t="s">
        <v>34</v>
      </c>
      <c r="AX223" s="14" t="s">
        <v>80</v>
      </c>
      <c r="AY223" s="222" t="s">
        <v>191</v>
      </c>
    </row>
    <row r="224" spans="1:65" s="2" customFormat="1" ht="16.5" customHeight="1">
      <c r="A224" s="37"/>
      <c r="B224" s="38"/>
      <c r="C224" s="181" t="s">
        <v>272</v>
      </c>
      <c r="D224" s="181" t="s">
        <v>193</v>
      </c>
      <c r="E224" s="182" t="s">
        <v>5665</v>
      </c>
      <c r="F224" s="183" t="s">
        <v>5666</v>
      </c>
      <c r="G224" s="184" t="s">
        <v>282</v>
      </c>
      <c r="H224" s="185">
        <v>78.760000000000005</v>
      </c>
      <c r="I224" s="186"/>
      <c r="J224" s="187">
        <f>ROUND(I224*H224,2)</f>
        <v>0</v>
      </c>
      <c r="K224" s="183" t="s">
        <v>203</v>
      </c>
      <c r="L224" s="42"/>
      <c r="M224" s="188" t="s">
        <v>19</v>
      </c>
      <c r="N224" s="189" t="s">
        <v>44</v>
      </c>
      <c r="O224" s="67"/>
      <c r="P224" s="190">
        <f>O224*H224</f>
        <v>0</v>
      </c>
      <c r="Q224" s="190">
        <v>1.99E-3</v>
      </c>
      <c r="R224" s="190">
        <f>Q224*H224</f>
        <v>0.15673240000000002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197</v>
      </c>
      <c r="AT224" s="192" t="s">
        <v>193</v>
      </c>
      <c r="AU224" s="192" t="s">
        <v>82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197</v>
      </c>
      <c r="BM224" s="192" t="s">
        <v>5667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5668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82</v>
      </c>
    </row>
    <row r="226" spans="1:65" s="2" customFormat="1" ht="11.25">
      <c r="A226" s="37"/>
      <c r="B226" s="38"/>
      <c r="C226" s="39"/>
      <c r="D226" s="199" t="s">
        <v>206</v>
      </c>
      <c r="E226" s="39"/>
      <c r="F226" s="200" t="s">
        <v>5669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206</v>
      </c>
      <c r="AU226" s="20" t="s">
        <v>82</v>
      </c>
    </row>
    <row r="227" spans="1:65" s="13" customFormat="1" ht="11.25">
      <c r="B227" s="201"/>
      <c r="C227" s="202"/>
      <c r="D227" s="194" t="s">
        <v>208</v>
      </c>
      <c r="E227" s="203" t="s">
        <v>19</v>
      </c>
      <c r="F227" s="204" t="s">
        <v>5670</v>
      </c>
      <c r="G227" s="202"/>
      <c r="H227" s="205">
        <v>11.73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208</v>
      </c>
      <c r="AU227" s="211" t="s">
        <v>82</v>
      </c>
      <c r="AV227" s="13" t="s">
        <v>82</v>
      </c>
      <c r="AW227" s="13" t="s">
        <v>34</v>
      </c>
      <c r="AX227" s="13" t="s">
        <v>73</v>
      </c>
      <c r="AY227" s="211" t="s">
        <v>191</v>
      </c>
    </row>
    <row r="228" spans="1:65" s="13" customFormat="1" ht="11.25">
      <c r="B228" s="201"/>
      <c r="C228" s="202"/>
      <c r="D228" s="194" t="s">
        <v>208</v>
      </c>
      <c r="E228" s="203" t="s">
        <v>19</v>
      </c>
      <c r="F228" s="204" t="s">
        <v>5671</v>
      </c>
      <c r="G228" s="202"/>
      <c r="H228" s="205">
        <v>30.96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208</v>
      </c>
      <c r="AU228" s="211" t="s">
        <v>82</v>
      </c>
      <c r="AV228" s="13" t="s">
        <v>82</v>
      </c>
      <c r="AW228" s="13" t="s">
        <v>34</v>
      </c>
      <c r="AX228" s="13" t="s">
        <v>73</v>
      </c>
      <c r="AY228" s="211" t="s">
        <v>191</v>
      </c>
    </row>
    <row r="229" spans="1:65" s="13" customFormat="1" ht="11.25">
      <c r="B229" s="201"/>
      <c r="C229" s="202"/>
      <c r="D229" s="194" t="s">
        <v>208</v>
      </c>
      <c r="E229" s="203" t="s">
        <v>19</v>
      </c>
      <c r="F229" s="204" t="s">
        <v>5672</v>
      </c>
      <c r="G229" s="202"/>
      <c r="H229" s="205">
        <v>24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</v>
      </c>
      <c r="AU229" s="211" t="s">
        <v>82</v>
      </c>
      <c r="AV229" s="13" t="s">
        <v>82</v>
      </c>
      <c r="AW229" s="13" t="s">
        <v>34</v>
      </c>
      <c r="AX229" s="13" t="s">
        <v>73</v>
      </c>
      <c r="AY229" s="211" t="s">
        <v>191</v>
      </c>
    </row>
    <row r="230" spans="1:65" s="13" customFormat="1" ht="11.25">
      <c r="B230" s="201"/>
      <c r="C230" s="202"/>
      <c r="D230" s="194" t="s">
        <v>208</v>
      </c>
      <c r="E230" s="203" t="s">
        <v>19</v>
      </c>
      <c r="F230" s="204" t="s">
        <v>5673</v>
      </c>
      <c r="G230" s="202"/>
      <c r="H230" s="205">
        <v>7.1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208</v>
      </c>
      <c r="AU230" s="211" t="s">
        <v>82</v>
      </c>
      <c r="AV230" s="13" t="s">
        <v>82</v>
      </c>
      <c r="AW230" s="13" t="s">
        <v>34</v>
      </c>
      <c r="AX230" s="13" t="s">
        <v>73</v>
      </c>
      <c r="AY230" s="211" t="s">
        <v>191</v>
      </c>
    </row>
    <row r="231" spans="1:65" s="13" customFormat="1" ht="11.25">
      <c r="B231" s="201"/>
      <c r="C231" s="202"/>
      <c r="D231" s="194" t="s">
        <v>208</v>
      </c>
      <c r="E231" s="203" t="s">
        <v>19</v>
      </c>
      <c r="F231" s="204" t="s">
        <v>5674</v>
      </c>
      <c r="G231" s="202"/>
      <c r="H231" s="205">
        <v>4.97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208</v>
      </c>
      <c r="AU231" s="211" t="s">
        <v>82</v>
      </c>
      <c r="AV231" s="13" t="s">
        <v>82</v>
      </c>
      <c r="AW231" s="13" t="s">
        <v>34</v>
      </c>
      <c r="AX231" s="13" t="s">
        <v>73</v>
      </c>
      <c r="AY231" s="211" t="s">
        <v>191</v>
      </c>
    </row>
    <row r="232" spans="1:65" s="14" customFormat="1" ht="11.25">
      <c r="B232" s="212"/>
      <c r="C232" s="213"/>
      <c r="D232" s="194" t="s">
        <v>208</v>
      </c>
      <c r="E232" s="214" t="s">
        <v>19</v>
      </c>
      <c r="F232" s="215" t="s">
        <v>238</v>
      </c>
      <c r="G232" s="213"/>
      <c r="H232" s="216">
        <v>78.760000000000005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208</v>
      </c>
      <c r="AU232" s="222" t="s">
        <v>82</v>
      </c>
      <c r="AV232" s="14" t="s">
        <v>197</v>
      </c>
      <c r="AW232" s="14" t="s">
        <v>34</v>
      </c>
      <c r="AX232" s="14" t="s">
        <v>80</v>
      </c>
      <c r="AY232" s="222" t="s">
        <v>191</v>
      </c>
    </row>
    <row r="233" spans="1:65" s="2" customFormat="1" ht="16.5" customHeight="1">
      <c r="A233" s="37"/>
      <c r="B233" s="38"/>
      <c r="C233" s="181" t="s">
        <v>279</v>
      </c>
      <c r="D233" s="181" t="s">
        <v>193</v>
      </c>
      <c r="E233" s="182" t="s">
        <v>5675</v>
      </c>
      <c r="F233" s="183" t="s">
        <v>5676</v>
      </c>
      <c r="G233" s="184" t="s">
        <v>282</v>
      </c>
      <c r="H233" s="185">
        <v>313.76</v>
      </c>
      <c r="I233" s="186"/>
      <c r="J233" s="187">
        <f>ROUND(I233*H233,2)</f>
        <v>0</v>
      </c>
      <c r="K233" s="183" t="s">
        <v>203</v>
      </c>
      <c r="L233" s="42"/>
      <c r="M233" s="188" t="s">
        <v>19</v>
      </c>
      <c r="N233" s="189" t="s">
        <v>44</v>
      </c>
      <c r="O233" s="67"/>
      <c r="P233" s="190">
        <f>O233*H233</f>
        <v>0</v>
      </c>
      <c r="Q233" s="190">
        <v>2.0100000000000001E-3</v>
      </c>
      <c r="R233" s="190">
        <f>Q233*H233</f>
        <v>0.63065760000000004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197</v>
      </c>
      <c r="AT233" s="192" t="s">
        <v>193</v>
      </c>
      <c r="AU233" s="192" t="s">
        <v>82</v>
      </c>
      <c r="AY233" s="20" t="s">
        <v>191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197</v>
      </c>
      <c r="BM233" s="192" t="s">
        <v>5677</v>
      </c>
    </row>
    <row r="234" spans="1:65" s="2" customFormat="1" ht="11.25">
      <c r="A234" s="37"/>
      <c r="B234" s="38"/>
      <c r="C234" s="39"/>
      <c r="D234" s="194" t="s">
        <v>199</v>
      </c>
      <c r="E234" s="39"/>
      <c r="F234" s="195" t="s">
        <v>5678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199</v>
      </c>
      <c r="AU234" s="20" t="s">
        <v>82</v>
      </c>
    </row>
    <row r="235" spans="1:65" s="2" customFormat="1" ht="11.25">
      <c r="A235" s="37"/>
      <c r="B235" s="38"/>
      <c r="C235" s="39"/>
      <c r="D235" s="199" t="s">
        <v>206</v>
      </c>
      <c r="E235" s="39"/>
      <c r="F235" s="200" t="s">
        <v>5679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206</v>
      </c>
      <c r="AU235" s="20" t="s">
        <v>82</v>
      </c>
    </row>
    <row r="236" spans="1:65" s="15" customFormat="1" ht="11.25">
      <c r="B236" s="233"/>
      <c r="C236" s="234"/>
      <c r="D236" s="194" t="s">
        <v>208</v>
      </c>
      <c r="E236" s="235" t="s">
        <v>19</v>
      </c>
      <c r="F236" s="236" t="s">
        <v>5595</v>
      </c>
      <c r="G236" s="234"/>
      <c r="H236" s="235" t="s">
        <v>19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208</v>
      </c>
      <c r="AU236" s="242" t="s">
        <v>82</v>
      </c>
      <c r="AV236" s="15" t="s">
        <v>80</v>
      </c>
      <c r="AW236" s="15" t="s">
        <v>34</v>
      </c>
      <c r="AX236" s="15" t="s">
        <v>73</v>
      </c>
      <c r="AY236" s="242" t="s">
        <v>191</v>
      </c>
    </row>
    <row r="237" spans="1:65" s="13" customFormat="1" ht="11.25">
      <c r="B237" s="201"/>
      <c r="C237" s="202"/>
      <c r="D237" s="194" t="s">
        <v>208</v>
      </c>
      <c r="E237" s="203" t="s">
        <v>19</v>
      </c>
      <c r="F237" s="204" t="s">
        <v>5680</v>
      </c>
      <c r="G237" s="202"/>
      <c r="H237" s="205">
        <v>66.66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208</v>
      </c>
      <c r="AU237" s="211" t="s">
        <v>82</v>
      </c>
      <c r="AV237" s="13" t="s">
        <v>82</v>
      </c>
      <c r="AW237" s="13" t="s">
        <v>34</v>
      </c>
      <c r="AX237" s="13" t="s">
        <v>73</v>
      </c>
      <c r="AY237" s="211" t="s">
        <v>191</v>
      </c>
    </row>
    <row r="238" spans="1:65" s="13" customFormat="1" ht="11.25">
      <c r="B238" s="201"/>
      <c r="C238" s="202"/>
      <c r="D238" s="194" t="s">
        <v>208</v>
      </c>
      <c r="E238" s="203" t="s">
        <v>19</v>
      </c>
      <c r="F238" s="204" t="s">
        <v>5681</v>
      </c>
      <c r="G238" s="202"/>
      <c r="H238" s="205">
        <v>62.73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208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191</v>
      </c>
    </row>
    <row r="239" spans="1:65" s="13" customFormat="1" ht="11.25">
      <c r="B239" s="201"/>
      <c r="C239" s="202"/>
      <c r="D239" s="194" t="s">
        <v>208</v>
      </c>
      <c r="E239" s="203" t="s">
        <v>19</v>
      </c>
      <c r="F239" s="204" t="s">
        <v>5682</v>
      </c>
      <c r="G239" s="202"/>
      <c r="H239" s="205">
        <v>42.77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208</v>
      </c>
      <c r="AU239" s="211" t="s">
        <v>82</v>
      </c>
      <c r="AV239" s="13" t="s">
        <v>82</v>
      </c>
      <c r="AW239" s="13" t="s">
        <v>34</v>
      </c>
      <c r="AX239" s="13" t="s">
        <v>73</v>
      </c>
      <c r="AY239" s="211" t="s">
        <v>191</v>
      </c>
    </row>
    <row r="240" spans="1:65" s="13" customFormat="1" ht="11.25">
      <c r="B240" s="201"/>
      <c r="C240" s="202"/>
      <c r="D240" s="194" t="s">
        <v>208</v>
      </c>
      <c r="E240" s="203" t="s">
        <v>19</v>
      </c>
      <c r="F240" s="204" t="s">
        <v>5683</v>
      </c>
      <c r="G240" s="202"/>
      <c r="H240" s="205">
        <v>33.61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208</v>
      </c>
      <c r="AU240" s="211" t="s">
        <v>82</v>
      </c>
      <c r="AV240" s="13" t="s">
        <v>82</v>
      </c>
      <c r="AW240" s="13" t="s">
        <v>34</v>
      </c>
      <c r="AX240" s="13" t="s">
        <v>73</v>
      </c>
      <c r="AY240" s="211" t="s">
        <v>191</v>
      </c>
    </row>
    <row r="241" spans="1:65" s="13" customFormat="1" ht="11.25">
      <c r="B241" s="201"/>
      <c r="C241" s="202"/>
      <c r="D241" s="194" t="s">
        <v>208</v>
      </c>
      <c r="E241" s="203" t="s">
        <v>19</v>
      </c>
      <c r="F241" s="204" t="s">
        <v>5684</v>
      </c>
      <c r="G241" s="202"/>
      <c r="H241" s="205">
        <v>8.06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208</v>
      </c>
      <c r="AU241" s="211" t="s">
        <v>82</v>
      </c>
      <c r="AV241" s="13" t="s">
        <v>82</v>
      </c>
      <c r="AW241" s="13" t="s">
        <v>34</v>
      </c>
      <c r="AX241" s="13" t="s">
        <v>73</v>
      </c>
      <c r="AY241" s="211" t="s">
        <v>191</v>
      </c>
    </row>
    <row r="242" spans="1:65" s="13" customFormat="1" ht="11.25">
      <c r="B242" s="201"/>
      <c r="C242" s="202"/>
      <c r="D242" s="194" t="s">
        <v>208</v>
      </c>
      <c r="E242" s="203" t="s">
        <v>19</v>
      </c>
      <c r="F242" s="204" t="s">
        <v>5685</v>
      </c>
      <c r="G242" s="202"/>
      <c r="H242" s="205">
        <v>8.06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208</v>
      </c>
      <c r="AU242" s="211" t="s">
        <v>82</v>
      </c>
      <c r="AV242" s="13" t="s">
        <v>82</v>
      </c>
      <c r="AW242" s="13" t="s">
        <v>34</v>
      </c>
      <c r="AX242" s="13" t="s">
        <v>73</v>
      </c>
      <c r="AY242" s="211" t="s">
        <v>191</v>
      </c>
    </row>
    <row r="243" spans="1:65" s="13" customFormat="1" ht="11.25">
      <c r="B243" s="201"/>
      <c r="C243" s="202"/>
      <c r="D243" s="194" t="s">
        <v>208</v>
      </c>
      <c r="E243" s="203" t="s">
        <v>19</v>
      </c>
      <c r="F243" s="204" t="s">
        <v>5686</v>
      </c>
      <c r="G243" s="202"/>
      <c r="H243" s="205">
        <v>7.37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208</v>
      </c>
      <c r="AU243" s="211" t="s">
        <v>82</v>
      </c>
      <c r="AV243" s="13" t="s">
        <v>82</v>
      </c>
      <c r="AW243" s="13" t="s">
        <v>34</v>
      </c>
      <c r="AX243" s="13" t="s">
        <v>73</v>
      </c>
      <c r="AY243" s="211" t="s">
        <v>191</v>
      </c>
    </row>
    <row r="244" spans="1:65" s="13" customFormat="1" ht="11.25">
      <c r="B244" s="201"/>
      <c r="C244" s="202"/>
      <c r="D244" s="194" t="s">
        <v>208</v>
      </c>
      <c r="E244" s="203" t="s">
        <v>19</v>
      </c>
      <c r="F244" s="204" t="s">
        <v>5687</v>
      </c>
      <c r="G244" s="202"/>
      <c r="H244" s="205">
        <v>13.5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208</v>
      </c>
      <c r="AU244" s="211" t="s">
        <v>82</v>
      </c>
      <c r="AV244" s="13" t="s">
        <v>82</v>
      </c>
      <c r="AW244" s="13" t="s">
        <v>34</v>
      </c>
      <c r="AX244" s="13" t="s">
        <v>73</v>
      </c>
      <c r="AY244" s="211" t="s">
        <v>191</v>
      </c>
    </row>
    <row r="245" spans="1:65" s="13" customFormat="1" ht="11.25">
      <c r="B245" s="201"/>
      <c r="C245" s="202"/>
      <c r="D245" s="194" t="s">
        <v>208</v>
      </c>
      <c r="E245" s="203" t="s">
        <v>19</v>
      </c>
      <c r="F245" s="204" t="s">
        <v>5688</v>
      </c>
      <c r="G245" s="202"/>
      <c r="H245" s="205">
        <v>43.68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208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191</v>
      </c>
    </row>
    <row r="246" spans="1:65" s="15" customFormat="1" ht="11.25">
      <c r="B246" s="233"/>
      <c r="C246" s="234"/>
      <c r="D246" s="194" t="s">
        <v>208</v>
      </c>
      <c r="E246" s="235" t="s">
        <v>19</v>
      </c>
      <c r="F246" s="236" t="s">
        <v>5607</v>
      </c>
      <c r="G246" s="234"/>
      <c r="H246" s="235" t="s">
        <v>19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208</v>
      </c>
      <c r="AU246" s="242" t="s">
        <v>82</v>
      </c>
      <c r="AV246" s="15" t="s">
        <v>80</v>
      </c>
      <c r="AW246" s="15" t="s">
        <v>34</v>
      </c>
      <c r="AX246" s="15" t="s">
        <v>73</v>
      </c>
      <c r="AY246" s="242" t="s">
        <v>191</v>
      </c>
    </row>
    <row r="247" spans="1:65" s="13" customFormat="1" ht="11.25">
      <c r="B247" s="201"/>
      <c r="C247" s="202"/>
      <c r="D247" s="194" t="s">
        <v>208</v>
      </c>
      <c r="E247" s="203" t="s">
        <v>19</v>
      </c>
      <c r="F247" s="204" t="s">
        <v>5689</v>
      </c>
      <c r="G247" s="202"/>
      <c r="H247" s="205">
        <v>10.18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208</v>
      </c>
      <c r="AU247" s="211" t="s">
        <v>82</v>
      </c>
      <c r="AV247" s="13" t="s">
        <v>82</v>
      </c>
      <c r="AW247" s="13" t="s">
        <v>34</v>
      </c>
      <c r="AX247" s="13" t="s">
        <v>73</v>
      </c>
      <c r="AY247" s="211" t="s">
        <v>191</v>
      </c>
    </row>
    <row r="248" spans="1:65" s="13" customFormat="1" ht="11.25">
      <c r="B248" s="201"/>
      <c r="C248" s="202"/>
      <c r="D248" s="194" t="s">
        <v>208</v>
      </c>
      <c r="E248" s="203" t="s">
        <v>19</v>
      </c>
      <c r="F248" s="204" t="s">
        <v>5690</v>
      </c>
      <c r="G248" s="202"/>
      <c r="H248" s="205">
        <v>12.06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208</v>
      </c>
      <c r="AU248" s="211" t="s">
        <v>82</v>
      </c>
      <c r="AV248" s="13" t="s">
        <v>82</v>
      </c>
      <c r="AW248" s="13" t="s">
        <v>34</v>
      </c>
      <c r="AX248" s="13" t="s">
        <v>73</v>
      </c>
      <c r="AY248" s="211" t="s">
        <v>191</v>
      </c>
    </row>
    <row r="249" spans="1:65" s="13" customFormat="1" ht="11.25">
      <c r="B249" s="201"/>
      <c r="C249" s="202"/>
      <c r="D249" s="194" t="s">
        <v>208</v>
      </c>
      <c r="E249" s="203" t="s">
        <v>19</v>
      </c>
      <c r="F249" s="204" t="s">
        <v>5691</v>
      </c>
      <c r="G249" s="202"/>
      <c r="H249" s="205">
        <v>5.08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208</v>
      </c>
      <c r="AU249" s="211" t="s">
        <v>82</v>
      </c>
      <c r="AV249" s="13" t="s">
        <v>82</v>
      </c>
      <c r="AW249" s="13" t="s">
        <v>34</v>
      </c>
      <c r="AX249" s="13" t="s">
        <v>73</v>
      </c>
      <c r="AY249" s="211" t="s">
        <v>191</v>
      </c>
    </row>
    <row r="250" spans="1:65" s="14" customFormat="1" ht="11.25">
      <c r="B250" s="212"/>
      <c r="C250" s="213"/>
      <c r="D250" s="194" t="s">
        <v>208</v>
      </c>
      <c r="E250" s="214" t="s">
        <v>19</v>
      </c>
      <c r="F250" s="215" t="s">
        <v>238</v>
      </c>
      <c r="G250" s="213"/>
      <c r="H250" s="216">
        <v>313.76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208</v>
      </c>
      <c r="AU250" s="222" t="s">
        <v>82</v>
      </c>
      <c r="AV250" s="14" t="s">
        <v>197</v>
      </c>
      <c r="AW250" s="14" t="s">
        <v>34</v>
      </c>
      <c r="AX250" s="14" t="s">
        <v>80</v>
      </c>
      <c r="AY250" s="222" t="s">
        <v>191</v>
      </c>
    </row>
    <row r="251" spans="1:65" s="2" customFormat="1" ht="16.5" customHeight="1">
      <c r="A251" s="37"/>
      <c r="B251" s="38"/>
      <c r="C251" s="181" t="s">
        <v>287</v>
      </c>
      <c r="D251" s="181" t="s">
        <v>193</v>
      </c>
      <c r="E251" s="182" t="s">
        <v>5692</v>
      </c>
      <c r="F251" s="183" t="s">
        <v>5693</v>
      </c>
      <c r="G251" s="184" t="s">
        <v>282</v>
      </c>
      <c r="H251" s="185">
        <v>78.760000000000005</v>
      </c>
      <c r="I251" s="186"/>
      <c r="J251" s="187">
        <f>ROUND(I251*H251,2)</f>
        <v>0</v>
      </c>
      <c r="K251" s="183" t="s">
        <v>203</v>
      </c>
      <c r="L251" s="42"/>
      <c r="M251" s="188" t="s">
        <v>19</v>
      </c>
      <c r="N251" s="189" t="s">
        <v>44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197</v>
      </c>
      <c r="AT251" s="192" t="s">
        <v>193</v>
      </c>
      <c r="AU251" s="192" t="s">
        <v>82</v>
      </c>
      <c r="AY251" s="20" t="s">
        <v>191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197</v>
      </c>
      <c r="BM251" s="192" t="s">
        <v>5694</v>
      </c>
    </row>
    <row r="252" spans="1:65" s="2" customFormat="1" ht="19.5">
      <c r="A252" s="37"/>
      <c r="B252" s="38"/>
      <c r="C252" s="39"/>
      <c r="D252" s="194" t="s">
        <v>199</v>
      </c>
      <c r="E252" s="39"/>
      <c r="F252" s="195" t="s">
        <v>5695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199</v>
      </c>
      <c r="AU252" s="20" t="s">
        <v>82</v>
      </c>
    </row>
    <row r="253" spans="1:65" s="2" customFormat="1" ht="11.25">
      <c r="A253" s="37"/>
      <c r="B253" s="38"/>
      <c r="C253" s="39"/>
      <c r="D253" s="199" t="s">
        <v>206</v>
      </c>
      <c r="E253" s="39"/>
      <c r="F253" s="200" t="s">
        <v>5696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206</v>
      </c>
      <c r="AU253" s="20" t="s">
        <v>82</v>
      </c>
    </row>
    <row r="254" spans="1:65" s="2" customFormat="1" ht="16.5" customHeight="1">
      <c r="A254" s="37"/>
      <c r="B254" s="38"/>
      <c r="C254" s="181" t="s">
        <v>292</v>
      </c>
      <c r="D254" s="181" t="s">
        <v>193</v>
      </c>
      <c r="E254" s="182" t="s">
        <v>5697</v>
      </c>
      <c r="F254" s="183" t="s">
        <v>5698</v>
      </c>
      <c r="G254" s="184" t="s">
        <v>282</v>
      </c>
      <c r="H254" s="185">
        <v>313.76</v>
      </c>
      <c r="I254" s="186"/>
      <c r="J254" s="187">
        <f>ROUND(I254*H254,2)</f>
        <v>0</v>
      </c>
      <c r="K254" s="183" t="s">
        <v>203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197</v>
      </c>
      <c r="AT254" s="192" t="s">
        <v>193</v>
      </c>
      <c r="AU254" s="192" t="s">
        <v>82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197</v>
      </c>
      <c r="BM254" s="192" t="s">
        <v>5699</v>
      </c>
    </row>
    <row r="255" spans="1:65" s="2" customFormat="1" ht="19.5">
      <c r="A255" s="37"/>
      <c r="B255" s="38"/>
      <c r="C255" s="39"/>
      <c r="D255" s="194" t="s">
        <v>199</v>
      </c>
      <c r="E255" s="39"/>
      <c r="F255" s="195" t="s">
        <v>5700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82</v>
      </c>
    </row>
    <row r="256" spans="1:65" s="2" customFormat="1" ht="11.25">
      <c r="A256" s="37"/>
      <c r="B256" s="38"/>
      <c r="C256" s="39"/>
      <c r="D256" s="199" t="s">
        <v>206</v>
      </c>
      <c r="E256" s="39"/>
      <c r="F256" s="200" t="s">
        <v>5701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206</v>
      </c>
      <c r="AU256" s="20" t="s">
        <v>82</v>
      </c>
    </row>
    <row r="257" spans="1:65" s="2" customFormat="1" ht="16.5" customHeight="1">
      <c r="A257" s="37"/>
      <c r="B257" s="38"/>
      <c r="C257" s="181" t="s">
        <v>298</v>
      </c>
      <c r="D257" s="181" t="s">
        <v>193</v>
      </c>
      <c r="E257" s="182" t="s">
        <v>5702</v>
      </c>
      <c r="F257" s="183" t="s">
        <v>5703</v>
      </c>
      <c r="G257" s="184" t="s">
        <v>282</v>
      </c>
      <c r="H257" s="185">
        <v>100.04</v>
      </c>
      <c r="I257" s="186"/>
      <c r="J257" s="187">
        <f>ROUND(I257*H257,2)</f>
        <v>0</v>
      </c>
      <c r="K257" s="183" t="s">
        <v>203</v>
      </c>
      <c r="L257" s="42"/>
      <c r="M257" s="188" t="s">
        <v>19</v>
      </c>
      <c r="N257" s="189" t="s">
        <v>44</v>
      </c>
      <c r="O257" s="67"/>
      <c r="P257" s="190">
        <f>O257*H257</f>
        <v>0</v>
      </c>
      <c r="Q257" s="190">
        <v>1.49E-3</v>
      </c>
      <c r="R257" s="190">
        <f>Q257*H257</f>
        <v>0.14905960000000001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197</v>
      </c>
      <c r="AT257" s="192" t="s">
        <v>193</v>
      </c>
      <c r="AU257" s="192" t="s">
        <v>82</v>
      </c>
      <c r="AY257" s="20" t="s">
        <v>191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197</v>
      </c>
      <c r="BM257" s="192" t="s">
        <v>5704</v>
      </c>
    </row>
    <row r="258" spans="1:65" s="2" customFormat="1" ht="11.25">
      <c r="A258" s="37"/>
      <c r="B258" s="38"/>
      <c r="C258" s="39"/>
      <c r="D258" s="194" t="s">
        <v>199</v>
      </c>
      <c r="E258" s="39"/>
      <c r="F258" s="195" t="s">
        <v>5705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199</v>
      </c>
      <c r="AU258" s="20" t="s">
        <v>82</v>
      </c>
    </row>
    <row r="259" spans="1:65" s="2" customFormat="1" ht="11.25">
      <c r="A259" s="37"/>
      <c r="B259" s="38"/>
      <c r="C259" s="39"/>
      <c r="D259" s="199" t="s">
        <v>206</v>
      </c>
      <c r="E259" s="39"/>
      <c r="F259" s="200" t="s">
        <v>5706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206</v>
      </c>
      <c r="AU259" s="20" t="s">
        <v>82</v>
      </c>
    </row>
    <row r="260" spans="1:65" s="13" customFormat="1" ht="11.25">
      <c r="B260" s="201"/>
      <c r="C260" s="202"/>
      <c r="D260" s="194" t="s">
        <v>208</v>
      </c>
      <c r="E260" s="203" t="s">
        <v>19</v>
      </c>
      <c r="F260" s="204" t="s">
        <v>5707</v>
      </c>
      <c r="G260" s="202"/>
      <c r="H260" s="205">
        <v>100.04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208</v>
      </c>
      <c r="AU260" s="211" t="s">
        <v>82</v>
      </c>
      <c r="AV260" s="13" t="s">
        <v>82</v>
      </c>
      <c r="AW260" s="13" t="s">
        <v>34</v>
      </c>
      <c r="AX260" s="13" t="s">
        <v>80</v>
      </c>
      <c r="AY260" s="211" t="s">
        <v>191</v>
      </c>
    </row>
    <row r="261" spans="1:65" s="2" customFormat="1" ht="16.5" customHeight="1">
      <c r="A261" s="37"/>
      <c r="B261" s="38"/>
      <c r="C261" s="181" t="s">
        <v>306</v>
      </c>
      <c r="D261" s="181" t="s">
        <v>193</v>
      </c>
      <c r="E261" s="182" t="s">
        <v>5708</v>
      </c>
      <c r="F261" s="183" t="s">
        <v>5709</v>
      </c>
      <c r="G261" s="184" t="s">
        <v>282</v>
      </c>
      <c r="H261" s="185">
        <v>100.04</v>
      </c>
      <c r="I261" s="186"/>
      <c r="J261" s="187">
        <f>ROUND(I261*H261,2)</f>
        <v>0</v>
      </c>
      <c r="K261" s="183" t="s">
        <v>203</v>
      </c>
      <c r="L261" s="42"/>
      <c r="M261" s="188" t="s">
        <v>19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197</v>
      </c>
      <c r="AT261" s="192" t="s">
        <v>193</v>
      </c>
      <c r="AU261" s="192" t="s">
        <v>82</v>
      </c>
      <c r="AY261" s="20" t="s">
        <v>191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197</v>
      </c>
      <c r="BM261" s="192" t="s">
        <v>5710</v>
      </c>
    </row>
    <row r="262" spans="1:65" s="2" customFormat="1" ht="19.5">
      <c r="A262" s="37"/>
      <c r="B262" s="38"/>
      <c r="C262" s="39"/>
      <c r="D262" s="194" t="s">
        <v>199</v>
      </c>
      <c r="E262" s="39"/>
      <c r="F262" s="195" t="s">
        <v>5711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199</v>
      </c>
      <c r="AU262" s="20" t="s">
        <v>82</v>
      </c>
    </row>
    <row r="263" spans="1:65" s="2" customFormat="1" ht="11.25">
      <c r="A263" s="37"/>
      <c r="B263" s="38"/>
      <c r="C263" s="39"/>
      <c r="D263" s="199" t="s">
        <v>206</v>
      </c>
      <c r="E263" s="39"/>
      <c r="F263" s="200" t="s">
        <v>5712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206</v>
      </c>
      <c r="AU263" s="20" t="s">
        <v>82</v>
      </c>
    </row>
    <row r="264" spans="1:65" s="2" customFormat="1" ht="21.75" customHeight="1">
      <c r="A264" s="37"/>
      <c r="B264" s="38"/>
      <c r="C264" s="181" t="s">
        <v>313</v>
      </c>
      <c r="D264" s="181" t="s">
        <v>193</v>
      </c>
      <c r="E264" s="182" t="s">
        <v>5713</v>
      </c>
      <c r="F264" s="183" t="s">
        <v>5714</v>
      </c>
      <c r="G264" s="184" t="s">
        <v>202</v>
      </c>
      <c r="H264" s="185">
        <v>26.93</v>
      </c>
      <c r="I264" s="186"/>
      <c r="J264" s="187">
        <f>ROUND(I264*H264,2)</f>
        <v>0</v>
      </c>
      <c r="K264" s="183" t="s">
        <v>203</v>
      </c>
      <c r="L264" s="42"/>
      <c r="M264" s="188" t="s">
        <v>19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197</v>
      </c>
      <c r="AT264" s="192" t="s">
        <v>193</v>
      </c>
      <c r="AU264" s="192" t="s">
        <v>82</v>
      </c>
      <c r="AY264" s="20" t="s">
        <v>191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197</v>
      </c>
      <c r="BM264" s="192" t="s">
        <v>5715</v>
      </c>
    </row>
    <row r="265" spans="1:65" s="2" customFormat="1" ht="19.5">
      <c r="A265" s="37"/>
      <c r="B265" s="38"/>
      <c r="C265" s="39"/>
      <c r="D265" s="194" t="s">
        <v>199</v>
      </c>
      <c r="E265" s="39"/>
      <c r="F265" s="195" t="s">
        <v>5716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199</v>
      </c>
      <c r="AU265" s="20" t="s">
        <v>82</v>
      </c>
    </row>
    <row r="266" spans="1:65" s="2" customFormat="1" ht="11.25">
      <c r="A266" s="37"/>
      <c r="B266" s="38"/>
      <c r="C266" s="39"/>
      <c r="D266" s="199" t="s">
        <v>206</v>
      </c>
      <c r="E266" s="39"/>
      <c r="F266" s="200" t="s">
        <v>5717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206</v>
      </c>
      <c r="AU266" s="20" t="s">
        <v>82</v>
      </c>
    </row>
    <row r="267" spans="1:65" s="13" customFormat="1" ht="11.25">
      <c r="B267" s="201"/>
      <c r="C267" s="202"/>
      <c r="D267" s="194" t="s">
        <v>208</v>
      </c>
      <c r="E267" s="203" t="s">
        <v>19</v>
      </c>
      <c r="F267" s="204" t="s">
        <v>5718</v>
      </c>
      <c r="G267" s="202"/>
      <c r="H267" s="205">
        <v>26.93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208</v>
      </c>
      <c r="AU267" s="211" t="s">
        <v>82</v>
      </c>
      <c r="AV267" s="13" t="s">
        <v>82</v>
      </c>
      <c r="AW267" s="13" t="s">
        <v>34</v>
      </c>
      <c r="AX267" s="13" t="s">
        <v>80</v>
      </c>
      <c r="AY267" s="211" t="s">
        <v>191</v>
      </c>
    </row>
    <row r="268" spans="1:65" s="2" customFormat="1" ht="21.75" customHeight="1">
      <c r="A268" s="37"/>
      <c r="B268" s="38"/>
      <c r="C268" s="181" t="s">
        <v>320</v>
      </c>
      <c r="D268" s="181" t="s">
        <v>193</v>
      </c>
      <c r="E268" s="182" t="s">
        <v>231</v>
      </c>
      <c r="F268" s="183" t="s">
        <v>232</v>
      </c>
      <c r="G268" s="184" t="s">
        <v>202</v>
      </c>
      <c r="H268" s="185">
        <v>238.79</v>
      </c>
      <c r="I268" s="186"/>
      <c r="J268" s="187">
        <f>ROUND(I268*H268,2)</f>
        <v>0</v>
      </c>
      <c r="K268" s="183" t="s">
        <v>203</v>
      </c>
      <c r="L268" s="42"/>
      <c r="M268" s="188" t="s">
        <v>19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197</v>
      </c>
      <c r="AT268" s="192" t="s">
        <v>193</v>
      </c>
      <c r="AU268" s="192" t="s">
        <v>82</v>
      </c>
      <c r="AY268" s="20" t="s">
        <v>191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197</v>
      </c>
      <c r="BM268" s="192" t="s">
        <v>5719</v>
      </c>
    </row>
    <row r="269" spans="1:65" s="2" customFormat="1" ht="19.5">
      <c r="A269" s="37"/>
      <c r="B269" s="38"/>
      <c r="C269" s="39"/>
      <c r="D269" s="194" t="s">
        <v>199</v>
      </c>
      <c r="E269" s="39"/>
      <c r="F269" s="195" t="s">
        <v>234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199</v>
      </c>
      <c r="AU269" s="20" t="s">
        <v>82</v>
      </c>
    </row>
    <row r="270" spans="1:65" s="2" customFormat="1" ht="11.25">
      <c r="A270" s="37"/>
      <c r="B270" s="38"/>
      <c r="C270" s="39"/>
      <c r="D270" s="199" t="s">
        <v>206</v>
      </c>
      <c r="E270" s="39"/>
      <c r="F270" s="200" t="s">
        <v>235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206</v>
      </c>
      <c r="AU270" s="20" t="s">
        <v>82</v>
      </c>
    </row>
    <row r="271" spans="1:65" s="15" customFormat="1" ht="11.25">
      <c r="B271" s="233"/>
      <c r="C271" s="234"/>
      <c r="D271" s="194" t="s">
        <v>208</v>
      </c>
      <c r="E271" s="235" t="s">
        <v>19</v>
      </c>
      <c r="F271" s="236" t="s">
        <v>5720</v>
      </c>
      <c r="G271" s="234"/>
      <c r="H271" s="235" t="s">
        <v>19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208</v>
      </c>
      <c r="AU271" s="242" t="s">
        <v>82</v>
      </c>
      <c r="AV271" s="15" t="s">
        <v>80</v>
      </c>
      <c r="AW271" s="15" t="s">
        <v>34</v>
      </c>
      <c r="AX271" s="15" t="s">
        <v>73</v>
      </c>
      <c r="AY271" s="242" t="s">
        <v>191</v>
      </c>
    </row>
    <row r="272" spans="1:65" s="13" customFormat="1" ht="11.25">
      <c r="B272" s="201"/>
      <c r="C272" s="202"/>
      <c r="D272" s="194" t="s">
        <v>208</v>
      </c>
      <c r="E272" s="203" t="s">
        <v>19</v>
      </c>
      <c r="F272" s="204" t="s">
        <v>5628</v>
      </c>
      <c r="G272" s="202"/>
      <c r="H272" s="205">
        <v>28.11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208</v>
      </c>
      <c r="AU272" s="211" t="s">
        <v>82</v>
      </c>
      <c r="AV272" s="13" t="s">
        <v>82</v>
      </c>
      <c r="AW272" s="13" t="s">
        <v>34</v>
      </c>
      <c r="AX272" s="13" t="s">
        <v>73</v>
      </c>
      <c r="AY272" s="211" t="s">
        <v>191</v>
      </c>
    </row>
    <row r="273" spans="2:51" s="13" customFormat="1" ht="11.25">
      <c r="B273" s="201"/>
      <c r="C273" s="202"/>
      <c r="D273" s="194" t="s">
        <v>208</v>
      </c>
      <c r="E273" s="203" t="s">
        <v>19</v>
      </c>
      <c r="F273" s="204" t="s">
        <v>5630</v>
      </c>
      <c r="G273" s="202"/>
      <c r="H273" s="205">
        <v>6.56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208</v>
      </c>
      <c r="AU273" s="211" t="s">
        <v>82</v>
      </c>
      <c r="AV273" s="13" t="s">
        <v>82</v>
      </c>
      <c r="AW273" s="13" t="s">
        <v>34</v>
      </c>
      <c r="AX273" s="13" t="s">
        <v>73</v>
      </c>
      <c r="AY273" s="211" t="s">
        <v>191</v>
      </c>
    </row>
    <row r="274" spans="2:51" s="13" customFormat="1" ht="11.25">
      <c r="B274" s="201"/>
      <c r="C274" s="202"/>
      <c r="D274" s="194" t="s">
        <v>208</v>
      </c>
      <c r="E274" s="203" t="s">
        <v>19</v>
      </c>
      <c r="F274" s="204" t="s">
        <v>5632</v>
      </c>
      <c r="G274" s="202"/>
      <c r="H274" s="205">
        <v>10.75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208</v>
      </c>
      <c r="AU274" s="211" t="s">
        <v>82</v>
      </c>
      <c r="AV274" s="13" t="s">
        <v>82</v>
      </c>
      <c r="AW274" s="13" t="s">
        <v>34</v>
      </c>
      <c r="AX274" s="13" t="s">
        <v>73</v>
      </c>
      <c r="AY274" s="211" t="s">
        <v>191</v>
      </c>
    </row>
    <row r="275" spans="2:51" s="13" customFormat="1" ht="11.25">
      <c r="B275" s="201"/>
      <c r="C275" s="202"/>
      <c r="D275" s="194" t="s">
        <v>208</v>
      </c>
      <c r="E275" s="203" t="s">
        <v>19</v>
      </c>
      <c r="F275" s="204" t="s">
        <v>5639</v>
      </c>
      <c r="G275" s="202"/>
      <c r="H275" s="205">
        <v>3.22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208</v>
      </c>
      <c r="AU275" s="211" t="s">
        <v>82</v>
      </c>
      <c r="AV275" s="13" t="s">
        <v>82</v>
      </c>
      <c r="AW275" s="13" t="s">
        <v>34</v>
      </c>
      <c r="AX275" s="13" t="s">
        <v>73</v>
      </c>
      <c r="AY275" s="211" t="s">
        <v>191</v>
      </c>
    </row>
    <row r="276" spans="2:51" s="13" customFormat="1" ht="11.25">
      <c r="B276" s="201"/>
      <c r="C276" s="202"/>
      <c r="D276" s="194" t="s">
        <v>208</v>
      </c>
      <c r="E276" s="203" t="s">
        <v>19</v>
      </c>
      <c r="F276" s="204" t="s">
        <v>5619</v>
      </c>
      <c r="G276" s="202"/>
      <c r="H276" s="205">
        <v>108.43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208</v>
      </c>
      <c r="AU276" s="211" t="s">
        <v>82</v>
      </c>
      <c r="AV276" s="13" t="s">
        <v>82</v>
      </c>
      <c r="AW276" s="13" t="s">
        <v>34</v>
      </c>
      <c r="AX276" s="13" t="s">
        <v>73</v>
      </c>
      <c r="AY276" s="211" t="s">
        <v>191</v>
      </c>
    </row>
    <row r="277" spans="2:51" s="13" customFormat="1" ht="11.25">
      <c r="B277" s="201"/>
      <c r="C277" s="202"/>
      <c r="D277" s="194" t="s">
        <v>208</v>
      </c>
      <c r="E277" s="203" t="s">
        <v>19</v>
      </c>
      <c r="F277" s="204" t="s">
        <v>5650</v>
      </c>
      <c r="G277" s="202"/>
      <c r="H277" s="205">
        <v>6.17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208</v>
      </c>
      <c r="AU277" s="211" t="s">
        <v>82</v>
      </c>
      <c r="AV277" s="13" t="s">
        <v>82</v>
      </c>
      <c r="AW277" s="13" t="s">
        <v>34</v>
      </c>
      <c r="AX277" s="13" t="s">
        <v>73</v>
      </c>
      <c r="AY277" s="211" t="s">
        <v>191</v>
      </c>
    </row>
    <row r="278" spans="2:51" s="13" customFormat="1" ht="11.25">
      <c r="B278" s="201"/>
      <c r="C278" s="202"/>
      <c r="D278" s="194" t="s">
        <v>208</v>
      </c>
      <c r="E278" s="203" t="s">
        <v>19</v>
      </c>
      <c r="F278" s="204" t="s">
        <v>5659</v>
      </c>
      <c r="G278" s="202"/>
      <c r="H278" s="205">
        <v>2.31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208</v>
      </c>
      <c r="AU278" s="211" t="s">
        <v>82</v>
      </c>
      <c r="AV278" s="13" t="s">
        <v>82</v>
      </c>
      <c r="AW278" s="13" t="s">
        <v>34</v>
      </c>
      <c r="AX278" s="13" t="s">
        <v>73</v>
      </c>
      <c r="AY278" s="211" t="s">
        <v>191</v>
      </c>
    </row>
    <row r="279" spans="2:51" s="15" customFormat="1" ht="11.25">
      <c r="B279" s="233"/>
      <c r="C279" s="234"/>
      <c r="D279" s="194" t="s">
        <v>208</v>
      </c>
      <c r="E279" s="235" t="s">
        <v>19</v>
      </c>
      <c r="F279" s="236" t="s">
        <v>5721</v>
      </c>
      <c r="G279" s="234"/>
      <c r="H279" s="235" t="s">
        <v>19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208</v>
      </c>
      <c r="AU279" s="242" t="s">
        <v>82</v>
      </c>
      <c r="AV279" s="15" t="s">
        <v>80</v>
      </c>
      <c r="AW279" s="15" t="s">
        <v>34</v>
      </c>
      <c r="AX279" s="15" t="s">
        <v>73</v>
      </c>
      <c r="AY279" s="242" t="s">
        <v>191</v>
      </c>
    </row>
    <row r="280" spans="2:51" s="13" customFormat="1" ht="11.25">
      <c r="B280" s="201"/>
      <c r="C280" s="202"/>
      <c r="D280" s="194" t="s">
        <v>208</v>
      </c>
      <c r="E280" s="203" t="s">
        <v>19</v>
      </c>
      <c r="F280" s="204" t="s">
        <v>5722</v>
      </c>
      <c r="G280" s="202"/>
      <c r="H280" s="205">
        <v>1.9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208</v>
      </c>
      <c r="AU280" s="211" t="s">
        <v>82</v>
      </c>
      <c r="AV280" s="13" t="s">
        <v>82</v>
      </c>
      <c r="AW280" s="13" t="s">
        <v>34</v>
      </c>
      <c r="AX280" s="13" t="s">
        <v>73</v>
      </c>
      <c r="AY280" s="211" t="s">
        <v>191</v>
      </c>
    </row>
    <row r="281" spans="2:51" s="13" customFormat="1" ht="11.25">
      <c r="B281" s="201"/>
      <c r="C281" s="202"/>
      <c r="D281" s="194" t="s">
        <v>208</v>
      </c>
      <c r="E281" s="203" t="s">
        <v>19</v>
      </c>
      <c r="F281" s="204" t="s">
        <v>5723</v>
      </c>
      <c r="G281" s="202"/>
      <c r="H281" s="205">
        <v>28.44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208</v>
      </c>
      <c r="AU281" s="211" t="s">
        <v>82</v>
      </c>
      <c r="AV281" s="13" t="s">
        <v>82</v>
      </c>
      <c r="AW281" s="13" t="s">
        <v>34</v>
      </c>
      <c r="AX281" s="13" t="s">
        <v>73</v>
      </c>
      <c r="AY281" s="211" t="s">
        <v>191</v>
      </c>
    </row>
    <row r="282" spans="2:51" s="13" customFormat="1" ht="11.25">
      <c r="B282" s="201"/>
      <c r="C282" s="202"/>
      <c r="D282" s="194" t="s">
        <v>208</v>
      </c>
      <c r="E282" s="203" t="s">
        <v>19</v>
      </c>
      <c r="F282" s="204" t="s">
        <v>5724</v>
      </c>
      <c r="G282" s="202"/>
      <c r="H282" s="205">
        <v>6.05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208</v>
      </c>
      <c r="AU282" s="211" t="s">
        <v>82</v>
      </c>
      <c r="AV282" s="13" t="s">
        <v>82</v>
      </c>
      <c r="AW282" s="13" t="s">
        <v>34</v>
      </c>
      <c r="AX282" s="13" t="s">
        <v>73</v>
      </c>
      <c r="AY282" s="211" t="s">
        <v>191</v>
      </c>
    </row>
    <row r="283" spans="2:51" s="13" customFormat="1" ht="11.25">
      <c r="B283" s="201"/>
      <c r="C283" s="202"/>
      <c r="D283" s="194" t="s">
        <v>208</v>
      </c>
      <c r="E283" s="203" t="s">
        <v>19</v>
      </c>
      <c r="F283" s="204" t="s">
        <v>5725</v>
      </c>
      <c r="G283" s="202"/>
      <c r="H283" s="205">
        <v>1.79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208</v>
      </c>
      <c r="AU283" s="211" t="s">
        <v>82</v>
      </c>
      <c r="AV283" s="13" t="s">
        <v>82</v>
      </c>
      <c r="AW283" s="13" t="s">
        <v>34</v>
      </c>
      <c r="AX283" s="13" t="s">
        <v>73</v>
      </c>
      <c r="AY283" s="211" t="s">
        <v>191</v>
      </c>
    </row>
    <row r="284" spans="2:51" s="13" customFormat="1" ht="11.25">
      <c r="B284" s="201"/>
      <c r="C284" s="202"/>
      <c r="D284" s="194" t="s">
        <v>208</v>
      </c>
      <c r="E284" s="203" t="s">
        <v>19</v>
      </c>
      <c r="F284" s="204" t="s">
        <v>5726</v>
      </c>
      <c r="G284" s="202"/>
      <c r="H284" s="205">
        <v>1.79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208</v>
      </c>
      <c r="AU284" s="211" t="s">
        <v>82</v>
      </c>
      <c r="AV284" s="13" t="s">
        <v>82</v>
      </c>
      <c r="AW284" s="13" t="s">
        <v>34</v>
      </c>
      <c r="AX284" s="13" t="s">
        <v>73</v>
      </c>
      <c r="AY284" s="211" t="s">
        <v>191</v>
      </c>
    </row>
    <row r="285" spans="2:51" s="13" customFormat="1" ht="11.25">
      <c r="B285" s="201"/>
      <c r="C285" s="202"/>
      <c r="D285" s="194" t="s">
        <v>208</v>
      </c>
      <c r="E285" s="203" t="s">
        <v>19</v>
      </c>
      <c r="F285" s="204" t="s">
        <v>5727</v>
      </c>
      <c r="G285" s="202"/>
      <c r="H285" s="205">
        <v>1.79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208</v>
      </c>
      <c r="AU285" s="211" t="s">
        <v>82</v>
      </c>
      <c r="AV285" s="13" t="s">
        <v>82</v>
      </c>
      <c r="AW285" s="13" t="s">
        <v>34</v>
      </c>
      <c r="AX285" s="13" t="s">
        <v>73</v>
      </c>
      <c r="AY285" s="211" t="s">
        <v>191</v>
      </c>
    </row>
    <row r="286" spans="2:51" s="13" customFormat="1" ht="11.25">
      <c r="B286" s="201"/>
      <c r="C286" s="202"/>
      <c r="D286" s="194" t="s">
        <v>208</v>
      </c>
      <c r="E286" s="203" t="s">
        <v>19</v>
      </c>
      <c r="F286" s="204" t="s">
        <v>5728</v>
      </c>
      <c r="G286" s="202"/>
      <c r="H286" s="205">
        <v>29.96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208</v>
      </c>
      <c r="AU286" s="211" t="s">
        <v>82</v>
      </c>
      <c r="AV286" s="13" t="s">
        <v>82</v>
      </c>
      <c r="AW286" s="13" t="s">
        <v>34</v>
      </c>
      <c r="AX286" s="13" t="s">
        <v>73</v>
      </c>
      <c r="AY286" s="211" t="s">
        <v>191</v>
      </c>
    </row>
    <row r="287" spans="2:51" s="13" customFormat="1" ht="11.25">
      <c r="B287" s="201"/>
      <c r="C287" s="202"/>
      <c r="D287" s="194" t="s">
        <v>208</v>
      </c>
      <c r="E287" s="203" t="s">
        <v>19</v>
      </c>
      <c r="F287" s="204" t="s">
        <v>5729</v>
      </c>
      <c r="G287" s="202"/>
      <c r="H287" s="205">
        <v>1.52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208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191</v>
      </c>
    </row>
    <row r="288" spans="2:51" s="14" customFormat="1" ht="11.25">
      <c r="B288" s="212"/>
      <c r="C288" s="213"/>
      <c r="D288" s="194" t="s">
        <v>208</v>
      </c>
      <c r="E288" s="214" t="s">
        <v>19</v>
      </c>
      <c r="F288" s="215" t="s">
        <v>238</v>
      </c>
      <c r="G288" s="213"/>
      <c r="H288" s="216">
        <v>238.79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208</v>
      </c>
      <c r="AU288" s="222" t="s">
        <v>82</v>
      </c>
      <c r="AV288" s="14" t="s">
        <v>197</v>
      </c>
      <c r="AW288" s="14" t="s">
        <v>34</v>
      </c>
      <c r="AX288" s="14" t="s">
        <v>80</v>
      </c>
      <c r="AY288" s="222" t="s">
        <v>191</v>
      </c>
    </row>
    <row r="289" spans="1:65" s="2" customFormat="1" ht="16.5" customHeight="1">
      <c r="A289" s="37"/>
      <c r="B289" s="38"/>
      <c r="C289" s="181" t="s">
        <v>7</v>
      </c>
      <c r="D289" s="181" t="s">
        <v>193</v>
      </c>
      <c r="E289" s="182" t="s">
        <v>4671</v>
      </c>
      <c r="F289" s="183" t="s">
        <v>4672</v>
      </c>
      <c r="G289" s="184" t="s">
        <v>202</v>
      </c>
      <c r="H289" s="185">
        <v>238.79</v>
      </c>
      <c r="I289" s="186"/>
      <c r="J289" s="187">
        <f>ROUND(I289*H289,2)</f>
        <v>0</v>
      </c>
      <c r="K289" s="183" t="s">
        <v>203</v>
      </c>
      <c r="L289" s="42"/>
      <c r="M289" s="188" t="s">
        <v>19</v>
      </c>
      <c r="N289" s="189" t="s">
        <v>44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197</v>
      </c>
      <c r="AT289" s="192" t="s">
        <v>193</v>
      </c>
      <c r="AU289" s="192" t="s">
        <v>82</v>
      </c>
      <c r="AY289" s="20" t="s">
        <v>191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197</v>
      </c>
      <c r="BM289" s="192" t="s">
        <v>5730</v>
      </c>
    </row>
    <row r="290" spans="1:65" s="2" customFormat="1" ht="19.5">
      <c r="A290" s="37"/>
      <c r="B290" s="38"/>
      <c r="C290" s="39"/>
      <c r="D290" s="194" t="s">
        <v>199</v>
      </c>
      <c r="E290" s="39"/>
      <c r="F290" s="195" t="s">
        <v>4673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199</v>
      </c>
      <c r="AU290" s="20" t="s">
        <v>82</v>
      </c>
    </row>
    <row r="291" spans="1:65" s="2" customFormat="1" ht="11.25">
      <c r="A291" s="37"/>
      <c r="B291" s="38"/>
      <c r="C291" s="39"/>
      <c r="D291" s="199" t="s">
        <v>206</v>
      </c>
      <c r="E291" s="39"/>
      <c r="F291" s="200" t="s">
        <v>5731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206</v>
      </c>
      <c r="AU291" s="20" t="s">
        <v>82</v>
      </c>
    </row>
    <row r="292" spans="1:65" s="2" customFormat="1" ht="16.5" customHeight="1">
      <c r="A292" s="37"/>
      <c r="B292" s="38"/>
      <c r="C292" s="181" t="s">
        <v>334</v>
      </c>
      <c r="D292" s="181" t="s">
        <v>193</v>
      </c>
      <c r="E292" s="182" t="s">
        <v>253</v>
      </c>
      <c r="F292" s="183" t="s">
        <v>254</v>
      </c>
      <c r="G292" s="184" t="s">
        <v>255</v>
      </c>
      <c r="H292" s="185">
        <v>477.58</v>
      </c>
      <c r="I292" s="186"/>
      <c r="J292" s="187">
        <f>ROUND(I292*H292,2)</f>
        <v>0</v>
      </c>
      <c r="K292" s="183" t="s">
        <v>203</v>
      </c>
      <c r="L292" s="42"/>
      <c r="M292" s="188" t="s">
        <v>19</v>
      </c>
      <c r="N292" s="189" t="s">
        <v>44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197</v>
      </c>
      <c r="AT292" s="192" t="s">
        <v>193</v>
      </c>
      <c r="AU292" s="192" t="s">
        <v>82</v>
      </c>
      <c r="AY292" s="20" t="s">
        <v>191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197</v>
      </c>
      <c r="BM292" s="192" t="s">
        <v>5732</v>
      </c>
    </row>
    <row r="293" spans="1:65" s="2" customFormat="1" ht="19.5">
      <c r="A293" s="37"/>
      <c r="B293" s="38"/>
      <c r="C293" s="39"/>
      <c r="D293" s="194" t="s">
        <v>199</v>
      </c>
      <c r="E293" s="39"/>
      <c r="F293" s="195" t="s">
        <v>257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199</v>
      </c>
      <c r="AU293" s="20" t="s">
        <v>82</v>
      </c>
    </row>
    <row r="294" spans="1:65" s="2" customFormat="1" ht="11.25">
      <c r="A294" s="37"/>
      <c r="B294" s="38"/>
      <c r="C294" s="39"/>
      <c r="D294" s="199" t="s">
        <v>206</v>
      </c>
      <c r="E294" s="39"/>
      <c r="F294" s="200" t="s">
        <v>258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206</v>
      </c>
      <c r="AU294" s="20" t="s">
        <v>82</v>
      </c>
    </row>
    <row r="295" spans="1:65" s="13" customFormat="1" ht="11.25">
      <c r="B295" s="201"/>
      <c r="C295" s="202"/>
      <c r="D295" s="194" t="s">
        <v>208</v>
      </c>
      <c r="E295" s="203" t="s">
        <v>19</v>
      </c>
      <c r="F295" s="204" t="s">
        <v>5733</v>
      </c>
      <c r="G295" s="202"/>
      <c r="H295" s="205">
        <v>477.58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208</v>
      </c>
      <c r="AU295" s="211" t="s">
        <v>82</v>
      </c>
      <c r="AV295" s="13" t="s">
        <v>82</v>
      </c>
      <c r="AW295" s="13" t="s">
        <v>34</v>
      </c>
      <c r="AX295" s="13" t="s">
        <v>80</v>
      </c>
      <c r="AY295" s="211" t="s">
        <v>191</v>
      </c>
    </row>
    <row r="296" spans="1:65" s="2" customFormat="1" ht="16.5" customHeight="1">
      <c r="A296" s="37"/>
      <c r="B296" s="38"/>
      <c r="C296" s="181" t="s">
        <v>340</v>
      </c>
      <c r="D296" s="181" t="s">
        <v>193</v>
      </c>
      <c r="E296" s="182" t="s">
        <v>4678</v>
      </c>
      <c r="F296" s="183" t="s">
        <v>4679</v>
      </c>
      <c r="G296" s="184" t="s">
        <v>202</v>
      </c>
      <c r="H296" s="185">
        <v>238.79</v>
      </c>
      <c r="I296" s="186"/>
      <c r="J296" s="187">
        <f>ROUND(I296*H296,2)</f>
        <v>0</v>
      </c>
      <c r="K296" s="183" t="s">
        <v>203</v>
      </c>
      <c r="L296" s="42"/>
      <c r="M296" s="188" t="s">
        <v>19</v>
      </c>
      <c r="N296" s="189" t="s">
        <v>44</v>
      </c>
      <c r="O296" s="67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197</v>
      </c>
      <c r="AT296" s="192" t="s">
        <v>193</v>
      </c>
      <c r="AU296" s="192" t="s">
        <v>82</v>
      </c>
      <c r="AY296" s="20" t="s">
        <v>191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80</v>
      </c>
      <c r="BK296" s="193">
        <f>ROUND(I296*H296,2)</f>
        <v>0</v>
      </c>
      <c r="BL296" s="20" t="s">
        <v>197</v>
      </c>
      <c r="BM296" s="192" t="s">
        <v>5734</v>
      </c>
    </row>
    <row r="297" spans="1:65" s="2" customFormat="1" ht="11.25">
      <c r="A297" s="37"/>
      <c r="B297" s="38"/>
      <c r="C297" s="39"/>
      <c r="D297" s="194" t="s">
        <v>199</v>
      </c>
      <c r="E297" s="39"/>
      <c r="F297" s="195" t="s">
        <v>4680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199</v>
      </c>
      <c r="AU297" s="20" t="s">
        <v>82</v>
      </c>
    </row>
    <row r="298" spans="1:65" s="2" customFormat="1" ht="11.25">
      <c r="A298" s="37"/>
      <c r="B298" s="38"/>
      <c r="C298" s="39"/>
      <c r="D298" s="199" t="s">
        <v>206</v>
      </c>
      <c r="E298" s="39"/>
      <c r="F298" s="200" t="s">
        <v>5735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206</v>
      </c>
      <c r="AU298" s="20" t="s">
        <v>82</v>
      </c>
    </row>
    <row r="299" spans="1:65" s="2" customFormat="1" ht="16.5" customHeight="1">
      <c r="A299" s="37"/>
      <c r="B299" s="38"/>
      <c r="C299" s="181" t="s">
        <v>348</v>
      </c>
      <c r="D299" s="181" t="s">
        <v>193</v>
      </c>
      <c r="E299" s="182" t="s">
        <v>4682</v>
      </c>
      <c r="F299" s="183" t="s">
        <v>4683</v>
      </c>
      <c r="G299" s="184" t="s">
        <v>202</v>
      </c>
      <c r="H299" s="185">
        <v>372.21</v>
      </c>
      <c r="I299" s="186"/>
      <c r="J299" s="187">
        <f>ROUND(I299*H299,2)</f>
        <v>0</v>
      </c>
      <c r="K299" s="183" t="s">
        <v>203</v>
      </c>
      <c r="L299" s="42"/>
      <c r="M299" s="188" t="s">
        <v>19</v>
      </c>
      <c r="N299" s="189" t="s">
        <v>44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197</v>
      </c>
      <c r="AT299" s="192" t="s">
        <v>193</v>
      </c>
      <c r="AU299" s="192" t="s">
        <v>82</v>
      </c>
      <c r="AY299" s="20" t="s">
        <v>191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80</v>
      </c>
      <c r="BK299" s="193">
        <f>ROUND(I299*H299,2)</f>
        <v>0</v>
      </c>
      <c r="BL299" s="20" t="s">
        <v>197</v>
      </c>
      <c r="BM299" s="192" t="s">
        <v>5736</v>
      </c>
    </row>
    <row r="300" spans="1:65" s="2" customFormat="1" ht="19.5">
      <c r="A300" s="37"/>
      <c r="B300" s="38"/>
      <c r="C300" s="39"/>
      <c r="D300" s="194" t="s">
        <v>199</v>
      </c>
      <c r="E300" s="39"/>
      <c r="F300" s="195" t="s">
        <v>4684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199</v>
      </c>
      <c r="AU300" s="20" t="s">
        <v>82</v>
      </c>
    </row>
    <row r="301" spans="1:65" s="2" customFormat="1" ht="11.25">
      <c r="A301" s="37"/>
      <c r="B301" s="38"/>
      <c r="C301" s="39"/>
      <c r="D301" s="199" t="s">
        <v>206</v>
      </c>
      <c r="E301" s="39"/>
      <c r="F301" s="200" t="s">
        <v>5737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206</v>
      </c>
      <c r="AU301" s="20" t="s">
        <v>82</v>
      </c>
    </row>
    <row r="302" spans="1:65" s="13" customFormat="1" ht="11.25">
      <c r="B302" s="201"/>
      <c r="C302" s="202"/>
      <c r="D302" s="194" t="s">
        <v>208</v>
      </c>
      <c r="E302" s="203" t="s">
        <v>19</v>
      </c>
      <c r="F302" s="204" t="s">
        <v>5738</v>
      </c>
      <c r="G302" s="202"/>
      <c r="H302" s="205">
        <v>108.43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208</v>
      </c>
      <c r="AU302" s="211" t="s">
        <v>82</v>
      </c>
      <c r="AV302" s="13" t="s">
        <v>82</v>
      </c>
      <c r="AW302" s="13" t="s">
        <v>34</v>
      </c>
      <c r="AX302" s="13" t="s">
        <v>73</v>
      </c>
      <c r="AY302" s="211" t="s">
        <v>191</v>
      </c>
    </row>
    <row r="303" spans="1:65" s="13" customFormat="1" ht="11.25">
      <c r="B303" s="201"/>
      <c r="C303" s="202"/>
      <c r="D303" s="194" t="s">
        <v>208</v>
      </c>
      <c r="E303" s="203" t="s">
        <v>19</v>
      </c>
      <c r="F303" s="204" t="s">
        <v>5739</v>
      </c>
      <c r="G303" s="202"/>
      <c r="H303" s="205">
        <v>356.82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208</v>
      </c>
      <c r="AU303" s="211" t="s">
        <v>82</v>
      </c>
      <c r="AV303" s="13" t="s">
        <v>82</v>
      </c>
      <c r="AW303" s="13" t="s">
        <v>34</v>
      </c>
      <c r="AX303" s="13" t="s">
        <v>73</v>
      </c>
      <c r="AY303" s="211" t="s">
        <v>191</v>
      </c>
    </row>
    <row r="304" spans="1:65" s="13" customFormat="1" ht="11.25">
      <c r="B304" s="201"/>
      <c r="C304" s="202"/>
      <c r="D304" s="194" t="s">
        <v>208</v>
      </c>
      <c r="E304" s="203" t="s">
        <v>19</v>
      </c>
      <c r="F304" s="204" t="s">
        <v>5740</v>
      </c>
      <c r="G304" s="202"/>
      <c r="H304" s="205">
        <v>77.56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208</v>
      </c>
      <c r="AU304" s="211" t="s">
        <v>82</v>
      </c>
      <c r="AV304" s="13" t="s">
        <v>82</v>
      </c>
      <c r="AW304" s="13" t="s">
        <v>34</v>
      </c>
      <c r="AX304" s="13" t="s">
        <v>73</v>
      </c>
      <c r="AY304" s="211" t="s">
        <v>191</v>
      </c>
    </row>
    <row r="305" spans="1:65" s="13" customFormat="1" ht="11.25">
      <c r="B305" s="201"/>
      <c r="C305" s="202"/>
      <c r="D305" s="194" t="s">
        <v>208</v>
      </c>
      <c r="E305" s="203" t="s">
        <v>19</v>
      </c>
      <c r="F305" s="204" t="s">
        <v>5741</v>
      </c>
      <c r="G305" s="202"/>
      <c r="H305" s="205">
        <v>-4.18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208</v>
      </c>
      <c r="AU305" s="211" t="s">
        <v>82</v>
      </c>
      <c r="AV305" s="13" t="s">
        <v>82</v>
      </c>
      <c r="AW305" s="13" t="s">
        <v>34</v>
      </c>
      <c r="AX305" s="13" t="s">
        <v>73</v>
      </c>
      <c r="AY305" s="211" t="s">
        <v>191</v>
      </c>
    </row>
    <row r="306" spans="1:65" s="13" customFormat="1" ht="11.25">
      <c r="B306" s="201"/>
      <c r="C306" s="202"/>
      <c r="D306" s="194" t="s">
        <v>208</v>
      </c>
      <c r="E306" s="203" t="s">
        <v>19</v>
      </c>
      <c r="F306" s="204" t="s">
        <v>5742</v>
      </c>
      <c r="G306" s="202"/>
      <c r="H306" s="205">
        <v>-62.51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208</v>
      </c>
      <c r="AU306" s="211" t="s">
        <v>82</v>
      </c>
      <c r="AV306" s="13" t="s">
        <v>82</v>
      </c>
      <c r="AW306" s="13" t="s">
        <v>34</v>
      </c>
      <c r="AX306" s="13" t="s">
        <v>73</v>
      </c>
      <c r="AY306" s="211" t="s">
        <v>191</v>
      </c>
    </row>
    <row r="307" spans="1:65" s="13" customFormat="1" ht="11.25">
      <c r="B307" s="201"/>
      <c r="C307" s="202"/>
      <c r="D307" s="194" t="s">
        <v>208</v>
      </c>
      <c r="E307" s="203" t="s">
        <v>19</v>
      </c>
      <c r="F307" s="204" t="s">
        <v>5743</v>
      </c>
      <c r="G307" s="202"/>
      <c r="H307" s="205">
        <v>-13.3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208</v>
      </c>
      <c r="AU307" s="211" t="s">
        <v>82</v>
      </c>
      <c r="AV307" s="13" t="s">
        <v>82</v>
      </c>
      <c r="AW307" s="13" t="s">
        <v>34</v>
      </c>
      <c r="AX307" s="13" t="s">
        <v>73</v>
      </c>
      <c r="AY307" s="211" t="s">
        <v>191</v>
      </c>
    </row>
    <row r="308" spans="1:65" s="13" customFormat="1" ht="11.25">
      <c r="B308" s="201"/>
      <c r="C308" s="202"/>
      <c r="D308" s="194" t="s">
        <v>208</v>
      </c>
      <c r="E308" s="203" t="s">
        <v>19</v>
      </c>
      <c r="F308" s="204" t="s">
        <v>5744</v>
      </c>
      <c r="G308" s="202"/>
      <c r="H308" s="205">
        <v>-36.78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208</v>
      </c>
      <c r="AU308" s="211" t="s">
        <v>82</v>
      </c>
      <c r="AV308" s="13" t="s">
        <v>82</v>
      </c>
      <c r="AW308" s="13" t="s">
        <v>34</v>
      </c>
      <c r="AX308" s="13" t="s">
        <v>73</v>
      </c>
      <c r="AY308" s="211" t="s">
        <v>191</v>
      </c>
    </row>
    <row r="309" spans="1:65" s="13" customFormat="1" ht="11.25">
      <c r="B309" s="201"/>
      <c r="C309" s="202"/>
      <c r="D309" s="194" t="s">
        <v>208</v>
      </c>
      <c r="E309" s="203" t="s">
        <v>19</v>
      </c>
      <c r="F309" s="204" t="s">
        <v>5745</v>
      </c>
      <c r="G309" s="202"/>
      <c r="H309" s="205">
        <v>-1.52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208</v>
      </c>
      <c r="AU309" s="211" t="s">
        <v>82</v>
      </c>
      <c r="AV309" s="13" t="s">
        <v>82</v>
      </c>
      <c r="AW309" s="13" t="s">
        <v>34</v>
      </c>
      <c r="AX309" s="13" t="s">
        <v>73</v>
      </c>
      <c r="AY309" s="211" t="s">
        <v>191</v>
      </c>
    </row>
    <row r="310" spans="1:65" s="13" customFormat="1" ht="11.25">
      <c r="B310" s="201"/>
      <c r="C310" s="202"/>
      <c r="D310" s="194" t="s">
        <v>208</v>
      </c>
      <c r="E310" s="203" t="s">
        <v>19</v>
      </c>
      <c r="F310" s="204" t="s">
        <v>5746</v>
      </c>
      <c r="G310" s="202"/>
      <c r="H310" s="205">
        <v>-46.27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208</v>
      </c>
      <c r="AU310" s="211" t="s">
        <v>82</v>
      </c>
      <c r="AV310" s="13" t="s">
        <v>82</v>
      </c>
      <c r="AW310" s="13" t="s">
        <v>34</v>
      </c>
      <c r="AX310" s="13" t="s">
        <v>73</v>
      </c>
      <c r="AY310" s="211" t="s">
        <v>191</v>
      </c>
    </row>
    <row r="311" spans="1:65" s="13" customFormat="1" ht="11.25">
      <c r="B311" s="201"/>
      <c r="C311" s="202"/>
      <c r="D311" s="194" t="s">
        <v>208</v>
      </c>
      <c r="E311" s="203" t="s">
        <v>19</v>
      </c>
      <c r="F311" s="204" t="s">
        <v>5747</v>
      </c>
      <c r="G311" s="202"/>
      <c r="H311" s="205">
        <v>-3.49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208</v>
      </c>
      <c r="AU311" s="211" t="s">
        <v>82</v>
      </c>
      <c r="AV311" s="13" t="s">
        <v>82</v>
      </c>
      <c r="AW311" s="13" t="s">
        <v>34</v>
      </c>
      <c r="AX311" s="13" t="s">
        <v>73</v>
      </c>
      <c r="AY311" s="211" t="s">
        <v>191</v>
      </c>
    </row>
    <row r="312" spans="1:65" s="13" customFormat="1" ht="11.25">
      <c r="B312" s="201"/>
      <c r="C312" s="202"/>
      <c r="D312" s="194" t="s">
        <v>208</v>
      </c>
      <c r="E312" s="203" t="s">
        <v>19</v>
      </c>
      <c r="F312" s="204" t="s">
        <v>5748</v>
      </c>
      <c r="G312" s="202"/>
      <c r="H312" s="205">
        <v>-2.5499999999999998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208</v>
      </c>
      <c r="AU312" s="211" t="s">
        <v>82</v>
      </c>
      <c r="AV312" s="13" t="s">
        <v>82</v>
      </c>
      <c r="AW312" s="13" t="s">
        <v>34</v>
      </c>
      <c r="AX312" s="13" t="s">
        <v>73</v>
      </c>
      <c r="AY312" s="211" t="s">
        <v>191</v>
      </c>
    </row>
    <row r="313" spans="1:65" s="14" customFormat="1" ht="11.25">
      <c r="B313" s="212"/>
      <c r="C313" s="213"/>
      <c r="D313" s="194" t="s">
        <v>208</v>
      </c>
      <c r="E313" s="214" t="s">
        <v>19</v>
      </c>
      <c r="F313" s="215" t="s">
        <v>238</v>
      </c>
      <c r="G313" s="213"/>
      <c r="H313" s="216">
        <v>372.21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208</v>
      </c>
      <c r="AU313" s="222" t="s">
        <v>82</v>
      </c>
      <c r="AV313" s="14" t="s">
        <v>197</v>
      </c>
      <c r="AW313" s="14" t="s">
        <v>34</v>
      </c>
      <c r="AX313" s="14" t="s">
        <v>80</v>
      </c>
      <c r="AY313" s="222" t="s">
        <v>191</v>
      </c>
    </row>
    <row r="314" spans="1:65" s="2" customFormat="1" ht="16.5" customHeight="1">
      <c r="A314" s="37"/>
      <c r="B314" s="38"/>
      <c r="C314" s="223" t="s">
        <v>356</v>
      </c>
      <c r="D314" s="223" t="s">
        <v>273</v>
      </c>
      <c r="E314" s="224" t="s">
        <v>5749</v>
      </c>
      <c r="F314" s="225" t="s">
        <v>5750</v>
      </c>
      <c r="G314" s="226" t="s">
        <v>255</v>
      </c>
      <c r="H314" s="227">
        <v>188.38</v>
      </c>
      <c r="I314" s="228"/>
      <c r="J314" s="229">
        <f>ROUND(I314*H314,2)</f>
        <v>0</v>
      </c>
      <c r="K314" s="225" t="s">
        <v>203</v>
      </c>
      <c r="L314" s="230"/>
      <c r="M314" s="231" t="s">
        <v>19</v>
      </c>
      <c r="N314" s="232" t="s">
        <v>44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239</v>
      </c>
      <c r="AT314" s="192" t="s">
        <v>273</v>
      </c>
      <c r="AU314" s="192" t="s">
        <v>82</v>
      </c>
      <c r="AY314" s="20" t="s">
        <v>191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80</v>
      </c>
      <c r="BK314" s="193">
        <f>ROUND(I314*H314,2)</f>
        <v>0</v>
      </c>
      <c r="BL314" s="20" t="s">
        <v>197</v>
      </c>
      <c r="BM314" s="192" t="s">
        <v>5751</v>
      </c>
    </row>
    <row r="315" spans="1:65" s="2" customFormat="1" ht="11.25">
      <c r="A315" s="37"/>
      <c r="B315" s="38"/>
      <c r="C315" s="39"/>
      <c r="D315" s="194" t="s">
        <v>199</v>
      </c>
      <c r="E315" s="39"/>
      <c r="F315" s="195" t="s">
        <v>5750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199</v>
      </c>
      <c r="AU315" s="20" t="s">
        <v>82</v>
      </c>
    </row>
    <row r="316" spans="1:65" s="15" customFormat="1" ht="11.25">
      <c r="B316" s="233"/>
      <c r="C316" s="234"/>
      <c r="D316" s="194" t="s">
        <v>208</v>
      </c>
      <c r="E316" s="235" t="s">
        <v>19</v>
      </c>
      <c r="F316" s="236" t="s">
        <v>5720</v>
      </c>
      <c r="G316" s="234"/>
      <c r="H316" s="235" t="s">
        <v>19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208</v>
      </c>
      <c r="AU316" s="242" t="s">
        <v>82</v>
      </c>
      <c r="AV316" s="15" t="s">
        <v>80</v>
      </c>
      <c r="AW316" s="15" t="s">
        <v>34</v>
      </c>
      <c r="AX316" s="15" t="s">
        <v>73</v>
      </c>
      <c r="AY316" s="242" t="s">
        <v>191</v>
      </c>
    </row>
    <row r="317" spans="1:65" s="13" customFormat="1" ht="11.25">
      <c r="B317" s="201"/>
      <c r="C317" s="202"/>
      <c r="D317" s="194" t="s">
        <v>208</v>
      </c>
      <c r="E317" s="203" t="s">
        <v>19</v>
      </c>
      <c r="F317" s="204" t="s">
        <v>5628</v>
      </c>
      <c r="G317" s="202"/>
      <c r="H317" s="205">
        <v>28.105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208</v>
      </c>
      <c r="AU317" s="211" t="s">
        <v>82</v>
      </c>
      <c r="AV317" s="13" t="s">
        <v>82</v>
      </c>
      <c r="AW317" s="13" t="s">
        <v>34</v>
      </c>
      <c r="AX317" s="13" t="s">
        <v>73</v>
      </c>
      <c r="AY317" s="211" t="s">
        <v>191</v>
      </c>
    </row>
    <row r="318" spans="1:65" s="13" customFormat="1" ht="11.25">
      <c r="B318" s="201"/>
      <c r="C318" s="202"/>
      <c r="D318" s="194" t="s">
        <v>208</v>
      </c>
      <c r="E318" s="203" t="s">
        <v>19</v>
      </c>
      <c r="F318" s="204" t="s">
        <v>5630</v>
      </c>
      <c r="G318" s="202"/>
      <c r="H318" s="205">
        <v>6.5549999999999997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208</v>
      </c>
      <c r="AU318" s="211" t="s">
        <v>82</v>
      </c>
      <c r="AV318" s="13" t="s">
        <v>82</v>
      </c>
      <c r="AW318" s="13" t="s">
        <v>34</v>
      </c>
      <c r="AX318" s="13" t="s">
        <v>73</v>
      </c>
      <c r="AY318" s="211" t="s">
        <v>191</v>
      </c>
    </row>
    <row r="319" spans="1:65" s="13" customFormat="1" ht="11.25">
      <c r="B319" s="201"/>
      <c r="C319" s="202"/>
      <c r="D319" s="194" t="s">
        <v>208</v>
      </c>
      <c r="E319" s="203" t="s">
        <v>19</v>
      </c>
      <c r="F319" s="204" t="s">
        <v>5632</v>
      </c>
      <c r="G319" s="202"/>
      <c r="H319" s="205">
        <v>10.753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208</v>
      </c>
      <c r="AU319" s="211" t="s">
        <v>82</v>
      </c>
      <c r="AV319" s="13" t="s">
        <v>82</v>
      </c>
      <c r="AW319" s="13" t="s">
        <v>34</v>
      </c>
      <c r="AX319" s="13" t="s">
        <v>73</v>
      </c>
      <c r="AY319" s="211" t="s">
        <v>191</v>
      </c>
    </row>
    <row r="320" spans="1:65" s="13" customFormat="1" ht="11.25">
      <c r="B320" s="201"/>
      <c r="C320" s="202"/>
      <c r="D320" s="194" t="s">
        <v>208</v>
      </c>
      <c r="E320" s="203" t="s">
        <v>19</v>
      </c>
      <c r="F320" s="204" t="s">
        <v>5639</v>
      </c>
      <c r="G320" s="202"/>
      <c r="H320" s="205">
        <v>3.22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208</v>
      </c>
      <c r="AU320" s="211" t="s">
        <v>82</v>
      </c>
      <c r="AV320" s="13" t="s">
        <v>82</v>
      </c>
      <c r="AW320" s="13" t="s">
        <v>34</v>
      </c>
      <c r="AX320" s="13" t="s">
        <v>73</v>
      </c>
      <c r="AY320" s="211" t="s">
        <v>191</v>
      </c>
    </row>
    <row r="321" spans="1:65" s="13" customFormat="1" ht="11.25">
      <c r="B321" s="201"/>
      <c r="C321" s="202"/>
      <c r="D321" s="194" t="s">
        <v>208</v>
      </c>
      <c r="E321" s="203" t="s">
        <v>19</v>
      </c>
      <c r="F321" s="204" t="s">
        <v>5619</v>
      </c>
      <c r="G321" s="202"/>
      <c r="H321" s="205">
        <v>108.429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208</v>
      </c>
      <c r="AU321" s="211" t="s">
        <v>82</v>
      </c>
      <c r="AV321" s="13" t="s">
        <v>82</v>
      </c>
      <c r="AW321" s="13" t="s">
        <v>34</v>
      </c>
      <c r="AX321" s="13" t="s">
        <v>73</v>
      </c>
      <c r="AY321" s="211" t="s">
        <v>191</v>
      </c>
    </row>
    <row r="322" spans="1:65" s="13" customFormat="1" ht="11.25">
      <c r="B322" s="201"/>
      <c r="C322" s="202"/>
      <c r="D322" s="194" t="s">
        <v>208</v>
      </c>
      <c r="E322" s="203" t="s">
        <v>19</v>
      </c>
      <c r="F322" s="204" t="s">
        <v>5650</v>
      </c>
      <c r="G322" s="202"/>
      <c r="H322" s="205">
        <v>6.1660000000000004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208</v>
      </c>
      <c r="AU322" s="211" t="s">
        <v>82</v>
      </c>
      <c r="AV322" s="13" t="s">
        <v>82</v>
      </c>
      <c r="AW322" s="13" t="s">
        <v>34</v>
      </c>
      <c r="AX322" s="13" t="s">
        <v>73</v>
      </c>
      <c r="AY322" s="211" t="s">
        <v>191</v>
      </c>
    </row>
    <row r="323" spans="1:65" s="13" customFormat="1" ht="11.25">
      <c r="B323" s="201"/>
      <c r="C323" s="202"/>
      <c r="D323" s="194" t="s">
        <v>208</v>
      </c>
      <c r="E323" s="203" t="s">
        <v>19</v>
      </c>
      <c r="F323" s="204" t="s">
        <v>5659</v>
      </c>
      <c r="G323" s="202"/>
      <c r="H323" s="205">
        <v>2.3050000000000002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208</v>
      </c>
      <c r="AU323" s="211" t="s">
        <v>82</v>
      </c>
      <c r="AV323" s="13" t="s">
        <v>82</v>
      </c>
      <c r="AW323" s="13" t="s">
        <v>34</v>
      </c>
      <c r="AX323" s="13" t="s">
        <v>73</v>
      </c>
      <c r="AY323" s="211" t="s">
        <v>191</v>
      </c>
    </row>
    <row r="324" spans="1:65" s="13" customFormat="1" ht="11.25">
      <c r="B324" s="201"/>
      <c r="C324" s="202"/>
      <c r="D324" s="194" t="s">
        <v>208</v>
      </c>
      <c r="E324" s="203" t="s">
        <v>19</v>
      </c>
      <c r="F324" s="204" t="s">
        <v>5752</v>
      </c>
      <c r="G324" s="202"/>
      <c r="H324" s="205">
        <v>-0.72199999999999998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208</v>
      </c>
      <c r="AU324" s="211" t="s">
        <v>82</v>
      </c>
      <c r="AV324" s="13" t="s">
        <v>82</v>
      </c>
      <c r="AW324" s="13" t="s">
        <v>34</v>
      </c>
      <c r="AX324" s="13" t="s">
        <v>73</v>
      </c>
      <c r="AY324" s="211" t="s">
        <v>191</v>
      </c>
    </row>
    <row r="325" spans="1:65" s="13" customFormat="1" ht="11.25">
      <c r="B325" s="201"/>
      <c r="C325" s="202"/>
      <c r="D325" s="194" t="s">
        <v>208</v>
      </c>
      <c r="E325" s="203" t="s">
        <v>19</v>
      </c>
      <c r="F325" s="204" t="s">
        <v>5753</v>
      </c>
      <c r="G325" s="202"/>
      <c r="H325" s="205">
        <v>-10.81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208</v>
      </c>
      <c r="AU325" s="211" t="s">
        <v>82</v>
      </c>
      <c r="AV325" s="13" t="s">
        <v>82</v>
      </c>
      <c r="AW325" s="13" t="s">
        <v>34</v>
      </c>
      <c r="AX325" s="13" t="s">
        <v>73</v>
      </c>
      <c r="AY325" s="211" t="s">
        <v>191</v>
      </c>
    </row>
    <row r="326" spans="1:65" s="13" customFormat="1" ht="11.25">
      <c r="B326" s="201"/>
      <c r="C326" s="202"/>
      <c r="D326" s="194" t="s">
        <v>208</v>
      </c>
      <c r="E326" s="203" t="s">
        <v>19</v>
      </c>
      <c r="F326" s="204" t="s">
        <v>5754</v>
      </c>
      <c r="G326" s="202"/>
      <c r="H326" s="205">
        <v>-2.2999999999999998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208</v>
      </c>
      <c r="AU326" s="211" t="s">
        <v>82</v>
      </c>
      <c r="AV326" s="13" t="s">
        <v>82</v>
      </c>
      <c r="AW326" s="13" t="s">
        <v>34</v>
      </c>
      <c r="AX326" s="13" t="s">
        <v>73</v>
      </c>
      <c r="AY326" s="211" t="s">
        <v>191</v>
      </c>
    </row>
    <row r="327" spans="1:65" s="13" customFormat="1" ht="11.25">
      <c r="B327" s="201"/>
      <c r="C327" s="202"/>
      <c r="D327" s="194" t="s">
        <v>208</v>
      </c>
      <c r="E327" s="203" t="s">
        <v>19</v>
      </c>
      <c r="F327" s="204" t="s">
        <v>5755</v>
      </c>
      <c r="G327" s="202"/>
      <c r="H327" s="205">
        <v>-0.11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208</v>
      </c>
      <c r="AU327" s="211" t="s">
        <v>82</v>
      </c>
      <c r="AV327" s="13" t="s">
        <v>82</v>
      </c>
      <c r="AW327" s="13" t="s">
        <v>34</v>
      </c>
      <c r="AX327" s="13" t="s">
        <v>73</v>
      </c>
      <c r="AY327" s="211" t="s">
        <v>191</v>
      </c>
    </row>
    <row r="328" spans="1:65" s="13" customFormat="1" ht="11.25">
      <c r="B328" s="201"/>
      <c r="C328" s="202"/>
      <c r="D328" s="194" t="s">
        <v>208</v>
      </c>
      <c r="E328" s="203" t="s">
        <v>19</v>
      </c>
      <c r="F328" s="204" t="s">
        <v>5756</v>
      </c>
      <c r="G328" s="202"/>
      <c r="H328" s="205">
        <v>-0.11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208</v>
      </c>
      <c r="AU328" s="211" t="s">
        <v>82</v>
      </c>
      <c r="AV328" s="13" t="s">
        <v>82</v>
      </c>
      <c r="AW328" s="13" t="s">
        <v>34</v>
      </c>
      <c r="AX328" s="13" t="s">
        <v>73</v>
      </c>
      <c r="AY328" s="211" t="s">
        <v>191</v>
      </c>
    </row>
    <row r="329" spans="1:65" s="13" customFormat="1" ht="11.25">
      <c r="B329" s="201"/>
      <c r="C329" s="202"/>
      <c r="D329" s="194" t="s">
        <v>208</v>
      </c>
      <c r="E329" s="203" t="s">
        <v>19</v>
      </c>
      <c r="F329" s="204" t="s">
        <v>5757</v>
      </c>
      <c r="G329" s="202"/>
      <c r="H329" s="205">
        <v>-0.11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208</v>
      </c>
      <c r="AU329" s="211" t="s">
        <v>82</v>
      </c>
      <c r="AV329" s="13" t="s">
        <v>82</v>
      </c>
      <c r="AW329" s="13" t="s">
        <v>34</v>
      </c>
      <c r="AX329" s="13" t="s">
        <v>73</v>
      </c>
      <c r="AY329" s="211" t="s">
        <v>191</v>
      </c>
    </row>
    <row r="330" spans="1:65" s="13" customFormat="1" ht="11.25">
      <c r="B330" s="201"/>
      <c r="C330" s="202"/>
      <c r="D330" s="194" t="s">
        <v>208</v>
      </c>
      <c r="E330" s="203" t="s">
        <v>19</v>
      </c>
      <c r="F330" s="204" t="s">
        <v>5758</v>
      </c>
      <c r="G330" s="202"/>
      <c r="H330" s="205">
        <v>-4.8879999999999999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208</v>
      </c>
      <c r="AU330" s="211" t="s">
        <v>82</v>
      </c>
      <c r="AV330" s="13" t="s">
        <v>82</v>
      </c>
      <c r="AW330" s="13" t="s">
        <v>34</v>
      </c>
      <c r="AX330" s="13" t="s">
        <v>73</v>
      </c>
      <c r="AY330" s="211" t="s">
        <v>191</v>
      </c>
    </row>
    <row r="331" spans="1:65" s="13" customFormat="1" ht="11.25">
      <c r="B331" s="201"/>
      <c r="C331" s="202"/>
      <c r="D331" s="194" t="s">
        <v>208</v>
      </c>
      <c r="E331" s="203" t="s">
        <v>19</v>
      </c>
      <c r="F331" s="204" t="s">
        <v>5746</v>
      </c>
      <c r="G331" s="202"/>
      <c r="H331" s="205">
        <v>-46.271000000000001</v>
      </c>
      <c r="I331" s="206"/>
      <c r="J331" s="202"/>
      <c r="K331" s="202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208</v>
      </c>
      <c r="AU331" s="211" t="s">
        <v>82</v>
      </c>
      <c r="AV331" s="13" t="s">
        <v>82</v>
      </c>
      <c r="AW331" s="13" t="s">
        <v>34</v>
      </c>
      <c r="AX331" s="13" t="s">
        <v>73</v>
      </c>
      <c r="AY331" s="211" t="s">
        <v>191</v>
      </c>
    </row>
    <row r="332" spans="1:65" s="13" customFormat="1" ht="11.25">
      <c r="B332" s="201"/>
      <c r="C332" s="202"/>
      <c r="D332" s="194" t="s">
        <v>208</v>
      </c>
      <c r="E332" s="203" t="s">
        <v>19</v>
      </c>
      <c r="F332" s="204" t="s">
        <v>5747</v>
      </c>
      <c r="G332" s="202"/>
      <c r="H332" s="205">
        <v>-3.4889999999999999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208</v>
      </c>
      <c r="AU332" s="211" t="s">
        <v>82</v>
      </c>
      <c r="AV332" s="13" t="s">
        <v>82</v>
      </c>
      <c r="AW332" s="13" t="s">
        <v>34</v>
      </c>
      <c r="AX332" s="13" t="s">
        <v>73</v>
      </c>
      <c r="AY332" s="211" t="s">
        <v>191</v>
      </c>
    </row>
    <row r="333" spans="1:65" s="13" customFormat="1" ht="11.25">
      <c r="B333" s="201"/>
      <c r="C333" s="202"/>
      <c r="D333" s="194" t="s">
        <v>208</v>
      </c>
      <c r="E333" s="203" t="s">
        <v>19</v>
      </c>
      <c r="F333" s="204" t="s">
        <v>5748</v>
      </c>
      <c r="G333" s="202"/>
      <c r="H333" s="205">
        <v>-2.552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208</v>
      </c>
      <c r="AU333" s="211" t="s">
        <v>82</v>
      </c>
      <c r="AV333" s="13" t="s">
        <v>82</v>
      </c>
      <c r="AW333" s="13" t="s">
        <v>34</v>
      </c>
      <c r="AX333" s="13" t="s">
        <v>73</v>
      </c>
      <c r="AY333" s="211" t="s">
        <v>191</v>
      </c>
    </row>
    <row r="334" spans="1:65" s="16" customFormat="1" ht="11.25">
      <c r="B334" s="249"/>
      <c r="C334" s="250"/>
      <c r="D334" s="194" t="s">
        <v>208</v>
      </c>
      <c r="E334" s="251" t="s">
        <v>19</v>
      </c>
      <c r="F334" s="252" t="s">
        <v>5759</v>
      </c>
      <c r="G334" s="250"/>
      <c r="H334" s="253">
        <v>94.170999999999935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208</v>
      </c>
      <c r="AU334" s="259" t="s">
        <v>82</v>
      </c>
      <c r="AV334" s="16" t="s">
        <v>96</v>
      </c>
      <c r="AW334" s="16" t="s">
        <v>34</v>
      </c>
      <c r="AX334" s="16" t="s">
        <v>73</v>
      </c>
      <c r="AY334" s="259" t="s">
        <v>191</v>
      </c>
    </row>
    <row r="335" spans="1:65" s="13" customFormat="1" ht="11.25">
      <c r="B335" s="201"/>
      <c r="C335" s="202"/>
      <c r="D335" s="194" t="s">
        <v>208</v>
      </c>
      <c r="E335" s="203" t="s">
        <v>19</v>
      </c>
      <c r="F335" s="204" t="s">
        <v>5760</v>
      </c>
      <c r="G335" s="202"/>
      <c r="H335" s="205">
        <v>188.38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208</v>
      </c>
      <c r="AU335" s="211" t="s">
        <v>82</v>
      </c>
      <c r="AV335" s="13" t="s">
        <v>82</v>
      </c>
      <c r="AW335" s="13" t="s">
        <v>34</v>
      </c>
      <c r="AX335" s="13" t="s">
        <v>80</v>
      </c>
      <c r="AY335" s="211" t="s">
        <v>191</v>
      </c>
    </row>
    <row r="336" spans="1:65" s="2" customFormat="1" ht="16.5" customHeight="1">
      <c r="A336" s="37"/>
      <c r="B336" s="38"/>
      <c r="C336" s="181" t="s">
        <v>363</v>
      </c>
      <c r="D336" s="181" t="s">
        <v>193</v>
      </c>
      <c r="E336" s="182" t="s">
        <v>4687</v>
      </c>
      <c r="F336" s="183" t="s">
        <v>4688</v>
      </c>
      <c r="G336" s="184" t="s">
        <v>202</v>
      </c>
      <c r="H336" s="185">
        <v>62.51</v>
      </c>
      <c r="I336" s="186"/>
      <c r="J336" s="187">
        <f>ROUND(I336*H336,2)</f>
        <v>0</v>
      </c>
      <c r="K336" s="183" t="s">
        <v>203</v>
      </c>
      <c r="L336" s="42"/>
      <c r="M336" s="188" t="s">
        <v>19</v>
      </c>
      <c r="N336" s="189" t="s">
        <v>44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197</v>
      </c>
      <c r="AT336" s="192" t="s">
        <v>193</v>
      </c>
      <c r="AU336" s="192" t="s">
        <v>82</v>
      </c>
      <c r="AY336" s="20" t="s">
        <v>191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197</v>
      </c>
      <c r="BM336" s="192" t="s">
        <v>5761</v>
      </c>
    </row>
    <row r="337" spans="1:65" s="2" customFormat="1" ht="19.5">
      <c r="A337" s="37"/>
      <c r="B337" s="38"/>
      <c r="C337" s="39"/>
      <c r="D337" s="194" t="s">
        <v>199</v>
      </c>
      <c r="E337" s="39"/>
      <c r="F337" s="195" t="s">
        <v>4689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199</v>
      </c>
      <c r="AU337" s="20" t="s">
        <v>82</v>
      </c>
    </row>
    <row r="338" spans="1:65" s="2" customFormat="1" ht="11.25">
      <c r="A338" s="37"/>
      <c r="B338" s="38"/>
      <c r="C338" s="39"/>
      <c r="D338" s="199" t="s">
        <v>206</v>
      </c>
      <c r="E338" s="39"/>
      <c r="F338" s="200" t="s">
        <v>5762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206</v>
      </c>
      <c r="AU338" s="20" t="s">
        <v>82</v>
      </c>
    </row>
    <row r="339" spans="1:65" s="13" customFormat="1" ht="11.25">
      <c r="B339" s="201"/>
      <c r="C339" s="202"/>
      <c r="D339" s="194" t="s">
        <v>208</v>
      </c>
      <c r="E339" s="203" t="s">
        <v>19</v>
      </c>
      <c r="F339" s="204" t="s">
        <v>5763</v>
      </c>
      <c r="G339" s="202"/>
      <c r="H339" s="205">
        <v>62.51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208</v>
      </c>
      <c r="AU339" s="211" t="s">
        <v>82</v>
      </c>
      <c r="AV339" s="13" t="s">
        <v>82</v>
      </c>
      <c r="AW339" s="13" t="s">
        <v>34</v>
      </c>
      <c r="AX339" s="13" t="s">
        <v>80</v>
      </c>
      <c r="AY339" s="211" t="s">
        <v>191</v>
      </c>
    </row>
    <row r="340" spans="1:65" s="2" customFormat="1" ht="16.5" customHeight="1">
      <c r="A340" s="37"/>
      <c r="B340" s="38"/>
      <c r="C340" s="223" t="s">
        <v>370</v>
      </c>
      <c r="D340" s="223" t="s">
        <v>273</v>
      </c>
      <c r="E340" s="224" t="s">
        <v>5764</v>
      </c>
      <c r="F340" s="225" t="s">
        <v>5765</v>
      </c>
      <c r="G340" s="226" t="s">
        <v>255</v>
      </c>
      <c r="H340" s="227">
        <v>125.02</v>
      </c>
      <c r="I340" s="228"/>
      <c r="J340" s="229">
        <f>ROUND(I340*H340,2)</f>
        <v>0</v>
      </c>
      <c r="K340" s="225" t="s">
        <v>203</v>
      </c>
      <c r="L340" s="230"/>
      <c r="M340" s="231" t="s">
        <v>19</v>
      </c>
      <c r="N340" s="232" t="s">
        <v>44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239</v>
      </c>
      <c r="AT340" s="192" t="s">
        <v>273</v>
      </c>
      <c r="AU340" s="192" t="s">
        <v>82</v>
      </c>
      <c r="AY340" s="20" t="s">
        <v>191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80</v>
      </c>
      <c r="BK340" s="193">
        <f>ROUND(I340*H340,2)</f>
        <v>0</v>
      </c>
      <c r="BL340" s="20" t="s">
        <v>197</v>
      </c>
      <c r="BM340" s="192" t="s">
        <v>5766</v>
      </c>
    </row>
    <row r="341" spans="1:65" s="2" customFormat="1" ht="11.25">
      <c r="A341" s="37"/>
      <c r="B341" s="38"/>
      <c r="C341" s="39"/>
      <c r="D341" s="194" t="s">
        <v>199</v>
      </c>
      <c r="E341" s="39"/>
      <c r="F341" s="195" t="s">
        <v>5765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199</v>
      </c>
      <c r="AU341" s="20" t="s">
        <v>82</v>
      </c>
    </row>
    <row r="342" spans="1:65" s="13" customFormat="1" ht="11.25">
      <c r="B342" s="201"/>
      <c r="C342" s="202"/>
      <c r="D342" s="194" t="s">
        <v>208</v>
      </c>
      <c r="E342" s="203" t="s">
        <v>19</v>
      </c>
      <c r="F342" s="204" t="s">
        <v>5767</v>
      </c>
      <c r="G342" s="202"/>
      <c r="H342" s="205">
        <v>125.02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208</v>
      </c>
      <c r="AU342" s="211" t="s">
        <v>82</v>
      </c>
      <c r="AV342" s="13" t="s">
        <v>82</v>
      </c>
      <c r="AW342" s="13" t="s">
        <v>34</v>
      </c>
      <c r="AX342" s="13" t="s">
        <v>80</v>
      </c>
      <c r="AY342" s="211" t="s">
        <v>191</v>
      </c>
    </row>
    <row r="343" spans="1:65" s="2" customFormat="1" ht="21.75" customHeight="1">
      <c r="A343" s="37"/>
      <c r="B343" s="38"/>
      <c r="C343" s="181" t="s">
        <v>377</v>
      </c>
      <c r="D343" s="181" t="s">
        <v>193</v>
      </c>
      <c r="E343" s="182" t="s">
        <v>5768</v>
      </c>
      <c r="F343" s="183" t="s">
        <v>5769</v>
      </c>
      <c r="G343" s="184" t="s">
        <v>282</v>
      </c>
      <c r="H343" s="185">
        <v>134.63999999999999</v>
      </c>
      <c r="I343" s="186"/>
      <c r="J343" s="187">
        <f>ROUND(I343*H343,2)</f>
        <v>0</v>
      </c>
      <c r="K343" s="183" t="s">
        <v>203</v>
      </c>
      <c r="L343" s="42"/>
      <c r="M343" s="188" t="s">
        <v>19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197</v>
      </c>
      <c r="AT343" s="192" t="s">
        <v>193</v>
      </c>
      <c r="AU343" s="192" t="s">
        <v>82</v>
      </c>
      <c r="AY343" s="20" t="s">
        <v>191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197</v>
      </c>
      <c r="BM343" s="192" t="s">
        <v>5770</v>
      </c>
    </row>
    <row r="344" spans="1:65" s="2" customFormat="1" ht="19.5">
      <c r="A344" s="37"/>
      <c r="B344" s="38"/>
      <c r="C344" s="39"/>
      <c r="D344" s="194" t="s">
        <v>199</v>
      </c>
      <c r="E344" s="39"/>
      <c r="F344" s="195" t="s">
        <v>5771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199</v>
      </c>
      <c r="AU344" s="20" t="s">
        <v>82</v>
      </c>
    </row>
    <row r="345" spans="1:65" s="2" customFormat="1" ht="11.25">
      <c r="A345" s="37"/>
      <c r="B345" s="38"/>
      <c r="C345" s="39"/>
      <c r="D345" s="199" t="s">
        <v>206</v>
      </c>
      <c r="E345" s="39"/>
      <c r="F345" s="200" t="s">
        <v>5772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206</v>
      </c>
      <c r="AU345" s="20" t="s">
        <v>82</v>
      </c>
    </row>
    <row r="346" spans="1:65" s="2" customFormat="1" ht="16.5" customHeight="1">
      <c r="A346" s="37"/>
      <c r="B346" s="38"/>
      <c r="C346" s="181" t="s">
        <v>384</v>
      </c>
      <c r="D346" s="181" t="s">
        <v>193</v>
      </c>
      <c r="E346" s="182" t="s">
        <v>5773</v>
      </c>
      <c r="F346" s="183" t="s">
        <v>5774</v>
      </c>
      <c r="G346" s="184" t="s">
        <v>282</v>
      </c>
      <c r="H346" s="185">
        <v>134.63999999999999</v>
      </c>
      <c r="I346" s="186"/>
      <c r="J346" s="187">
        <f>ROUND(I346*H346,2)</f>
        <v>0</v>
      </c>
      <c r="K346" s="183" t="s">
        <v>203</v>
      </c>
      <c r="L346" s="42"/>
      <c r="M346" s="188" t="s">
        <v>19</v>
      </c>
      <c r="N346" s="189" t="s">
        <v>44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197</v>
      </c>
      <c r="AT346" s="192" t="s">
        <v>193</v>
      </c>
      <c r="AU346" s="192" t="s">
        <v>82</v>
      </c>
      <c r="AY346" s="20" t="s">
        <v>191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197</v>
      </c>
      <c r="BM346" s="192" t="s">
        <v>5775</v>
      </c>
    </row>
    <row r="347" spans="1:65" s="2" customFormat="1" ht="11.25">
      <c r="A347" s="37"/>
      <c r="B347" s="38"/>
      <c r="C347" s="39"/>
      <c r="D347" s="194" t="s">
        <v>199</v>
      </c>
      <c r="E347" s="39"/>
      <c r="F347" s="195" t="s">
        <v>5776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199</v>
      </c>
      <c r="AU347" s="20" t="s">
        <v>82</v>
      </c>
    </row>
    <row r="348" spans="1:65" s="2" customFormat="1" ht="11.25">
      <c r="A348" s="37"/>
      <c r="B348" s="38"/>
      <c r="C348" s="39"/>
      <c r="D348" s="199" t="s">
        <v>206</v>
      </c>
      <c r="E348" s="39"/>
      <c r="F348" s="200" t="s">
        <v>5777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206</v>
      </c>
      <c r="AU348" s="20" t="s">
        <v>82</v>
      </c>
    </row>
    <row r="349" spans="1:65" s="2" customFormat="1" ht="16.5" customHeight="1">
      <c r="A349" s="37"/>
      <c r="B349" s="38"/>
      <c r="C349" s="223" t="s">
        <v>391</v>
      </c>
      <c r="D349" s="223" t="s">
        <v>273</v>
      </c>
      <c r="E349" s="224" t="s">
        <v>5778</v>
      </c>
      <c r="F349" s="225" t="s">
        <v>5779</v>
      </c>
      <c r="G349" s="226" t="s">
        <v>2306</v>
      </c>
      <c r="H349" s="227">
        <v>6.7320000000000002</v>
      </c>
      <c r="I349" s="228"/>
      <c r="J349" s="229">
        <f>ROUND(I349*H349,2)</f>
        <v>0</v>
      </c>
      <c r="K349" s="225" t="s">
        <v>203</v>
      </c>
      <c r="L349" s="230"/>
      <c r="M349" s="231" t="s">
        <v>19</v>
      </c>
      <c r="N349" s="232" t="s">
        <v>44</v>
      </c>
      <c r="O349" s="67"/>
      <c r="P349" s="190">
        <f>O349*H349</f>
        <v>0</v>
      </c>
      <c r="Q349" s="190">
        <v>1E-3</v>
      </c>
      <c r="R349" s="190">
        <f>Q349*H349</f>
        <v>6.7320000000000001E-3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239</v>
      </c>
      <c r="AT349" s="192" t="s">
        <v>273</v>
      </c>
      <c r="AU349" s="192" t="s">
        <v>82</v>
      </c>
      <c r="AY349" s="20" t="s">
        <v>191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80</v>
      </c>
      <c r="BK349" s="193">
        <f>ROUND(I349*H349,2)</f>
        <v>0</v>
      </c>
      <c r="BL349" s="20" t="s">
        <v>197</v>
      </c>
      <c r="BM349" s="192" t="s">
        <v>5780</v>
      </c>
    </row>
    <row r="350" spans="1:65" s="2" customFormat="1" ht="11.25">
      <c r="A350" s="37"/>
      <c r="B350" s="38"/>
      <c r="C350" s="39"/>
      <c r="D350" s="194" t="s">
        <v>199</v>
      </c>
      <c r="E350" s="39"/>
      <c r="F350" s="195" t="s">
        <v>5779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199</v>
      </c>
      <c r="AU350" s="20" t="s">
        <v>82</v>
      </c>
    </row>
    <row r="351" spans="1:65" s="13" customFormat="1" ht="11.25">
      <c r="B351" s="201"/>
      <c r="C351" s="202"/>
      <c r="D351" s="194" t="s">
        <v>208</v>
      </c>
      <c r="E351" s="203" t="s">
        <v>19</v>
      </c>
      <c r="F351" s="204" t="s">
        <v>5781</v>
      </c>
      <c r="G351" s="202"/>
      <c r="H351" s="205">
        <v>134.63999999999999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208</v>
      </c>
      <c r="AU351" s="211" t="s">
        <v>82</v>
      </c>
      <c r="AV351" s="13" t="s">
        <v>82</v>
      </c>
      <c r="AW351" s="13" t="s">
        <v>34</v>
      </c>
      <c r="AX351" s="13" t="s">
        <v>80</v>
      </c>
      <c r="AY351" s="211" t="s">
        <v>191</v>
      </c>
    </row>
    <row r="352" spans="1:65" s="13" customFormat="1" ht="11.25">
      <c r="B352" s="201"/>
      <c r="C352" s="202"/>
      <c r="D352" s="194" t="s">
        <v>208</v>
      </c>
      <c r="E352" s="202"/>
      <c r="F352" s="204" t="s">
        <v>5782</v>
      </c>
      <c r="G352" s="202"/>
      <c r="H352" s="205">
        <v>6.7320000000000002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208</v>
      </c>
      <c r="AU352" s="211" t="s">
        <v>82</v>
      </c>
      <c r="AV352" s="13" t="s">
        <v>82</v>
      </c>
      <c r="AW352" s="13" t="s">
        <v>4</v>
      </c>
      <c r="AX352" s="13" t="s">
        <v>80</v>
      </c>
      <c r="AY352" s="211" t="s">
        <v>191</v>
      </c>
    </row>
    <row r="353" spans="1:65" s="12" customFormat="1" ht="22.9" customHeight="1">
      <c r="B353" s="165"/>
      <c r="C353" s="166"/>
      <c r="D353" s="167" t="s">
        <v>72</v>
      </c>
      <c r="E353" s="179" t="s">
        <v>96</v>
      </c>
      <c r="F353" s="179" t="s">
        <v>347</v>
      </c>
      <c r="G353" s="166"/>
      <c r="H353" s="166"/>
      <c r="I353" s="169"/>
      <c r="J353" s="180">
        <f>BK353</f>
        <v>0</v>
      </c>
      <c r="K353" s="166"/>
      <c r="L353" s="171"/>
      <c r="M353" s="172"/>
      <c r="N353" s="173"/>
      <c r="O353" s="173"/>
      <c r="P353" s="174">
        <f>SUM(P354:P377)</f>
        <v>0</v>
      </c>
      <c r="Q353" s="173"/>
      <c r="R353" s="174">
        <f>SUM(R354:R377)</f>
        <v>32.992919999999998</v>
      </c>
      <c r="S353" s="173"/>
      <c r="T353" s="175">
        <f>SUM(T354:T377)</f>
        <v>37.091999999999999</v>
      </c>
      <c r="AR353" s="176" t="s">
        <v>80</v>
      </c>
      <c r="AT353" s="177" t="s">
        <v>72</v>
      </c>
      <c r="AU353" s="177" t="s">
        <v>80</v>
      </c>
      <c r="AY353" s="176" t="s">
        <v>191</v>
      </c>
      <c r="BK353" s="178">
        <f>SUM(BK354:BK377)</f>
        <v>0</v>
      </c>
    </row>
    <row r="354" spans="1:65" s="2" customFormat="1" ht="16.5" customHeight="1">
      <c r="A354" s="37"/>
      <c r="B354" s="38"/>
      <c r="C354" s="181" t="s">
        <v>397</v>
      </c>
      <c r="D354" s="181" t="s">
        <v>193</v>
      </c>
      <c r="E354" s="182" t="s">
        <v>5783</v>
      </c>
      <c r="F354" s="183" t="s">
        <v>5784</v>
      </c>
      <c r="G354" s="184" t="s">
        <v>202</v>
      </c>
      <c r="H354" s="185">
        <v>16.86</v>
      </c>
      <c r="I354" s="186"/>
      <c r="J354" s="187">
        <f>ROUND(I354*H354,2)</f>
        <v>0</v>
      </c>
      <c r="K354" s="183" t="s">
        <v>203</v>
      </c>
      <c r="L354" s="42"/>
      <c r="M354" s="188" t="s">
        <v>19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2.2000000000000002</v>
      </c>
      <c r="T354" s="191">
        <f>S354*H354</f>
        <v>37.091999999999999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197</v>
      </c>
      <c r="AT354" s="192" t="s">
        <v>193</v>
      </c>
      <c r="AU354" s="192" t="s">
        <v>82</v>
      </c>
      <c r="AY354" s="20" t="s">
        <v>191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197</v>
      </c>
      <c r="BM354" s="192" t="s">
        <v>5785</v>
      </c>
    </row>
    <row r="355" spans="1:65" s="2" customFormat="1" ht="11.25">
      <c r="A355" s="37"/>
      <c r="B355" s="38"/>
      <c r="C355" s="39"/>
      <c r="D355" s="194" t="s">
        <v>199</v>
      </c>
      <c r="E355" s="39"/>
      <c r="F355" s="195" t="s">
        <v>5786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199</v>
      </c>
      <c r="AU355" s="20" t="s">
        <v>82</v>
      </c>
    </row>
    <row r="356" spans="1:65" s="2" customFormat="1" ht="11.25">
      <c r="A356" s="37"/>
      <c r="B356" s="38"/>
      <c r="C356" s="39"/>
      <c r="D356" s="199" t="s">
        <v>206</v>
      </c>
      <c r="E356" s="39"/>
      <c r="F356" s="200" t="s">
        <v>5787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206</v>
      </c>
      <c r="AU356" s="20" t="s">
        <v>82</v>
      </c>
    </row>
    <row r="357" spans="1:65" s="13" customFormat="1" ht="11.25">
      <c r="B357" s="201"/>
      <c r="C357" s="202"/>
      <c r="D357" s="194" t="s">
        <v>208</v>
      </c>
      <c r="E357" s="203" t="s">
        <v>19</v>
      </c>
      <c r="F357" s="204" t="s">
        <v>5788</v>
      </c>
      <c r="G357" s="202"/>
      <c r="H357" s="205">
        <v>3.39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208</v>
      </c>
      <c r="AU357" s="211" t="s">
        <v>82</v>
      </c>
      <c r="AV357" s="13" t="s">
        <v>82</v>
      </c>
      <c r="AW357" s="13" t="s">
        <v>34</v>
      </c>
      <c r="AX357" s="13" t="s">
        <v>73</v>
      </c>
      <c r="AY357" s="211" t="s">
        <v>191</v>
      </c>
    </row>
    <row r="358" spans="1:65" s="13" customFormat="1" ht="11.25">
      <c r="B358" s="201"/>
      <c r="C358" s="202"/>
      <c r="D358" s="194" t="s">
        <v>208</v>
      </c>
      <c r="E358" s="203" t="s">
        <v>19</v>
      </c>
      <c r="F358" s="204" t="s">
        <v>5789</v>
      </c>
      <c r="G358" s="202"/>
      <c r="H358" s="205">
        <v>13.04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208</v>
      </c>
      <c r="AU358" s="211" t="s">
        <v>82</v>
      </c>
      <c r="AV358" s="13" t="s">
        <v>82</v>
      </c>
      <c r="AW358" s="13" t="s">
        <v>34</v>
      </c>
      <c r="AX358" s="13" t="s">
        <v>73</v>
      </c>
      <c r="AY358" s="211" t="s">
        <v>191</v>
      </c>
    </row>
    <row r="359" spans="1:65" s="13" customFormat="1" ht="11.25">
      <c r="B359" s="201"/>
      <c r="C359" s="202"/>
      <c r="D359" s="194" t="s">
        <v>208</v>
      </c>
      <c r="E359" s="203" t="s">
        <v>19</v>
      </c>
      <c r="F359" s="204" t="s">
        <v>5790</v>
      </c>
      <c r="G359" s="202"/>
      <c r="H359" s="205">
        <v>0.43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208</v>
      </c>
      <c r="AU359" s="211" t="s">
        <v>82</v>
      </c>
      <c r="AV359" s="13" t="s">
        <v>82</v>
      </c>
      <c r="AW359" s="13" t="s">
        <v>34</v>
      </c>
      <c r="AX359" s="13" t="s">
        <v>73</v>
      </c>
      <c r="AY359" s="211" t="s">
        <v>191</v>
      </c>
    </row>
    <row r="360" spans="1:65" s="14" customFormat="1" ht="11.25">
      <c r="B360" s="212"/>
      <c r="C360" s="213"/>
      <c r="D360" s="194" t="s">
        <v>208</v>
      </c>
      <c r="E360" s="214" t="s">
        <v>19</v>
      </c>
      <c r="F360" s="215" t="s">
        <v>238</v>
      </c>
      <c r="G360" s="213"/>
      <c r="H360" s="216">
        <v>16.86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208</v>
      </c>
      <c r="AU360" s="222" t="s">
        <v>82</v>
      </c>
      <c r="AV360" s="14" t="s">
        <v>197</v>
      </c>
      <c r="AW360" s="14" t="s">
        <v>34</v>
      </c>
      <c r="AX360" s="14" t="s">
        <v>80</v>
      </c>
      <c r="AY360" s="222" t="s">
        <v>191</v>
      </c>
    </row>
    <row r="361" spans="1:65" s="2" customFormat="1" ht="16.5" customHeight="1">
      <c r="A361" s="37"/>
      <c r="B361" s="38"/>
      <c r="C361" s="181" t="s">
        <v>405</v>
      </c>
      <c r="D361" s="181" t="s">
        <v>193</v>
      </c>
      <c r="E361" s="182" t="s">
        <v>5791</v>
      </c>
      <c r="F361" s="183" t="s">
        <v>5792</v>
      </c>
      <c r="G361" s="184" t="s">
        <v>301</v>
      </c>
      <c r="H361" s="185">
        <v>133</v>
      </c>
      <c r="I361" s="186"/>
      <c r="J361" s="187">
        <f>ROUND(I361*H361,2)</f>
        <v>0</v>
      </c>
      <c r="K361" s="183" t="s">
        <v>203</v>
      </c>
      <c r="L361" s="42"/>
      <c r="M361" s="188" t="s">
        <v>19</v>
      </c>
      <c r="N361" s="189" t="s">
        <v>44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197</v>
      </c>
      <c r="AT361" s="192" t="s">
        <v>193</v>
      </c>
      <c r="AU361" s="192" t="s">
        <v>82</v>
      </c>
      <c r="AY361" s="20" t="s">
        <v>191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197</v>
      </c>
      <c r="BM361" s="192" t="s">
        <v>5793</v>
      </c>
    </row>
    <row r="362" spans="1:65" s="2" customFormat="1" ht="11.25">
      <c r="A362" s="37"/>
      <c r="B362" s="38"/>
      <c r="C362" s="39"/>
      <c r="D362" s="194" t="s">
        <v>199</v>
      </c>
      <c r="E362" s="39"/>
      <c r="F362" s="195" t="s">
        <v>5794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199</v>
      </c>
      <c r="AU362" s="20" t="s">
        <v>82</v>
      </c>
    </row>
    <row r="363" spans="1:65" s="2" customFormat="1" ht="11.25">
      <c r="A363" s="37"/>
      <c r="B363" s="38"/>
      <c r="C363" s="39"/>
      <c r="D363" s="199" t="s">
        <v>206</v>
      </c>
      <c r="E363" s="39"/>
      <c r="F363" s="200" t="s">
        <v>5795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206</v>
      </c>
      <c r="AU363" s="20" t="s">
        <v>82</v>
      </c>
    </row>
    <row r="364" spans="1:65" s="13" customFormat="1" ht="11.25">
      <c r="B364" s="201"/>
      <c r="C364" s="202"/>
      <c r="D364" s="194" t="s">
        <v>208</v>
      </c>
      <c r="E364" s="203" t="s">
        <v>19</v>
      </c>
      <c r="F364" s="204" t="s">
        <v>5796</v>
      </c>
      <c r="G364" s="202"/>
      <c r="H364" s="205">
        <v>133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208</v>
      </c>
      <c r="AU364" s="211" t="s">
        <v>82</v>
      </c>
      <c r="AV364" s="13" t="s">
        <v>82</v>
      </c>
      <c r="AW364" s="13" t="s">
        <v>34</v>
      </c>
      <c r="AX364" s="13" t="s">
        <v>80</v>
      </c>
      <c r="AY364" s="211" t="s">
        <v>191</v>
      </c>
    </row>
    <row r="365" spans="1:65" s="2" customFormat="1" ht="16.5" customHeight="1">
      <c r="A365" s="37"/>
      <c r="B365" s="38"/>
      <c r="C365" s="181" t="s">
        <v>413</v>
      </c>
      <c r="D365" s="181" t="s">
        <v>193</v>
      </c>
      <c r="E365" s="182" t="s">
        <v>5797</v>
      </c>
      <c r="F365" s="183" t="s">
        <v>5798</v>
      </c>
      <c r="G365" s="184" t="s">
        <v>301</v>
      </c>
      <c r="H365" s="185">
        <v>133</v>
      </c>
      <c r="I365" s="186"/>
      <c r="J365" s="187">
        <f>ROUND(I365*H365,2)</f>
        <v>0</v>
      </c>
      <c r="K365" s="183" t="s">
        <v>203</v>
      </c>
      <c r="L365" s="42"/>
      <c r="M365" s="188" t="s">
        <v>19</v>
      </c>
      <c r="N365" s="189" t="s">
        <v>44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197</v>
      </c>
      <c r="AT365" s="192" t="s">
        <v>193</v>
      </c>
      <c r="AU365" s="192" t="s">
        <v>82</v>
      </c>
      <c r="AY365" s="20" t="s">
        <v>191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80</v>
      </c>
      <c r="BK365" s="193">
        <f>ROUND(I365*H365,2)</f>
        <v>0</v>
      </c>
      <c r="BL365" s="20" t="s">
        <v>197</v>
      </c>
      <c r="BM365" s="192" t="s">
        <v>5799</v>
      </c>
    </row>
    <row r="366" spans="1:65" s="2" customFormat="1" ht="11.25">
      <c r="A366" s="37"/>
      <c r="B366" s="38"/>
      <c r="C366" s="39"/>
      <c r="D366" s="194" t="s">
        <v>199</v>
      </c>
      <c r="E366" s="39"/>
      <c r="F366" s="195" t="s">
        <v>5800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199</v>
      </c>
      <c r="AU366" s="20" t="s">
        <v>82</v>
      </c>
    </row>
    <row r="367" spans="1:65" s="2" customFormat="1" ht="11.25">
      <c r="A367" s="37"/>
      <c r="B367" s="38"/>
      <c r="C367" s="39"/>
      <c r="D367" s="199" t="s">
        <v>206</v>
      </c>
      <c r="E367" s="39"/>
      <c r="F367" s="200" t="s">
        <v>5801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206</v>
      </c>
      <c r="AU367" s="20" t="s">
        <v>82</v>
      </c>
    </row>
    <row r="368" spans="1:65" s="2" customFormat="1" ht="24.2" customHeight="1">
      <c r="A368" s="37"/>
      <c r="B368" s="38"/>
      <c r="C368" s="181" t="s">
        <v>420</v>
      </c>
      <c r="D368" s="181" t="s">
        <v>193</v>
      </c>
      <c r="E368" s="182" t="s">
        <v>5802</v>
      </c>
      <c r="F368" s="183" t="s">
        <v>5803</v>
      </c>
      <c r="G368" s="184" t="s">
        <v>196</v>
      </c>
      <c r="H368" s="185">
        <v>1</v>
      </c>
      <c r="I368" s="186"/>
      <c r="J368" s="187">
        <f>ROUND(I368*H368,2)</f>
        <v>0</v>
      </c>
      <c r="K368" s="183" t="s">
        <v>203</v>
      </c>
      <c r="L368" s="42"/>
      <c r="M368" s="188" t="s">
        <v>19</v>
      </c>
      <c r="N368" s="189" t="s">
        <v>44</v>
      </c>
      <c r="O368" s="67"/>
      <c r="P368" s="190">
        <f>O368*H368</f>
        <v>0</v>
      </c>
      <c r="Q368" s="190">
        <v>3.2919999999999998E-2</v>
      </c>
      <c r="R368" s="190">
        <f>Q368*H368</f>
        <v>3.2919999999999998E-2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197</v>
      </c>
      <c r="AT368" s="192" t="s">
        <v>193</v>
      </c>
      <c r="AU368" s="192" t="s">
        <v>82</v>
      </c>
      <c r="AY368" s="20" t="s">
        <v>191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80</v>
      </c>
      <c r="BK368" s="193">
        <f>ROUND(I368*H368,2)</f>
        <v>0</v>
      </c>
      <c r="BL368" s="20" t="s">
        <v>197</v>
      </c>
      <c r="BM368" s="192" t="s">
        <v>5804</v>
      </c>
    </row>
    <row r="369" spans="1:65" s="2" customFormat="1" ht="19.5">
      <c r="A369" s="37"/>
      <c r="B369" s="38"/>
      <c r="C369" s="39"/>
      <c r="D369" s="194" t="s">
        <v>199</v>
      </c>
      <c r="E369" s="39"/>
      <c r="F369" s="195" t="s">
        <v>5805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199</v>
      </c>
      <c r="AU369" s="20" t="s">
        <v>82</v>
      </c>
    </row>
    <row r="370" spans="1:65" s="2" customFormat="1" ht="11.25">
      <c r="A370" s="37"/>
      <c r="B370" s="38"/>
      <c r="C370" s="39"/>
      <c r="D370" s="199" t="s">
        <v>206</v>
      </c>
      <c r="E370" s="39"/>
      <c r="F370" s="200" t="s">
        <v>5806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206</v>
      </c>
      <c r="AU370" s="20" t="s">
        <v>82</v>
      </c>
    </row>
    <row r="371" spans="1:65" s="2" customFormat="1" ht="16.5" customHeight="1">
      <c r="A371" s="37"/>
      <c r="B371" s="38"/>
      <c r="C371" s="223" t="s">
        <v>427</v>
      </c>
      <c r="D371" s="223" t="s">
        <v>273</v>
      </c>
      <c r="E371" s="224" t="s">
        <v>5807</v>
      </c>
      <c r="F371" s="225" t="s">
        <v>5808</v>
      </c>
      <c r="G371" s="226" t="s">
        <v>196</v>
      </c>
      <c r="H371" s="227">
        <v>1</v>
      </c>
      <c r="I371" s="228"/>
      <c r="J371" s="229">
        <f>ROUND(I371*H371,2)</f>
        <v>0</v>
      </c>
      <c r="K371" s="225" t="s">
        <v>203</v>
      </c>
      <c r="L371" s="230"/>
      <c r="M371" s="231" t="s">
        <v>19</v>
      </c>
      <c r="N371" s="232" t="s">
        <v>44</v>
      </c>
      <c r="O371" s="67"/>
      <c r="P371" s="190">
        <f>O371*H371</f>
        <v>0</v>
      </c>
      <c r="Q371" s="190">
        <v>21.14</v>
      </c>
      <c r="R371" s="190">
        <f>Q371*H371</f>
        <v>21.14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239</v>
      </c>
      <c r="AT371" s="192" t="s">
        <v>273</v>
      </c>
      <c r="AU371" s="192" t="s">
        <v>82</v>
      </c>
      <c r="AY371" s="20" t="s">
        <v>191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197</v>
      </c>
      <c r="BM371" s="192" t="s">
        <v>5809</v>
      </c>
    </row>
    <row r="372" spans="1:65" s="2" customFormat="1" ht="11.25">
      <c r="A372" s="37"/>
      <c r="B372" s="38"/>
      <c r="C372" s="39"/>
      <c r="D372" s="194" t="s">
        <v>199</v>
      </c>
      <c r="E372" s="39"/>
      <c r="F372" s="195" t="s">
        <v>5808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199</v>
      </c>
      <c r="AU372" s="20" t="s">
        <v>82</v>
      </c>
    </row>
    <row r="373" spans="1:65" s="2" customFormat="1" ht="16.5" customHeight="1">
      <c r="A373" s="37"/>
      <c r="B373" s="38"/>
      <c r="C373" s="181" t="s">
        <v>434</v>
      </c>
      <c r="D373" s="181" t="s">
        <v>193</v>
      </c>
      <c r="E373" s="182" t="s">
        <v>5810</v>
      </c>
      <c r="F373" s="183" t="s">
        <v>5811</v>
      </c>
      <c r="G373" s="184" t="s">
        <v>196</v>
      </c>
      <c r="H373" s="185">
        <v>1</v>
      </c>
      <c r="I373" s="186"/>
      <c r="J373" s="187">
        <f>ROUND(I373*H373,2)</f>
        <v>0</v>
      </c>
      <c r="K373" s="183" t="s">
        <v>203</v>
      </c>
      <c r="L373" s="42"/>
      <c r="M373" s="188" t="s">
        <v>19</v>
      </c>
      <c r="N373" s="189" t="s">
        <v>44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197</v>
      </c>
      <c r="AT373" s="192" t="s">
        <v>193</v>
      </c>
      <c r="AU373" s="192" t="s">
        <v>82</v>
      </c>
      <c r="AY373" s="20" t="s">
        <v>191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80</v>
      </c>
      <c r="BK373" s="193">
        <f>ROUND(I373*H373,2)</f>
        <v>0</v>
      </c>
      <c r="BL373" s="20" t="s">
        <v>197</v>
      </c>
      <c r="BM373" s="192" t="s">
        <v>5812</v>
      </c>
    </row>
    <row r="374" spans="1:65" s="2" customFormat="1" ht="11.25">
      <c r="A374" s="37"/>
      <c r="B374" s="38"/>
      <c r="C374" s="39"/>
      <c r="D374" s="194" t="s">
        <v>199</v>
      </c>
      <c r="E374" s="39"/>
      <c r="F374" s="195" t="s">
        <v>5813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199</v>
      </c>
      <c r="AU374" s="20" t="s">
        <v>82</v>
      </c>
    </row>
    <row r="375" spans="1:65" s="2" customFormat="1" ht="11.25">
      <c r="A375" s="37"/>
      <c r="B375" s="38"/>
      <c r="C375" s="39"/>
      <c r="D375" s="199" t="s">
        <v>206</v>
      </c>
      <c r="E375" s="39"/>
      <c r="F375" s="200" t="s">
        <v>5814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206</v>
      </c>
      <c r="AU375" s="20" t="s">
        <v>82</v>
      </c>
    </row>
    <row r="376" spans="1:65" s="2" customFormat="1" ht="21.75" customHeight="1">
      <c r="A376" s="37"/>
      <c r="B376" s="38"/>
      <c r="C376" s="223" t="s">
        <v>441</v>
      </c>
      <c r="D376" s="223" t="s">
        <v>273</v>
      </c>
      <c r="E376" s="224" t="s">
        <v>5815</v>
      </c>
      <c r="F376" s="225" t="s">
        <v>5816</v>
      </c>
      <c r="G376" s="226" t="s">
        <v>196</v>
      </c>
      <c r="H376" s="227">
        <v>1</v>
      </c>
      <c r="I376" s="228"/>
      <c r="J376" s="229">
        <f>ROUND(I376*H376,2)</f>
        <v>0</v>
      </c>
      <c r="K376" s="225" t="s">
        <v>203</v>
      </c>
      <c r="L376" s="230"/>
      <c r="M376" s="231" t="s">
        <v>19</v>
      </c>
      <c r="N376" s="232" t="s">
        <v>44</v>
      </c>
      <c r="O376" s="67"/>
      <c r="P376" s="190">
        <f>O376*H376</f>
        <v>0</v>
      </c>
      <c r="Q376" s="190">
        <v>11.82</v>
      </c>
      <c r="R376" s="190">
        <f>Q376*H376</f>
        <v>11.82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239</v>
      </c>
      <c r="AT376" s="192" t="s">
        <v>273</v>
      </c>
      <c r="AU376" s="192" t="s">
        <v>82</v>
      </c>
      <c r="AY376" s="20" t="s">
        <v>191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80</v>
      </c>
      <c r="BK376" s="193">
        <f>ROUND(I376*H376,2)</f>
        <v>0</v>
      </c>
      <c r="BL376" s="20" t="s">
        <v>197</v>
      </c>
      <c r="BM376" s="192" t="s">
        <v>5817</v>
      </c>
    </row>
    <row r="377" spans="1:65" s="2" customFormat="1" ht="11.25">
      <c r="A377" s="37"/>
      <c r="B377" s="38"/>
      <c r="C377" s="39"/>
      <c r="D377" s="194" t="s">
        <v>199</v>
      </c>
      <c r="E377" s="39"/>
      <c r="F377" s="195" t="s">
        <v>5816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199</v>
      </c>
      <c r="AU377" s="20" t="s">
        <v>82</v>
      </c>
    </row>
    <row r="378" spans="1:65" s="12" customFormat="1" ht="22.9" customHeight="1">
      <c r="B378" s="165"/>
      <c r="C378" s="166"/>
      <c r="D378" s="167" t="s">
        <v>72</v>
      </c>
      <c r="E378" s="179" t="s">
        <v>197</v>
      </c>
      <c r="F378" s="179" t="s">
        <v>499</v>
      </c>
      <c r="G378" s="166"/>
      <c r="H378" s="166"/>
      <c r="I378" s="169"/>
      <c r="J378" s="180">
        <f>BK378</f>
        <v>0</v>
      </c>
      <c r="K378" s="166"/>
      <c r="L378" s="171"/>
      <c r="M378" s="172"/>
      <c r="N378" s="173"/>
      <c r="O378" s="173"/>
      <c r="P378" s="174">
        <f>SUM(P379:P418)</f>
        <v>0</v>
      </c>
      <c r="Q378" s="173"/>
      <c r="R378" s="174">
        <f>SUM(R379:R418)</f>
        <v>41.246206499999992</v>
      </c>
      <c r="S378" s="173"/>
      <c r="T378" s="175">
        <f>SUM(T379:T418)</f>
        <v>0</v>
      </c>
      <c r="AR378" s="176" t="s">
        <v>80</v>
      </c>
      <c r="AT378" s="177" t="s">
        <v>72</v>
      </c>
      <c r="AU378" s="177" t="s">
        <v>80</v>
      </c>
      <c r="AY378" s="176" t="s">
        <v>191</v>
      </c>
      <c r="BK378" s="178">
        <f>SUM(BK379:BK418)</f>
        <v>0</v>
      </c>
    </row>
    <row r="379" spans="1:65" s="2" customFormat="1" ht="16.5" customHeight="1">
      <c r="A379" s="37"/>
      <c r="B379" s="38"/>
      <c r="C379" s="181" t="s">
        <v>448</v>
      </c>
      <c r="D379" s="181" t="s">
        <v>193</v>
      </c>
      <c r="E379" s="182" t="s">
        <v>5818</v>
      </c>
      <c r="F379" s="183" t="s">
        <v>5819</v>
      </c>
      <c r="G379" s="184" t="s">
        <v>202</v>
      </c>
      <c r="H379" s="185">
        <v>15.85</v>
      </c>
      <c r="I379" s="186"/>
      <c r="J379" s="187">
        <f>ROUND(I379*H379,2)</f>
        <v>0</v>
      </c>
      <c r="K379" s="183" t="s">
        <v>203</v>
      </c>
      <c r="L379" s="42"/>
      <c r="M379" s="188" t="s">
        <v>19</v>
      </c>
      <c r="N379" s="189" t="s">
        <v>44</v>
      </c>
      <c r="O379" s="67"/>
      <c r="P379" s="190">
        <f>O379*H379</f>
        <v>0</v>
      </c>
      <c r="Q379" s="190">
        <v>1.8907700000000001</v>
      </c>
      <c r="R379" s="190">
        <f>Q379*H379</f>
        <v>29.968704500000001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197</v>
      </c>
      <c r="AT379" s="192" t="s">
        <v>193</v>
      </c>
      <c r="AU379" s="192" t="s">
        <v>82</v>
      </c>
      <c r="AY379" s="20" t="s">
        <v>191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80</v>
      </c>
      <c r="BK379" s="193">
        <f>ROUND(I379*H379,2)</f>
        <v>0</v>
      </c>
      <c r="BL379" s="20" t="s">
        <v>197</v>
      </c>
      <c r="BM379" s="192" t="s">
        <v>5820</v>
      </c>
    </row>
    <row r="380" spans="1:65" s="2" customFormat="1" ht="11.25">
      <c r="A380" s="37"/>
      <c r="B380" s="38"/>
      <c r="C380" s="39"/>
      <c r="D380" s="194" t="s">
        <v>199</v>
      </c>
      <c r="E380" s="39"/>
      <c r="F380" s="195" t="s">
        <v>5821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199</v>
      </c>
      <c r="AU380" s="20" t="s">
        <v>82</v>
      </c>
    </row>
    <row r="381" spans="1:65" s="2" customFormat="1" ht="11.25">
      <c r="A381" s="37"/>
      <c r="B381" s="38"/>
      <c r="C381" s="39"/>
      <c r="D381" s="199" t="s">
        <v>206</v>
      </c>
      <c r="E381" s="39"/>
      <c r="F381" s="200" t="s">
        <v>5822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206</v>
      </c>
      <c r="AU381" s="20" t="s">
        <v>82</v>
      </c>
    </row>
    <row r="382" spans="1:65" s="13" customFormat="1" ht="11.25">
      <c r="B382" s="201"/>
      <c r="C382" s="202"/>
      <c r="D382" s="194" t="s">
        <v>208</v>
      </c>
      <c r="E382" s="203" t="s">
        <v>19</v>
      </c>
      <c r="F382" s="204" t="s">
        <v>5823</v>
      </c>
      <c r="G382" s="202"/>
      <c r="H382" s="205">
        <v>13.3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208</v>
      </c>
      <c r="AU382" s="211" t="s">
        <v>82</v>
      </c>
      <c r="AV382" s="13" t="s">
        <v>82</v>
      </c>
      <c r="AW382" s="13" t="s">
        <v>34</v>
      </c>
      <c r="AX382" s="13" t="s">
        <v>73</v>
      </c>
      <c r="AY382" s="211" t="s">
        <v>191</v>
      </c>
    </row>
    <row r="383" spans="1:65" s="13" customFormat="1" ht="11.25">
      <c r="B383" s="201"/>
      <c r="C383" s="202"/>
      <c r="D383" s="194" t="s">
        <v>208</v>
      </c>
      <c r="E383" s="203" t="s">
        <v>19</v>
      </c>
      <c r="F383" s="204" t="s">
        <v>5824</v>
      </c>
      <c r="G383" s="202"/>
      <c r="H383" s="205">
        <v>2.5499999999999998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208</v>
      </c>
      <c r="AU383" s="211" t="s">
        <v>82</v>
      </c>
      <c r="AV383" s="13" t="s">
        <v>82</v>
      </c>
      <c r="AW383" s="13" t="s">
        <v>34</v>
      </c>
      <c r="AX383" s="13" t="s">
        <v>73</v>
      </c>
      <c r="AY383" s="211" t="s">
        <v>191</v>
      </c>
    </row>
    <row r="384" spans="1:65" s="14" customFormat="1" ht="11.25">
      <c r="B384" s="212"/>
      <c r="C384" s="213"/>
      <c r="D384" s="194" t="s">
        <v>208</v>
      </c>
      <c r="E384" s="214" t="s">
        <v>19</v>
      </c>
      <c r="F384" s="215" t="s">
        <v>238</v>
      </c>
      <c r="G384" s="213"/>
      <c r="H384" s="216">
        <v>15.85</v>
      </c>
      <c r="I384" s="217"/>
      <c r="J384" s="213"/>
      <c r="K384" s="213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208</v>
      </c>
      <c r="AU384" s="222" t="s">
        <v>82</v>
      </c>
      <c r="AV384" s="14" t="s">
        <v>197</v>
      </c>
      <c r="AW384" s="14" t="s">
        <v>34</v>
      </c>
      <c r="AX384" s="14" t="s">
        <v>80</v>
      </c>
      <c r="AY384" s="222" t="s">
        <v>191</v>
      </c>
    </row>
    <row r="385" spans="1:65" s="2" customFormat="1" ht="16.5" customHeight="1">
      <c r="A385" s="37"/>
      <c r="B385" s="38"/>
      <c r="C385" s="181" t="s">
        <v>455</v>
      </c>
      <c r="D385" s="181" t="s">
        <v>193</v>
      </c>
      <c r="E385" s="182" t="s">
        <v>5825</v>
      </c>
      <c r="F385" s="183" t="s">
        <v>5826</v>
      </c>
      <c r="G385" s="184" t="s">
        <v>196</v>
      </c>
      <c r="H385" s="185">
        <v>7</v>
      </c>
      <c r="I385" s="186"/>
      <c r="J385" s="187">
        <f>ROUND(I385*H385,2)</f>
        <v>0</v>
      </c>
      <c r="K385" s="183" t="s">
        <v>203</v>
      </c>
      <c r="L385" s="42"/>
      <c r="M385" s="188" t="s">
        <v>19</v>
      </c>
      <c r="N385" s="189" t="s">
        <v>44</v>
      </c>
      <c r="O385" s="67"/>
      <c r="P385" s="190">
        <f>O385*H385</f>
        <v>0</v>
      </c>
      <c r="Q385" s="190">
        <v>8.7419999999999998E-2</v>
      </c>
      <c r="R385" s="190">
        <f>Q385*H385</f>
        <v>0.61193999999999993</v>
      </c>
      <c r="S385" s="190">
        <v>0</v>
      </c>
      <c r="T385" s="19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2" t="s">
        <v>197</v>
      </c>
      <c r="AT385" s="192" t="s">
        <v>193</v>
      </c>
      <c r="AU385" s="192" t="s">
        <v>82</v>
      </c>
      <c r="AY385" s="20" t="s">
        <v>191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0" t="s">
        <v>80</v>
      </c>
      <c r="BK385" s="193">
        <f>ROUND(I385*H385,2)</f>
        <v>0</v>
      </c>
      <c r="BL385" s="20" t="s">
        <v>197</v>
      </c>
      <c r="BM385" s="192" t="s">
        <v>5827</v>
      </c>
    </row>
    <row r="386" spans="1:65" s="2" customFormat="1" ht="11.25">
      <c r="A386" s="37"/>
      <c r="B386" s="38"/>
      <c r="C386" s="39"/>
      <c r="D386" s="194" t="s">
        <v>199</v>
      </c>
      <c r="E386" s="39"/>
      <c r="F386" s="195" t="s">
        <v>5828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199</v>
      </c>
      <c r="AU386" s="20" t="s">
        <v>82</v>
      </c>
    </row>
    <row r="387" spans="1:65" s="2" customFormat="1" ht="11.25">
      <c r="A387" s="37"/>
      <c r="B387" s="38"/>
      <c r="C387" s="39"/>
      <c r="D387" s="199" t="s">
        <v>206</v>
      </c>
      <c r="E387" s="39"/>
      <c r="F387" s="200" t="s">
        <v>5829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206</v>
      </c>
      <c r="AU387" s="20" t="s">
        <v>82</v>
      </c>
    </row>
    <row r="388" spans="1:65" s="2" customFormat="1" ht="16.5" customHeight="1">
      <c r="A388" s="37"/>
      <c r="B388" s="38"/>
      <c r="C388" s="223" t="s">
        <v>463</v>
      </c>
      <c r="D388" s="223" t="s">
        <v>273</v>
      </c>
      <c r="E388" s="224" t="s">
        <v>5830</v>
      </c>
      <c r="F388" s="225" t="s">
        <v>5831</v>
      </c>
      <c r="G388" s="226" t="s">
        <v>196</v>
      </c>
      <c r="H388" s="227">
        <v>1</v>
      </c>
      <c r="I388" s="228"/>
      <c r="J388" s="229">
        <f>ROUND(I388*H388,2)</f>
        <v>0</v>
      </c>
      <c r="K388" s="225" t="s">
        <v>203</v>
      </c>
      <c r="L388" s="230"/>
      <c r="M388" s="231" t="s">
        <v>19</v>
      </c>
      <c r="N388" s="232" t="s">
        <v>44</v>
      </c>
      <c r="O388" s="67"/>
      <c r="P388" s="190">
        <f>O388*H388</f>
        <v>0</v>
      </c>
      <c r="Q388" s="190">
        <v>2.8000000000000001E-2</v>
      </c>
      <c r="R388" s="190">
        <f>Q388*H388</f>
        <v>2.8000000000000001E-2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239</v>
      </c>
      <c r="AT388" s="192" t="s">
        <v>273</v>
      </c>
      <c r="AU388" s="192" t="s">
        <v>82</v>
      </c>
      <c r="AY388" s="20" t="s">
        <v>191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80</v>
      </c>
      <c r="BK388" s="193">
        <f>ROUND(I388*H388,2)</f>
        <v>0</v>
      </c>
      <c r="BL388" s="20" t="s">
        <v>197</v>
      </c>
      <c r="BM388" s="192" t="s">
        <v>5832</v>
      </c>
    </row>
    <row r="389" spans="1:65" s="2" customFormat="1" ht="11.25">
      <c r="A389" s="37"/>
      <c r="B389" s="38"/>
      <c r="C389" s="39"/>
      <c r="D389" s="194" t="s">
        <v>199</v>
      </c>
      <c r="E389" s="39"/>
      <c r="F389" s="195" t="s">
        <v>5831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199</v>
      </c>
      <c r="AU389" s="20" t="s">
        <v>82</v>
      </c>
    </row>
    <row r="390" spans="1:65" s="2" customFormat="1" ht="16.5" customHeight="1">
      <c r="A390" s="37"/>
      <c r="B390" s="38"/>
      <c r="C390" s="223" t="s">
        <v>470</v>
      </c>
      <c r="D390" s="223" t="s">
        <v>273</v>
      </c>
      <c r="E390" s="224" t="s">
        <v>5833</v>
      </c>
      <c r="F390" s="225" t="s">
        <v>5834</v>
      </c>
      <c r="G390" s="226" t="s">
        <v>196</v>
      </c>
      <c r="H390" s="227">
        <v>3</v>
      </c>
      <c r="I390" s="228"/>
      <c r="J390" s="229">
        <f>ROUND(I390*H390,2)</f>
        <v>0</v>
      </c>
      <c r="K390" s="225" t="s">
        <v>203</v>
      </c>
      <c r="L390" s="230"/>
      <c r="M390" s="231" t="s">
        <v>19</v>
      </c>
      <c r="N390" s="232" t="s">
        <v>44</v>
      </c>
      <c r="O390" s="67"/>
      <c r="P390" s="190">
        <f>O390*H390</f>
        <v>0</v>
      </c>
      <c r="Q390" s="190">
        <v>0.04</v>
      </c>
      <c r="R390" s="190">
        <f>Q390*H390</f>
        <v>0.12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239</v>
      </c>
      <c r="AT390" s="192" t="s">
        <v>273</v>
      </c>
      <c r="AU390" s="192" t="s">
        <v>82</v>
      </c>
      <c r="AY390" s="20" t="s">
        <v>191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197</v>
      </c>
      <c r="BM390" s="192" t="s">
        <v>5835</v>
      </c>
    </row>
    <row r="391" spans="1:65" s="2" customFormat="1" ht="11.25">
      <c r="A391" s="37"/>
      <c r="B391" s="38"/>
      <c r="C391" s="39"/>
      <c r="D391" s="194" t="s">
        <v>199</v>
      </c>
      <c r="E391" s="39"/>
      <c r="F391" s="195" t="s">
        <v>5834</v>
      </c>
      <c r="G391" s="39"/>
      <c r="H391" s="39"/>
      <c r="I391" s="196"/>
      <c r="J391" s="39"/>
      <c r="K391" s="39"/>
      <c r="L391" s="42"/>
      <c r="M391" s="197"/>
      <c r="N391" s="198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199</v>
      </c>
      <c r="AU391" s="20" t="s">
        <v>82</v>
      </c>
    </row>
    <row r="392" spans="1:65" s="2" customFormat="1" ht="16.5" customHeight="1">
      <c r="A392" s="37"/>
      <c r="B392" s="38"/>
      <c r="C392" s="223" t="s">
        <v>481</v>
      </c>
      <c r="D392" s="223" t="s">
        <v>273</v>
      </c>
      <c r="E392" s="224" t="s">
        <v>5836</v>
      </c>
      <c r="F392" s="225" t="s">
        <v>5837</v>
      </c>
      <c r="G392" s="226" t="s">
        <v>196</v>
      </c>
      <c r="H392" s="227">
        <v>1</v>
      </c>
      <c r="I392" s="228"/>
      <c r="J392" s="229">
        <f>ROUND(I392*H392,2)</f>
        <v>0</v>
      </c>
      <c r="K392" s="225" t="s">
        <v>203</v>
      </c>
      <c r="L392" s="230"/>
      <c r="M392" s="231" t="s">
        <v>19</v>
      </c>
      <c r="N392" s="232" t="s">
        <v>44</v>
      </c>
      <c r="O392" s="67"/>
      <c r="P392" s="190">
        <f>O392*H392</f>
        <v>0</v>
      </c>
      <c r="Q392" s="190">
        <v>5.0999999999999997E-2</v>
      </c>
      <c r="R392" s="190">
        <f>Q392*H392</f>
        <v>5.0999999999999997E-2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239</v>
      </c>
      <c r="AT392" s="192" t="s">
        <v>273</v>
      </c>
      <c r="AU392" s="192" t="s">
        <v>82</v>
      </c>
      <c r="AY392" s="20" t="s">
        <v>191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197</v>
      </c>
      <c r="BM392" s="192" t="s">
        <v>5838</v>
      </c>
    </row>
    <row r="393" spans="1:65" s="2" customFormat="1" ht="11.25">
      <c r="A393" s="37"/>
      <c r="B393" s="38"/>
      <c r="C393" s="39"/>
      <c r="D393" s="194" t="s">
        <v>199</v>
      </c>
      <c r="E393" s="39"/>
      <c r="F393" s="195" t="s">
        <v>5837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199</v>
      </c>
      <c r="AU393" s="20" t="s">
        <v>82</v>
      </c>
    </row>
    <row r="394" spans="1:65" s="2" customFormat="1" ht="16.5" customHeight="1">
      <c r="A394" s="37"/>
      <c r="B394" s="38"/>
      <c r="C394" s="223" t="s">
        <v>493</v>
      </c>
      <c r="D394" s="223" t="s">
        <v>273</v>
      </c>
      <c r="E394" s="224" t="s">
        <v>5839</v>
      </c>
      <c r="F394" s="225" t="s">
        <v>5840</v>
      </c>
      <c r="G394" s="226" t="s">
        <v>196</v>
      </c>
      <c r="H394" s="227">
        <v>2</v>
      </c>
      <c r="I394" s="228"/>
      <c r="J394" s="229">
        <f>ROUND(I394*H394,2)</f>
        <v>0</v>
      </c>
      <c r="K394" s="225" t="s">
        <v>203</v>
      </c>
      <c r="L394" s="230"/>
      <c r="M394" s="231" t="s">
        <v>19</v>
      </c>
      <c r="N394" s="232" t="s">
        <v>44</v>
      </c>
      <c r="O394" s="67"/>
      <c r="P394" s="190">
        <f>O394*H394</f>
        <v>0</v>
      </c>
      <c r="Q394" s="190">
        <v>6.8000000000000005E-2</v>
      </c>
      <c r="R394" s="190">
        <f>Q394*H394</f>
        <v>0.13600000000000001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239</v>
      </c>
      <c r="AT394" s="192" t="s">
        <v>273</v>
      </c>
      <c r="AU394" s="192" t="s">
        <v>82</v>
      </c>
      <c r="AY394" s="20" t="s">
        <v>191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197</v>
      </c>
      <c r="BM394" s="192" t="s">
        <v>5841</v>
      </c>
    </row>
    <row r="395" spans="1:65" s="2" customFormat="1" ht="11.25">
      <c r="A395" s="37"/>
      <c r="B395" s="38"/>
      <c r="C395" s="39"/>
      <c r="D395" s="194" t="s">
        <v>199</v>
      </c>
      <c r="E395" s="39"/>
      <c r="F395" s="195" t="s">
        <v>5840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199</v>
      </c>
      <c r="AU395" s="20" t="s">
        <v>82</v>
      </c>
    </row>
    <row r="396" spans="1:65" s="2" customFormat="1" ht="16.5" customHeight="1">
      <c r="A396" s="37"/>
      <c r="B396" s="38"/>
      <c r="C396" s="181" t="s">
        <v>500</v>
      </c>
      <c r="D396" s="181" t="s">
        <v>193</v>
      </c>
      <c r="E396" s="182" t="s">
        <v>5842</v>
      </c>
      <c r="F396" s="183" t="s">
        <v>5843</v>
      </c>
      <c r="G396" s="184" t="s">
        <v>196</v>
      </c>
      <c r="H396" s="185">
        <v>7</v>
      </c>
      <c r="I396" s="186"/>
      <c r="J396" s="187">
        <f>ROUND(I396*H396,2)</f>
        <v>0</v>
      </c>
      <c r="K396" s="183" t="s">
        <v>203</v>
      </c>
      <c r="L396" s="42"/>
      <c r="M396" s="188" t="s">
        <v>19</v>
      </c>
      <c r="N396" s="189" t="s">
        <v>44</v>
      </c>
      <c r="O396" s="67"/>
      <c r="P396" s="190">
        <f>O396*H396</f>
        <v>0</v>
      </c>
      <c r="Q396" s="190">
        <v>8.7419999999999998E-2</v>
      </c>
      <c r="R396" s="190">
        <f>Q396*H396</f>
        <v>0.61193999999999993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197</v>
      </c>
      <c r="AT396" s="192" t="s">
        <v>193</v>
      </c>
      <c r="AU396" s="192" t="s">
        <v>82</v>
      </c>
      <c r="AY396" s="20" t="s">
        <v>191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80</v>
      </c>
      <c r="BK396" s="193">
        <f>ROUND(I396*H396,2)</f>
        <v>0</v>
      </c>
      <c r="BL396" s="20" t="s">
        <v>197</v>
      </c>
      <c r="BM396" s="192" t="s">
        <v>5844</v>
      </c>
    </row>
    <row r="397" spans="1:65" s="2" customFormat="1" ht="11.25">
      <c r="A397" s="37"/>
      <c r="B397" s="38"/>
      <c r="C397" s="39"/>
      <c r="D397" s="194" t="s">
        <v>199</v>
      </c>
      <c r="E397" s="39"/>
      <c r="F397" s="195" t="s">
        <v>5845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199</v>
      </c>
      <c r="AU397" s="20" t="s">
        <v>82</v>
      </c>
    </row>
    <row r="398" spans="1:65" s="2" customFormat="1" ht="11.25">
      <c r="A398" s="37"/>
      <c r="B398" s="38"/>
      <c r="C398" s="39"/>
      <c r="D398" s="199" t="s">
        <v>206</v>
      </c>
      <c r="E398" s="39"/>
      <c r="F398" s="200" t="s">
        <v>5846</v>
      </c>
      <c r="G398" s="39"/>
      <c r="H398" s="39"/>
      <c r="I398" s="196"/>
      <c r="J398" s="39"/>
      <c r="K398" s="39"/>
      <c r="L398" s="42"/>
      <c r="M398" s="197"/>
      <c r="N398" s="198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206</v>
      </c>
      <c r="AU398" s="20" t="s">
        <v>82</v>
      </c>
    </row>
    <row r="399" spans="1:65" s="13" customFormat="1" ht="11.25">
      <c r="B399" s="201"/>
      <c r="C399" s="202"/>
      <c r="D399" s="194" t="s">
        <v>208</v>
      </c>
      <c r="E399" s="203" t="s">
        <v>19</v>
      </c>
      <c r="F399" s="204" t="s">
        <v>5847</v>
      </c>
      <c r="G399" s="202"/>
      <c r="H399" s="205">
        <v>6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208</v>
      </c>
      <c r="AU399" s="211" t="s">
        <v>82</v>
      </c>
      <c r="AV399" s="13" t="s">
        <v>82</v>
      </c>
      <c r="AW399" s="13" t="s">
        <v>34</v>
      </c>
      <c r="AX399" s="13" t="s">
        <v>73</v>
      </c>
      <c r="AY399" s="211" t="s">
        <v>191</v>
      </c>
    </row>
    <row r="400" spans="1:65" s="13" customFormat="1" ht="11.25">
      <c r="B400" s="201"/>
      <c r="C400" s="202"/>
      <c r="D400" s="194" t="s">
        <v>208</v>
      </c>
      <c r="E400" s="203" t="s">
        <v>19</v>
      </c>
      <c r="F400" s="204" t="s">
        <v>5848</v>
      </c>
      <c r="G400" s="202"/>
      <c r="H400" s="205">
        <v>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208</v>
      </c>
      <c r="AU400" s="211" t="s">
        <v>82</v>
      </c>
      <c r="AV400" s="13" t="s">
        <v>82</v>
      </c>
      <c r="AW400" s="13" t="s">
        <v>34</v>
      </c>
      <c r="AX400" s="13" t="s">
        <v>73</v>
      </c>
      <c r="AY400" s="211" t="s">
        <v>191</v>
      </c>
    </row>
    <row r="401" spans="1:65" s="14" customFormat="1" ht="11.25">
      <c r="B401" s="212"/>
      <c r="C401" s="213"/>
      <c r="D401" s="194" t="s">
        <v>208</v>
      </c>
      <c r="E401" s="214" t="s">
        <v>19</v>
      </c>
      <c r="F401" s="215" t="s">
        <v>238</v>
      </c>
      <c r="G401" s="213"/>
      <c r="H401" s="216">
        <v>7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208</v>
      </c>
      <c r="AU401" s="222" t="s">
        <v>82</v>
      </c>
      <c r="AV401" s="14" t="s">
        <v>197</v>
      </c>
      <c r="AW401" s="14" t="s">
        <v>34</v>
      </c>
      <c r="AX401" s="14" t="s">
        <v>80</v>
      </c>
      <c r="AY401" s="222" t="s">
        <v>191</v>
      </c>
    </row>
    <row r="402" spans="1:65" s="2" customFormat="1" ht="16.5" customHeight="1">
      <c r="A402" s="37"/>
      <c r="B402" s="38"/>
      <c r="C402" s="223" t="s">
        <v>507</v>
      </c>
      <c r="D402" s="223" t="s">
        <v>273</v>
      </c>
      <c r="E402" s="224" t="s">
        <v>5849</v>
      </c>
      <c r="F402" s="225" t="s">
        <v>5850</v>
      </c>
      <c r="G402" s="226" t="s">
        <v>196</v>
      </c>
      <c r="H402" s="227">
        <v>7</v>
      </c>
      <c r="I402" s="228"/>
      <c r="J402" s="229">
        <f>ROUND(I402*H402,2)</f>
        <v>0</v>
      </c>
      <c r="K402" s="225" t="s">
        <v>203</v>
      </c>
      <c r="L402" s="230"/>
      <c r="M402" s="231" t="s">
        <v>19</v>
      </c>
      <c r="N402" s="232" t="s">
        <v>44</v>
      </c>
      <c r="O402" s="67"/>
      <c r="P402" s="190">
        <f>O402*H402</f>
        <v>0</v>
      </c>
      <c r="Q402" s="190">
        <v>8.1000000000000003E-2</v>
      </c>
      <c r="R402" s="190">
        <f>Q402*H402</f>
        <v>0.56700000000000006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239</v>
      </c>
      <c r="AT402" s="192" t="s">
        <v>273</v>
      </c>
      <c r="AU402" s="192" t="s">
        <v>82</v>
      </c>
      <c r="AY402" s="20" t="s">
        <v>191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197</v>
      </c>
      <c r="BM402" s="192" t="s">
        <v>5851</v>
      </c>
    </row>
    <row r="403" spans="1:65" s="2" customFormat="1" ht="11.25">
      <c r="A403" s="37"/>
      <c r="B403" s="38"/>
      <c r="C403" s="39"/>
      <c r="D403" s="194" t="s">
        <v>199</v>
      </c>
      <c r="E403" s="39"/>
      <c r="F403" s="195" t="s">
        <v>5850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199</v>
      </c>
      <c r="AU403" s="20" t="s">
        <v>82</v>
      </c>
    </row>
    <row r="404" spans="1:65" s="2" customFormat="1" ht="21.75" customHeight="1">
      <c r="A404" s="37"/>
      <c r="B404" s="38"/>
      <c r="C404" s="181" t="s">
        <v>514</v>
      </c>
      <c r="D404" s="181" t="s">
        <v>193</v>
      </c>
      <c r="E404" s="182" t="s">
        <v>5852</v>
      </c>
      <c r="F404" s="183" t="s">
        <v>5853</v>
      </c>
      <c r="G404" s="184" t="s">
        <v>202</v>
      </c>
      <c r="H404" s="185">
        <v>3.49</v>
      </c>
      <c r="I404" s="186"/>
      <c r="J404" s="187">
        <f>ROUND(I404*H404,2)</f>
        <v>0</v>
      </c>
      <c r="K404" s="183" t="s">
        <v>203</v>
      </c>
      <c r="L404" s="42"/>
      <c r="M404" s="188" t="s">
        <v>19</v>
      </c>
      <c r="N404" s="189" t="s">
        <v>44</v>
      </c>
      <c r="O404" s="67"/>
      <c r="P404" s="190">
        <f>O404*H404</f>
        <v>0</v>
      </c>
      <c r="Q404" s="190">
        <v>2.5018699999999998</v>
      </c>
      <c r="R404" s="190">
        <f>Q404*H404</f>
        <v>8.7315263000000005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197</v>
      </c>
      <c r="AT404" s="192" t="s">
        <v>193</v>
      </c>
      <c r="AU404" s="192" t="s">
        <v>82</v>
      </c>
      <c r="AY404" s="20" t="s">
        <v>191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80</v>
      </c>
      <c r="BK404" s="193">
        <f>ROUND(I404*H404,2)</f>
        <v>0</v>
      </c>
      <c r="BL404" s="20" t="s">
        <v>197</v>
      </c>
      <c r="BM404" s="192" t="s">
        <v>5854</v>
      </c>
    </row>
    <row r="405" spans="1:65" s="2" customFormat="1" ht="19.5">
      <c r="A405" s="37"/>
      <c r="B405" s="38"/>
      <c r="C405" s="39"/>
      <c r="D405" s="194" t="s">
        <v>199</v>
      </c>
      <c r="E405" s="39"/>
      <c r="F405" s="195" t="s">
        <v>5855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199</v>
      </c>
      <c r="AU405" s="20" t="s">
        <v>82</v>
      </c>
    </row>
    <row r="406" spans="1:65" s="2" customFormat="1" ht="11.25">
      <c r="A406" s="37"/>
      <c r="B406" s="38"/>
      <c r="C406" s="39"/>
      <c r="D406" s="199" t="s">
        <v>206</v>
      </c>
      <c r="E406" s="39"/>
      <c r="F406" s="200" t="s">
        <v>5856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206</v>
      </c>
      <c r="AU406" s="20" t="s">
        <v>82</v>
      </c>
    </row>
    <row r="407" spans="1:65" s="13" customFormat="1" ht="11.25">
      <c r="B407" s="201"/>
      <c r="C407" s="202"/>
      <c r="D407" s="194" t="s">
        <v>208</v>
      </c>
      <c r="E407" s="203" t="s">
        <v>19</v>
      </c>
      <c r="F407" s="204" t="s">
        <v>5857</v>
      </c>
      <c r="G407" s="202"/>
      <c r="H407" s="205">
        <v>3.49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208</v>
      </c>
      <c r="AU407" s="211" t="s">
        <v>82</v>
      </c>
      <c r="AV407" s="13" t="s">
        <v>82</v>
      </c>
      <c r="AW407" s="13" t="s">
        <v>34</v>
      </c>
      <c r="AX407" s="13" t="s">
        <v>80</v>
      </c>
      <c r="AY407" s="211" t="s">
        <v>191</v>
      </c>
    </row>
    <row r="408" spans="1:65" s="2" customFormat="1" ht="21.75" customHeight="1">
      <c r="A408" s="37"/>
      <c r="B408" s="38"/>
      <c r="C408" s="181" t="s">
        <v>521</v>
      </c>
      <c r="D408" s="181" t="s">
        <v>193</v>
      </c>
      <c r="E408" s="182" t="s">
        <v>5858</v>
      </c>
      <c r="F408" s="183" t="s">
        <v>5859</v>
      </c>
      <c r="G408" s="184" t="s">
        <v>282</v>
      </c>
      <c r="H408" s="185">
        <v>3.41</v>
      </c>
      <c r="I408" s="186"/>
      <c r="J408" s="187">
        <f>ROUND(I408*H408,2)</f>
        <v>0</v>
      </c>
      <c r="K408" s="183" t="s">
        <v>203</v>
      </c>
      <c r="L408" s="42"/>
      <c r="M408" s="188" t="s">
        <v>19</v>
      </c>
      <c r="N408" s="189" t="s">
        <v>44</v>
      </c>
      <c r="O408" s="67"/>
      <c r="P408" s="190">
        <f>O408*H408</f>
        <v>0</v>
      </c>
      <c r="Q408" s="190">
        <v>7.8799999999999999E-3</v>
      </c>
      <c r="R408" s="190">
        <f>Q408*H408</f>
        <v>2.68708E-2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197</v>
      </c>
      <c r="AT408" s="192" t="s">
        <v>193</v>
      </c>
      <c r="AU408" s="192" t="s">
        <v>82</v>
      </c>
      <c r="AY408" s="20" t="s">
        <v>191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80</v>
      </c>
      <c r="BK408" s="193">
        <f>ROUND(I408*H408,2)</f>
        <v>0</v>
      </c>
      <c r="BL408" s="20" t="s">
        <v>197</v>
      </c>
      <c r="BM408" s="192" t="s">
        <v>5860</v>
      </c>
    </row>
    <row r="409" spans="1:65" s="2" customFormat="1" ht="19.5">
      <c r="A409" s="37"/>
      <c r="B409" s="38"/>
      <c r="C409" s="39"/>
      <c r="D409" s="194" t="s">
        <v>199</v>
      </c>
      <c r="E409" s="39"/>
      <c r="F409" s="195" t="s">
        <v>5861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199</v>
      </c>
      <c r="AU409" s="20" t="s">
        <v>82</v>
      </c>
    </row>
    <row r="410" spans="1:65" s="2" customFormat="1" ht="11.25">
      <c r="A410" s="37"/>
      <c r="B410" s="38"/>
      <c r="C410" s="39"/>
      <c r="D410" s="199" t="s">
        <v>206</v>
      </c>
      <c r="E410" s="39"/>
      <c r="F410" s="200" t="s">
        <v>5862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206</v>
      </c>
      <c r="AU410" s="20" t="s">
        <v>82</v>
      </c>
    </row>
    <row r="411" spans="1:65" s="13" customFormat="1" ht="11.25">
      <c r="B411" s="201"/>
      <c r="C411" s="202"/>
      <c r="D411" s="194" t="s">
        <v>208</v>
      </c>
      <c r="E411" s="203" t="s">
        <v>19</v>
      </c>
      <c r="F411" s="204" t="s">
        <v>5863</v>
      </c>
      <c r="G411" s="202"/>
      <c r="H411" s="205">
        <v>3.41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208</v>
      </c>
      <c r="AU411" s="211" t="s">
        <v>82</v>
      </c>
      <c r="AV411" s="13" t="s">
        <v>82</v>
      </c>
      <c r="AW411" s="13" t="s">
        <v>34</v>
      </c>
      <c r="AX411" s="13" t="s">
        <v>80</v>
      </c>
      <c r="AY411" s="211" t="s">
        <v>191</v>
      </c>
    </row>
    <row r="412" spans="1:65" s="2" customFormat="1" ht="24.2" customHeight="1">
      <c r="A412" s="37"/>
      <c r="B412" s="38"/>
      <c r="C412" s="181" t="s">
        <v>528</v>
      </c>
      <c r="D412" s="181" t="s">
        <v>193</v>
      </c>
      <c r="E412" s="182" t="s">
        <v>5864</v>
      </c>
      <c r="F412" s="183" t="s">
        <v>5865</v>
      </c>
      <c r="G412" s="184" t="s">
        <v>282</v>
      </c>
      <c r="H412" s="185">
        <v>3.41</v>
      </c>
      <c r="I412" s="186"/>
      <c r="J412" s="187">
        <f>ROUND(I412*H412,2)</f>
        <v>0</v>
      </c>
      <c r="K412" s="183" t="s">
        <v>203</v>
      </c>
      <c r="L412" s="42"/>
      <c r="M412" s="188" t="s">
        <v>19</v>
      </c>
      <c r="N412" s="189" t="s">
        <v>44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197</v>
      </c>
      <c r="AT412" s="192" t="s">
        <v>193</v>
      </c>
      <c r="AU412" s="192" t="s">
        <v>82</v>
      </c>
      <c r="AY412" s="20" t="s">
        <v>191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80</v>
      </c>
      <c r="BK412" s="193">
        <f>ROUND(I412*H412,2)</f>
        <v>0</v>
      </c>
      <c r="BL412" s="20" t="s">
        <v>197</v>
      </c>
      <c r="BM412" s="192" t="s">
        <v>5866</v>
      </c>
    </row>
    <row r="413" spans="1:65" s="2" customFormat="1" ht="19.5">
      <c r="A413" s="37"/>
      <c r="B413" s="38"/>
      <c r="C413" s="39"/>
      <c r="D413" s="194" t="s">
        <v>199</v>
      </c>
      <c r="E413" s="39"/>
      <c r="F413" s="195" t="s">
        <v>5867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199</v>
      </c>
      <c r="AU413" s="20" t="s">
        <v>82</v>
      </c>
    </row>
    <row r="414" spans="1:65" s="2" customFormat="1" ht="11.25">
      <c r="A414" s="37"/>
      <c r="B414" s="38"/>
      <c r="C414" s="39"/>
      <c r="D414" s="199" t="s">
        <v>206</v>
      </c>
      <c r="E414" s="39"/>
      <c r="F414" s="200" t="s">
        <v>5868</v>
      </c>
      <c r="G414" s="39"/>
      <c r="H414" s="39"/>
      <c r="I414" s="196"/>
      <c r="J414" s="39"/>
      <c r="K414" s="39"/>
      <c r="L414" s="42"/>
      <c r="M414" s="197"/>
      <c r="N414" s="198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206</v>
      </c>
      <c r="AU414" s="20" t="s">
        <v>82</v>
      </c>
    </row>
    <row r="415" spans="1:65" s="2" customFormat="1" ht="16.5" customHeight="1">
      <c r="A415" s="37"/>
      <c r="B415" s="38"/>
      <c r="C415" s="181" t="s">
        <v>533</v>
      </c>
      <c r="D415" s="181" t="s">
        <v>193</v>
      </c>
      <c r="E415" s="182" t="s">
        <v>5869</v>
      </c>
      <c r="F415" s="183" t="s">
        <v>5870</v>
      </c>
      <c r="G415" s="184" t="s">
        <v>255</v>
      </c>
      <c r="H415" s="185">
        <v>0.37</v>
      </c>
      <c r="I415" s="186"/>
      <c r="J415" s="187">
        <f>ROUND(I415*H415,2)</f>
        <v>0</v>
      </c>
      <c r="K415" s="183" t="s">
        <v>203</v>
      </c>
      <c r="L415" s="42"/>
      <c r="M415" s="188" t="s">
        <v>19</v>
      </c>
      <c r="N415" s="189" t="s">
        <v>44</v>
      </c>
      <c r="O415" s="67"/>
      <c r="P415" s="190">
        <f>O415*H415</f>
        <v>0</v>
      </c>
      <c r="Q415" s="190">
        <v>1.06277</v>
      </c>
      <c r="R415" s="190">
        <f>Q415*H415</f>
        <v>0.39322489999999999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197</v>
      </c>
      <c r="AT415" s="192" t="s">
        <v>193</v>
      </c>
      <c r="AU415" s="192" t="s">
        <v>82</v>
      </c>
      <c r="AY415" s="20" t="s">
        <v>191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80</v>
      </c>
      <c r="BK415" s="193">
        <f>ROUND(I415*H415,2)</f>
        <v>0</v>
      </c>
      <c r="BL415" s="20" t="s">
        <v>197</v>
      </c>
      <c r="BM415" s="192" t="s">
        <v>5871</v>
      </c>
    </row>
    <row r="416" spans="1:65" s="2" customFormat="1" ht="11.25">
      <c r="A416" s="37"/>
      <c r="B416" s="38"/>
      <c r="C416" s="39"/>
      <c r="D416" s="194" t="s">
        <v>199</v>
      </c>
      <c r="E416" s="39"/>
      <c r="F416" s="195" t="s">
        <v>5872</v>
      </c>
      <c r="G416" s="39"/>
      <c r="H416" s="39"/>
      <c r="I416" s="196"/>
      <c r="J416" s="39"/>
      <c r="K416" s="39"/>
      <c r="L416" s="42"/>
      <c r="M416" s="197"/>
      <c r="N416" s="198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199</v>
      </c>
      <c r="AU416" s="20" t="s">
        <v>82</v>
      </c>
    </row>
    <row r="417" spans="1:65" s="2" customFormat="1" ht="11.25">
      <c r="A417" s="37"/>
      <c r="B417" s="38"/>
      <c r="C417" s="39"/>
      <c r="D417" s="199" t="s">
        <v>206</v>
      </c>
      <c r="E417" s="39"/>
      <c r="F417" s="200" t="s">
        <v>5873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206</v>
      </c>
      <c r="AU417" s="20" t="s">
        <v>82</v>
      </c>
    </row>
    <row r="418" spans="1:65" s="13" customFormat="1" ht="11.25">
      <c r="B418" s="201"/>
      <c r="C418" s="202"/>
      <c r="D418" s="194" t="s">
        <v>208</v>
      </c>
      <c r="E418" s="203" t="s">
        <v>19</v>
      </c>
      <c r="F418" s="204" t="s">
        <v>5874</v>
      </c>
      <c r="G418" s="202"/>
      <c r="H418" s="205">
        <v>0.37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208</v>
      </c>
      <c r="AU418" s="211" t="s">
        <v>82</v>
      </c>
      <c r="AV418" s="13" t="s">
        <v>82</v>
      </c>
      <c r="AW418" s="13" t="s">
        <v>34</v>
      </c>
      <c r="AX418" s="13" t="s">
        <v>80</v>
      </c>
      <c r="AY418" s="211" t="s">
        <v>191</v>
      </c>
    </row>
    <row r="419" spans="1:65" s="12" customFormat="1" ht="22.9" customHeight="1">
      <c r="B419" s="165"/>
      <c r="C419" s="166"/>
      <c r="D419" s="167" t="s">
        <v>72</v>
      </c>
      <c r="E419" s="179" t="s">
        <v>239</v>
      </c>
      <c r="F419" s="179" t="s">
        <v>977</v>
      </c>
      <c r="G419" s="166"/>
      <c r="H419" s="166"/>
      <c r="I419" s="169"/>
      <c r="J419" s="180">
        <f>BK419</f>
        <v>0</v>
      </c>
      <c r="K419" s="166"/>
      <c r="L419" s="171"/>
      <c r="M419" s="172"/>
      <c r="N419" s="173"/>
      <c r="O419" s="173"/>
      <c r="P419" s="174">
        <f>SUM(P420:P495)</f>
        <v>0</v>
      </c>
      <c r="Q419" s="173"/>
      <c r="R419" s="174">
        <f>SUM(R420:R495)</f>
        <v>53.928614200000013</v>
      </c>
      <c r="S419" s="173"/>
      <c r="T419" s="175">
        <f>SUM(T420:T495)</f>
        <v>0</v>
      </c>
      <c r="AR419" s="176" t="s">
        <v>80</v>
      </c>
      <c r="AT419" s="177" t="s">
        <v>72</v>
      </c>
      <c r="AU419" s="177" t="s">
        <v>80</v>
      </c>
      <c r="AY419" s="176" t="s">
        <v>191</v>
      </c>
      <c r="BK419" s="178">
        <f>SUM(BK420:BK495)</f>
        <v>0</v>
      </c>
    </row>
    <row r="420" spans="1:65" s="2" customFormat="1" ht="16.5" customHeight="1">
      <c r="A420" s="37"/>
      <c r="B420" s="38"/>
      <c r="C420" s="181" t="s">
        <v>540</v>
      </c>
      <c r="D420" s="181" t="s">
        <v>193</v>
      </c>
      <c r="E420" s="182" t="s">
        <v>5875</v>
      </c>
      <c r="F420" s="183" t="s">
        <v>5876</v>
      </c>
      <c r="G420" s="184" t="s">
        <v>301</v>
      </c>
      <c r="H420" s="185">
        <v>126</v>
      </c>
      <c r="I420" s="186"/>
      <c r="J420" s="187">
        <f>ROUND(I420*H420,2)</f>
        <v>0</v>
      </c>
      <c r="K420" s="183" t="s">
        <v>203</v>
      </c>
      <c r="L420" s="42"/>
      <c r="M420" s="188" t="s">
        <v>19</v>
      </c>
      <c r="N420" s="189" t="s">
        <v>44</v>
      </c>
      <c r="O420" s="67"/>
      <c r="P420" s="190">
        <f>O420*H420</f>
        <v>0</v>
      </c>
      <c r="Q420" s="190">
        <v>1.0000000000000001E-5</v>
      </c>
      <c r="R420" s="190">
        <f>Q420*H420</f>
        <v>1.2600000000000001E-3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197</v>
      </c>
      <c r="AT420" s="192" t="s">
        <v>193</v>
      </c>
      <c r="AU420" s="192" t="s">
        <v>82</v>
      </c>
      <c r="AY420" s="20" t="s">
        <v>191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197</v>
      </c>
      <c r="BM420" s="192" t="s">
        <v>5877</v>
      </c>
    </row>
    <row r="421" spans="1:65" s="2" customFormat="1" ht="11.25">
      <c r="A421" s="37"/>
      <c r="B421" s="38"/>
      <c r="C421" s="39"/>
      <c r="D421" s="194" t="s">
        <v>199</v>
      </c>
      <c r="E421" s="39"/>
      <c r="F421" s="195" t="s">
        <v>5878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199</v>
      </c>
      <c r="AU421" s="20" t="s">
        <v>82</v>
      </c>
    </row>
    <row r="422" spans="1:65" s="2" customFormat="1" ht="11.25">
      <c r="A422" s="37"/>
      <c r="B422" s="38"/>
      <c r="C422" s="39"/>
      <c r="D422" s="199" t="s">
        <v>206</v>
      </c>
      <c r="E422" s="39"/>
      <c r="F422" s="200" t="s">
        <v>5879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206</v>
      </c>
      <c r="AU422" s="20" t="s">
        <v>82</v>
      </c>
    </row>
    <row r="423" spans="1:65" s="13" customFormat="1" ht="11.25">
      <c r="B423" s="201"/>
      <c r="C423" s="202"/>
      <c r="D423" s="194" t="s">
        <v>208</v>
      </c>
      <c r="E423" s="203" t="s">
        <v>19</v>
      </c>
      <c r="F423" s="204" t="s">
        <v>5880</v>
      </c>
      <c r="G423" s="202"/>
      <c r="H423" s="205">
        <v>126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208</v>
      </c>
      <c r="AU423" s="211" t="s">
        <v>82</v>
      </c>
      <c r="AV423" s="13" t="s">
        <v>82</v>
      </c>
      <c r="AW423" s="13" t="s">
        <v>34</v>
      </c>
      <c r="AX423" s="13" t="s">
        <v>80</v>
      </c>
      <c r="AY423" s="211" t="s">
        <v>191</v>
      </c>
    </row>
    <row r="424" spans="1:65" s="2" customFormat="1" ht="16.5" customHeight="1">
      <c r="A424" s="37"/>
      <c r="B424" s="38"/>
      <c r="C424" s="223" t="s">
        <v>547</v>
      </c>
      <c r="D424" s="223" t="s">
        <v>273</v>
      </c>
      <c r="E424" s="224" t="s">
        <v>5881</v>
      </c>
      <c r="F424" s="225" t="s">
        <v>5882</v>
      </c>
      <c r="G424" s="226" t="s">
        <v>301</v>
      </c>
      <c r="H424" s="227">
        <v>129.78</v>
      </c>
      <c r="I424" s="228"/>
      <c r="J424" s="229">
        <f>ROUND(I424*H424,2)</f>
        <v>0</v>
      </c>
      <c r="K424" s="225" t="s">
        <v>203</v>
      </c>
      <c r="L424" s="230"/>
      <c r="M424" s="231" t="s">
        <v>19</v>
      </c>
      <c r="N424" s="232" t="s">
        <v>44</v>
      </c>
      <c r="O424" s="67"/>
      <c r="P424" s="190">
        <f>O424*H424</f>
        <v>0</v>
      </c>
      <c r="Q424" s="190">
        <v>5.4999999999999997E-3</v>
      </c>
      <c r="R424" s="190">
        <f>Q424*H424</f>
        <v>0.71378999999999992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239</v>
      </c>
      <c r="AT424" s="192" t="s">
        <v>273</v>
      </c>
      <c r="AU424" s="192" t="s">
        <v>82</v>
      </c>
      <c r="AY424" s="20" t="s">
        <v>191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80</v>
      </c>
      <c r="BK424" s="193">
        <f>ROUND(I424*H424,2)</f>
        <v>0</v>
      </c>
      <c r="BL424" s="20" t="s">
        <v>197</v>
      </c>
      <c r="BM424" s="192" t="s">
        <v>5883</v>
      </c>
    </row>
    <row r="425" spans="1:65" s="2" customFormat="1" ht="11.25">
      <c r="A425" s="37"/>
      <c r="B425" s="38"/>
      <c r="C425" s="39"/>
      <c r="D425" s="194" t="s">
        <v>199</v>
      </c>
      <c r="E425" s="39"/>
      <c r="F425" s="195" t="s">
        <v>5882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199</v>
      </c>
      <c r="AU425" s="20" t="s">
        <v>82</v>
      </c>
    </row>
    <row r="426" spans="1:65" s="13" customFormat="1" ht="11.25">
      <c r="B426" s="201"/>
      <c r="C426" s="202"/>
      <c r="D426" s="194" t="s">
        <v>208</v>
      </c>
      <c r="E426" s="203" t="s">
        <v>19</v>
      </c>
      <c r="F426" s="204" t="s">
        <v>1193</v>
      </c>
      <c r="G426" s="202"/>
      <c r="H426" s="205">
        <v>126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208</v>
      </c>
      <c r="AU426" s="211" t="s">
        <v>82</v>
      </c>
      <c r="AV426" s="13" t="s">
        <v>82</v>
      </c>
      <c r="AW426" s="13" t="s">
        <v>34</v>
      </c>
      <c r="AX426" s="13" t="s">
        <v>80</v>
      </c>
      <c r="AY426" s="211" t="s">
        <v>191</v>
      </c>
    </row>
    <row r="427" spans="1:65" s="13" customFormat="1" ht="11.25">
      <c r="B427" s="201"/>
      <c r="C427" s="202"/>
      <c r="D427" s="194" t="s">
        <v>208</v>
      </c>
      <c r="E427" s="202"/>
      <c r="F427" s="204" t="s">
        <v>5884</v>
      </c>
      <c r="G427" s="202"/>
      <c r="H427" s="205">
        <v>129.78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208</v>
      </c>
      <c r="AU427" s="211" t="s">
        <v>82</v>
      </c>
      <c r="AV427" s="13" t="s">
        <v>82</v>
      </c>
      <c r="AW427" s="13" t="s">
        <v>4</v>
      </c>
      <c r="AX427" s="13" t="s">
        <v>80</v>
      </c>
      <c r="AY427" s="211" t="s">
        <v>191</v>
      </c>
    </row>
    <row r="428" spans="1:65" s="2" customFormat="1" ht="16.5" customHeight="1">
      <c r="A428" s="37"/>
      <c r="B428" s="38"/>
      <c r="C428" s="181" t="s">
        <v>552</v>
      </c>
      <c r="D428" s="181" t="s">
        <v>193</v>
      </c>
      <c r="E428" s="182" t="s">
        <v>5885</v>
      </c>
      <c r="F428" s="183" t="s">
        <v>5886</v>
      </c>
      <c r="G428" s="184" t="s">
        <v>301</v>
      </c>
      <c r="H428" s="185">
        <v>18</v>
      </c>
      <c r="I428" s="186"/>
      <c r="J428" s="187">
        <f>ROUND(I428*H428,2)</f>
        <v>0</v>
      </c>
      <c r="K428" s="183" t="s">
        <v>203</v>
      </c>
      <c r="L428" s="42"/>
      <c r="M428" s="188" t="s">
        <v>19</v>
      </c>
      <c r="N428" s="189" t="s">
        <v>44</v>
      </c>
      <c r="O428" s="67"/>
      <c r="P428" s="190">
        <f>O428*H428</f>
        <v>0</v>
      </c>
      <c r="Q428" s="190">
        <v>1.0000000000000001E-5</v>
      </c>
      <c r="R428" s="190">
        <f>Q428*H428</f>
        <v>1.8000000000000001E-4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197</v>
      </c>
      <c r="AT428" s="192" t="s">
        <v>193</v>
      </c>
      <c r="AU428" s="192" t="s">
        <v>82</v>
      </c>
      <c r="AY428" s="20" t="s">
        <v>191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80</v>
      </c>
      <c r="BK428" s="193">
        <f>ROUND(I428*H428,2)</f>
        <v>0</v>
      </c>
      <c r="BL428" s="20" t="s">
        <v>197</v>
      </c>
      <c r="BM428" s="192" t="s">
        <v>5887</v>
      </c>
    </row>
    <row r="429" spans="1:65" s="2" customFormat="1" ht="11.25">
      <c r="A429" s="37"/>
      <c r="B429" s="38"/>
      <c r="C429" s="39"/>
      <c r="D429" s="194" t="s">
        <v>199</v>
      </c>
      <c r="E429" s="39"/>
      <c r="F429" s="195" t="s">
        <v>5888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199</v>
      </c>
      <c r="AU429" s="20" t="s">
        <v>82</v>
      </c>
    </row>
    <row r="430" spans="1:65" s="2" customFormat="1" ht="11.25">
      <c r="A430" s="37"/>
      <c r="B430" s="38"/>
      <c r="C430" s="39"/>
      <c r="D430" s="199" t="s">
        <v>206</v>
      </c>
      <c r="E430" s="39"/>
      <c r="F430" s="200" t="s">
        <v>5889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206</v>
      </c>
      <c r="AU430" s="20" t="s">
        <v>82</v>
      </c>
    </row>
    <row r="431" spans="1:65" s="2" customFormat="1" ht="16.5" customHeight="1">
      <c r="A431" s="37"/>
      <c r="B431" s="38"/>
      <c r="C431" s="223" t="s">
        <v>601</v>
      </c>
      <c r="D431" s="223" t="s">
        <v>273</v>
      </c>
      <c r="E431" s="224" t="s">
        <v>5890</v>
      </c>
      <c r="F431" s="225" t="s">
        <v>5891</v>
      </c>
      <c r="G431" s="226" t="s">
        <v>301</v>
      </c>
      <c r="H431" s="227">
        <v>18.54</v>
      </c>
      <c r="I431" s="228"/>
      <c r="J431" s="229">
        <f>ROUND(I431*H431,2)</f>
        <v>0</v>
      </c>
      <c r="K431" s="225" t="s">
        <v>203</v>
      </c>
      <c r="L431" s="230"/>
      <c r="M431" s="231" t="s">
        <v>19</v>
      </c>
      <c r="N431" s="232" t="s">
        <v>44</v>
      </c>
      <c r="O431" s="67"/>
      <c r="P431" s="190">
        <f>O431*H431</f>
        <v>0</v>
      </c>
      <c r="Q431" s="190">
        <v>6.7299999999999999E-3</v>
      </c>
      <c r="R431" s="190">
        <f>Q431*H431</f>
        <v>0.12477419999999999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239</v>
      </c>
      <c r="AT431" s="192" t="s">
        <v>273</v>
      </c>
      <c r="AU431" s="192" t="s">
        <v>82</v>
      </c>
      <c r="AY431" s="20" t="s">
        <v>191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80</v>
      </c>
      <c r="BK431" s="193">
        <f>ROUND(I431*H431,2)</f>
        <v>0</v>
      </c>
      <c r="BL431" s="20" t="s">
        <v>197</v>
      </c>
      <c r="BM431" s="192" t="s">
        <v>5892</v>
      </c>
    </row>
    <row r="432" spans="1:65" s="2" customFormat="1" ht="11.25">
      <c r="A432" s="37"/>
      <c r="B432" s="38"/>
      <c r="C432" s="39"/>
      <c r="D432" s="194" t="s">
        <v>199</v>
      </c>
      <c r="E432" s="39"/>
      <c r="F432" s="195" t="s">
        <v>5891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199</v>
      </c>
      <c r="AU432" s="20" t="s">
        <v>82</v>
      </c>
    </row>
    <row r="433" spans="1:65" s="13" customFormat="1" ht="11.25">
      <c r="B433" s="201"/>
      <c r="C433" s="202"/>
      <c r="D433" s="194" t="s">
        <v>208</v>
      </c>
      <c r="E433" s="203" t="s">
        <v>19</v>
      </c>
      <c r="F433" s="204" t="s">
        <v>306</v>
      </c>
      <c r="G433" s="202"/>
      <c r="H433" s="205">
        <v>18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208</v>
      </c>
      <c r="AU433" s="211" t="s">
        <v>82</v>
      </c>
      <c r="AV433" s="13" t="s">
        <v>82</v>
      </c>
      <c r="AW433" s="13" t="s">
        <v>34</v>
      </c>
      <c r="AX433" s="13" t="s">
        <v>80</v>
      </c>
      <c r="AY433" s="211" t="s">
        <v>191</v>
      </c>
    </row>
    <row r="434" spans="1:65" s="13" customFormat="1" ht="11.25">
      <c r="B434" s="201"/>
      <c r="C434" s="202"/>
      <c r="D434" s="194" t="s">
        <v>208</v>
      </c>
      <c r="E434" s="202"/>
      <c r="F434" s="204" t="s">
        <v>5893</v>
      </c>
      <c r="G434" s="202"/>
      <c r="H434" s="205">
        <v>18.54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208</v>
      </c>
      <c r="AU434" s="211" t="s">
        <v>82</v>
      </c>
      <c r="AV434" s="13" t="s">
        <v>82</v>
      </c>
      <c r="AW434" s="13" t="s">
        <v>4</v>
      </c>
      <c r="AX434" s="13" t="s">
        <v>80</v>
      </c>
      <c r="AY434" s="211" t="s">
        <v>191</v>
      </c>
    </row>
    <row r="435" spans="1:65" s="2" customFormat="1" ht="16.5" customHeight="1">
      <c r="A435" s="37"/>
      <c r="B435" s="38"/>
      <c r="C435" s="181" t="s">
        <v>610</v>
      </c>
      <c r="D435" s="181" t="s">
        <v>193</v>
      </c>
      <c r="E435" s="182" t="s">
        <v>5894</v>
      </c>
      <c r="F435" s="183" t="s">
        <v>5895</v>
      </c>
      <c r="G435" s="184" t="s">
        <v>5896</v>
      </c>
      <c r="H435" s="185">
        <v>13</v>
      </c>
      <c r="I435" s="186"/>
      <c r="J435" s="187">
        <f>ROUND(I435*H435,2)</f>
        <v>0</v>
      </c>
      <c r="K435" s="183" t="s">
        <v>203</v>
      </c>
      <c r="L435" s="42"/>
      <c r="M435" s="188" t="s">
        <v>19</v>
      </c>
      <c r="N435" s="189" t="s">
        <v>44</v>
      </c>
      <c r="O435" s="67"/>
      <c r="P435" s="190">
        <f>O435*H435</f>
        <v>0</v>
      </c>
      <c r="Q435" s="190">
        <v>1.8000000000000001E-4</v>
      </c>
      <c r="R435" s="190">
        <f>Q435*H435</f>
        <v>2.3400000000000001E-3</v>
      </c>
      <c r="S435" s="190">
        <v>0</v>
      </c>
      <c r="T435" s="19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92" t="s">
        <v>197</v>
      </c>
      <c r="AT435" s="192" t="s">
        <v>193</v>
      </c>
      <c r="AU435" s="192" t="s">
        <v>82</v>
      </c>
      <c r="AY435" s="20" t="s">
        <v>191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0" t="s">
        <v>80</v>
      </c>
      <c r="BK435" s="193">
        <f>ROUND(I435*H435,2)</f>
        <v>0</v>
      </c>
      <c r="BL435" s="20" t="s">
        <v>197</v>
      </c>
      <c r="BM435" s="192" t="s">
        <v>5897</v>
      </c>
    </row>
    <row r="436" spans="1:65" s="2" customFormat="1" ht="11.25">
      <c r="A436" s="37"/>
      <c r="B436" s="38"/>
      <c r="C436" s="39"/>
      <c r="D436" s="194" t="s">
        <v>199</v>
      </c>
      <c r="E436" s="39"/>
      <c r="F436" s="195" t="s">
        <v>5898</v>
      </c>
      <c r="G436" s="39"/>
      <c r="H436" s="39"/>
      <c r="I436" s="196"/>
      <c r="J436" s="39"/>
      <c r="K436" s="39"/>
      <c r="L436" s="42"/>
      <c r="M436" s="197"/>
      <c r="N436" s="198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199</v>
      </c>
      <c r="AU436" s="20" t="s">
        <v>82</v>
      </c>
    </row>
    <row r="437" spans="1:65" s="2" customFormat="1" ht="11.25">
      <c r="A437" s="37"/>
      <c r="B437" s="38"/>
      <c r="C437" s="39"/>
      <c r="D437" s="199" t="s">
        <v>206</v>
      </c>
      <c r="E437" s="39"/>
      <c r="F437" s="200" t="s">
        <v>5899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206</v>
      </c>
      <c r="AU437" s="20" t="s">
        <v>82</v>
      </c>
    </row>
    <row r="438" spans="1:65" s="2" customFormat="1" ht="16.5" customHeight="1">
      <c r="A438" s="37"/>
      <c r="B438" s="38"/>
      <c r="C438" s="181" t="s">
        <v>617</v>
      </c>
      <c r="D438" s="181" t="s">
        <v>193</v>
      </c>
      <c r="E438" s="182" t="s">
        <v>5900</v>
      </c>
      <c r="F438" s="183" t="s">
        <v>5901</v>
      </c>
      <c r="G438" s="184" t="s">
        <v>196</v>
      </c>
      <c r="H438" s="185">
        <v>9</v>
      </c>
      <c r="I438" s="186"/>
      <c r="J438" s="187">
        <f>ROUND(I438*H438,2)</f>
        <v>0</v>
      </c>
      <c r="K438" s="183" t="s">
        <v>203</v>
      </c>
      <c r="L438" s="42"/>
      <c r="M438" s="188" t="s">
        <v>19</v>
      </c>
      <c r="N438" s="189" t="s">
        <v>44</v>
      </c>
      <c r="O438" s="67"/>
      <c r="P438" s="190">
        <f>O438*H438</f>
        <v>0</v>
      </c>
      <c r="Q438" s="190">
        <v>1.4212199999999999</v>
      </c>
      <c r="R438" s="190">
        <f>Q438*H438</f>
        <v>12.790979999999999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197</v>
      </c>
      <c r="AT438" s="192" t="s">
        <v>193</v>
      </c>
      <c r="AU438" s="192" t="s">
        <v>82</v>
      </c>
      <c r="AY438" s="20" t="s">
        <v>191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197</v>
      </c>
      <c r="BM438" s="192" t="s">
        <v>5902</v>
      </c>
    </row>
    <row r="439" spans="1:65" s="2" customFormat="1" ht="11.25">
      <c r="A439" s="37"/>
      <c r="B439" s="38"/>
      <c r="C439" s="39"/>
      <c r="D439" s="194" t="s">
        <v>199</v>
      </c>
      <c r="E439" s="39"/>
      <c r="F439" s="195" t="s">
        <v>5903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199</v>
      </c>
      <c r="AU439" s="20" t="s">
        <v>82</v>
      </c>
    </row>
    <row r="440" spans="1:65" s="2" customFormat="1" ht="11.25">
      <c r="A440" s="37"/>
      <c r="B440" s="38"/>
      <c r="C440" s="39"/>
      <c r="D440" s="199" t="s">
        <v>206</v>
      </c>
      <c r="E440" s="39"/>
      <c r="F440" s="200" t="s">
        <v>5904</v>
      </c>
      <c r="G440" s="39"/>
      <c r="H440" s="39"/>
      <c r="I440" s="196"/>
      <c r="J440" s="39"/>
      <c r="K440" s="39"/>
      <c r="L440" s="42"/>
      <c r="M440" s="197"/>
      <c r="N440" s="198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206</v>
      </c>
      <c r="AU440" s="20" t="s">
        <v>82</v>
      </c>
    </row>
    <row r="441" spans="1:65" s="2" customFormat="1" ht="16.5" customHeight="1">
      <c r="A441" s="37"/>
      <c r="B441" s="38"/>
      <c r="C441" s="181" t="s">
        <v>622</v>
      </c>
      <c r="D441" s="181" t="s">
        <v>193</v>
      </c>
      <c r="E441" s="182" t="s">
        <v>5905</v>
      </c>
      <c r="F441" s="183" t="s">
        <v>5906</v>
      </c>
      <c r="G441" s="184" t="s">
        <v>196</v>
      </c>
      <c r="H441" s="185">
        <v>1</v>
      </c>
      <c r="I441" s="186"/>
      <c r="J441" s="187">
        <f>ROUND(I441*H441,2)</f>
        <v>0</v>
      </c>
      <c r="K441" s="183" t="s">
        <v>203</v>
      </c>
      <c r="L441" s="42"/>
      <c r="M441" s="188" t="s">
        <v>19</v>
      </c>
      <c r="N441" s="189" t="s">
        <v>44</v>
      </c>
      <c r="O441" s="67"/>
      <c r="P441" s="190">
        <f>O441*H441</f>
        <v>0</v>
      </c>
      <c r="Q441" s="190">
        <v>1.218E-2</v>
      </c>
      <c r="R441" s="190">
        <f>Q441*H441</f>
        <v>1.218E-2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197</v>
      </c>
      <c r="AT441" s="192" t="s">
        <v>193</v>
      </c>
      <c r="AU441" s="192" t="s">
        <v>82</v>
      </c>
      <c r="AY441" s="20" t="s">
        <v>191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80</v>
      </c>
      <c r="BK441" s="193">
        <f>ROUND(I441*H441,2)</f>
        <v>0</v>
      </c>
      <c r="BL441" s="20" t="s">
        <v>197</v>
      </c>
      <c r="BM441" s="192" t="s">
        <v>5907</v>
      </c>
    </row>
    <row r="442" spans="1:65" s="2" customFormat="1" ht="11.25">
      <c r="A442" s="37"/>
      <c r="B442" s="38"/>
      <c r="C442" s="39"/>
      <c r="D442" s="194" t="s">
        <v>199</v>
      </c>
      <c r="E442" s="39"/>
      <c r="F442" s="195" t="s">
        <v>5908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199</v>
      </c>
      <c r="AU442" s="20" t="s">
        <v>82</v>
      </c>
    </row>
    <row r="443" spans="1:65" s="2" customFormat="1" ht="11.25">
      <c r="A443" s="37"/>
      <c r="B443" s="38"/>
      <c r="C443" s="39"/>
      <c r="D443" s="199" t="s">
        <v>206</v>
      </c>
      <c r="E443" s="39"/>
      <c r="F443" s="200" t="s">
        <v>5909</v>
      </c>
      <c r="G443" s="39"/>
      <c r="H443" s="39"/>
      <c r="I443" s="196"/>
      <c r="J443" s="39"/>
      <c r="K443" s="39"/>
      <c r="L443" s="42"/>
      <c r="M443" s="197"/>
      <c r="N443" s="198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206</v>
      </c>
      <c r="AU443" s="20" t="s">
        <v>82</v>
      </c>
    </row>
    <row r="444" spans="1:65" s="13" customFormat="1" ht="11.25">
      <c r="B444" s="201"/>
      <c r="C444" s="202"/>
      <c r="D444" s="194" t="s">
        <v>208</v>
      </c>
      <c r="E444" s="203" t="s">
        <v>19</v>
      </c>
      <c r="F444" s="204" t="s">
        <v>5848</v>
      </c>
      <c r="G444" s="202"/>
      <c r="H444" s="205">
        <v>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208</v>
      </c>
      <c r="AU444" s="211" t="s">
        <v>82</v>
      </c>
      <c r="AV444" s="13" t="s">
        <v>82</v>
      </c>
      <c r="AW444" s="13" t="s">
        <v>34</v>
      </c>
      <c r="AX444" s="13" t="s">
        <v>80</v>
      </c>
      <c r="AY444" s="211" t="s">
        <v>191</v>
      </c>
    </row>
    <row r="445" spans="1:65" s="2" customFormat="1" ht="16.5" customHeight="1">
      <c r="A445" s="37"/>
      <c r="B445" s="38"/>
      <c r="C445" s="181" t="s">
        <v>629</v>
      </c>
      <c r="D445" s="181" t="s">
        <v>193</v>
      </c>
      <c r="E445" s="182" t="s">
        <v>5910</v>
      </c>
      <c r="F445" s="183" t="s">
        <v>5911</v>
      </c>
      <c r="G445" s="184" t="s">
        <v>196</v>
      </c>
      <c r="H445" s="185">
        <v>9</v>
      </c>
      <c r="I445" s="186"/>
      <c r="J445" s="187">
        <f>ROUND(I445*H445,2)</f>
        <v>0</v>
      </c>
      <c r="K445" s="183" t="s">
        <v>203</v>
      </c>
      <c r="L445" s="42"/>
      <c r="M445" s="188" t="s">
        <v>19</v>
      </c>
      <c r="N445" s="189" t="s">
        <v>44</v>
      </c>
      <c r="O445" s="67"/>
      <c r="P445" s="190">
        <f>O445*H445</f>
        <v>0</v>
      </c>
      <c r="Q445" s="190">
        <v>1.92655</v>
      </c>
      <c r="R445" s="190">
        <f>Q445*H445</f>
        <v>17.338950000000001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197</v>
      </c>
      <c r="AT445" s="192" t="s">
        <v>193</v>
      </c>
      <c r="AU445" s="192" t="s">
        <v>82</v>
      </c>
      <c r="AY445" s="20" t="s">
        <v>191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80</v>
      </c>
      <c r="BK445" s="193">
        <f>ROUND(I445*H445,2)</f>
        <v>0</v>
      </c>
      <c r="BL445" s="20" t="s">
        <v>197</v>
      </c>
      <c r="BM445" s="192" t="s">
        <v>5912</v>
      </c>
    </row>
    <row r="446" spans="1:65" s="2" customFormat="1" ht="11.25">
      <c r="A446" s="37"/>
      <c r="B446" s="38"/>
      <c r="C446" s="39"/>
      <c r="D446" s="194" t="s">
        <v>199</v>
      </c>
      <c r="E446" s="39"/>
      <c r="F446" s="195" t="s">
        <v>5913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199</v>
      </c>
      <c r="AU446" s="20" t="s">
        <v>82</v>
      </c>
    </row>
    <row r="447" spans="1:65" s="2" customFormat="1" ht="11.25">
      <c r="A447" s="37"/>
      <c r="B447" s="38"/>
      <c r="C447" s="39"/>
      <c r="D447" s="199" t="s">
        <v>206</v>
      </c>
      <c r="E447" s="39"/>
      <c r="F447" s="200" t="s">
        <v>5914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206</v>
      </c>
      <c r="AU447" s="20" t="s">
        <v>82</v>
      </c>
    </row>
    <row r="448" spans="1:65" s="2" customFormat="1" ht="16.5" customHeight="1">
      <c r="A448" s="37"/>
      <c r="B448" s="38"/>
      <c r="C448" s="223" t="s">
        <v>634</v>
      </c>
      <c r="D448" s="223" t="s">
        <v>273</v>
      </c>
      <c r="E448" s="224" t="s">
        <v>5915</v>
      </c>
      <c r="F448" s="225" t="s">
        <v>5916</v>
      </c>
      <c r="G448" s="226" t="s">
        <v>196</v>
      </c>
      <c r="H448" s="227">
        <v>3</v>
      </c>
      <c r="I448" s="228"/>
      <c r="J448" s="229">
        <f>ROUND(I448*H448,2)</f>
        <v>0</v>
      </c>
      <c r="K448" s="225" t="s">
        <v>203</v>
      </c>
      <c r="L448" s="230"/>
      <c r="M448" s="231" t="s">
        <v>19</v>
      </c>
      <c r="N448" s="232" t="s">
        <v>44</v>
      </c>
      <c r="O448" s="67"/>
      <c r="P448" s="190">
        <f>O448*H448</f>
        <v>0</v>
      </c>
      <c r="Q448" s="190">
        <v>0.26200000000000001</v>
      </c>
      <c r="R448" s="190">
        <f>Q448*H448</f>
        <v>0.78600000000000003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239</v>
      </c>
      <c r="AT448" s="192" t="s">
        <v>273</v>
      </c>
      <c r="AU448" s="192" t="s">
        <v>82</v>
      </c>
      <c r="AY448" s="20" t="s">
        <v>191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197</v>
      </c>
      <c r="BM448" s="192" t="s">
        <v>5917</v>
      </c>
    </row>
    <row r="449" spans="1:65" s="2" customFormat="1" ht="11.25">
      <c r="A449" s="37"/>
      <c r="B449" s="38"/>
      <c r="C449" s="39"/>
      <c r="D449" s="194" t="s">
        <v>199</v>
      </c>
      <c r="E449" s="39"/>
      <c r="F449" s="195" t="s">
        <v>5916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199</v>
      </c>
      <c r="AU449" s="20" t="s">
        <v>82</v>
      </c>
    </row>
    <row r="450" spans="1:65" s="2" customFormat="1" ht="16.5" customHeight="1">
      <c r="A450" s="37"/>
      <c r="B450" s="38"/>
      <c r="C450" s="223" t="s">
        <v>641</v>
      </c>
      <c r="D450" s="223" t="s">
        <v>273</v>
      </c>
      <c r="E450" s="224" t="s">
        <v>5918</v>
      </c>
      <c r="F450" s="225" t="s">
        <v>5919</v>
      </c>
      <c r="G450" s="226" t="s">
        <v>196</v>
      </c>
      <c r="H450" s="227">
        <v>7</v>
      </c>
      <c r="I450" s="228"/>
      <c r="J450" s="229">
        <f>ROUND(I450*H450,2)</f>
        <v>0</v>
      </c>
      <c r="K450" s="225" t="s">
        <v>203</v>
      </c>
      <c r="L450" s="230"/>
      <c r="M450" s="231" t="s">
        <v>19</v>
      </c>
      <c r="N450" s="232" t="s">
        <v>44</v>
      </c>
      <c r="O450" s="67"/>
      <c r="P450" s="190">
        <f>O450*H450</f>
        <v>0</v>
      </c>
      <c r="Q450" s="190">
        <v>0.52600000000000002</v>
      </c>
      <c r="R450" s="190">
        <f>Q450*H450</f>
        <v>3.6820000000000004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239</v>
      </c>
      <c r="AT450" s="192" t="s">
        <v>273</v>
      </c>
      <c r="AU450" s="192" t="s">
        <v>82</v>
      </c>
      <c r="AY450" s="20" t="s">
        <v>191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197</v>
      </c>
      <c r="BM450" s="192" t="s">
        <v>5920</v>
      </c>
    </row>
    <row r="451" spans="1:65" s="2" customFormat="1" ht="11.25">
      <c r="A451" s="37"/>
      <c r="B451" s="38"/>
      <c r="C451" s="39"/>
      <c r="D451" s="194" t="s">
        <v>199</v>
      </c>
      <c r="E451" s="39"/>
      <c r="F451" s="195" t="s">
        <v>5919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199</v>
      </c>
      <c r="AU451" s="20" t="s">
        <v>82</v>
      </c>
    </row>
    <row r="452" spans="1:65" s="13" customFormat="1" ht="11.25">
      <c r="B452" s="201"/>
      <c r="C452" s="202"/>
      <c r="D452" s="194" t="s">
        <v>208</v>
      </c>
      <c r="E452" s="203" t="s">
        <v>19</v>
      </c>
      <c r="F452" s="204" t="s">
        <v>5847</v>
      </c>
      <c r="G452" s="202"/>
      <c r="H452" s="205">
        <v>6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208</v>
      </c>
      <c r="AU452" s="211" t="s">
        <v>82</v>
      </c>
      <c r="AV452" s="13" t="s">
        <v>82</v>
      </c>
      <c r="AW452" s="13" t="s">
        <v>34</v>
      </c>
      <c r="AX452" s="13" t="s">
        <v>73</v>
      </c>
      <c r="AY452" s="211" t="s">
        <v>191</v>
      </c>
    </row>
    <row r="453" spans="1:65" s="13" customFormat="1" ht="11.25">
      <c r="B453" s="201"/>
      <c r="C453" s="202"/>
      <c r="D453" s="194" t="s">
        <v>208</v>
      </c>
      <c r="E453" s="203" t="s">
        <v>19</v>
      </c>
      <c r="F453" s="204" t="s">
        <v>5848</v>
      </c>
      <c r="G453" s="202"/>
      <c r="H453" s="205">
        <v>1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208</v>
      </c>
      <c r="AU453" s="211" t="s">
        <v>82</v>
      </c>
      <c r="AV453" s="13" t="s">
        <v>82</v>
      </c>
      <c r="AW453" s="13" t="s">
        <v>34</v>
      </c>
      <c r="AX453" s="13" t="s">
        <v>73</v>
      </c>
      <c r="AY453" s="211" t="s">
        <v>191</v>
      </c>
    </row>
    <row r="454" spans="1:65" s="14" customFormat="1" ht="11.25">
      <c r="B454" s="212"/>
      <c r="C454" s="213"/>
      <c r="D454" s="194" t="s">
        <v>208</v>
      </c>
      <c r="E454" s="214" t="s">
        <v>19</v>
      </c>
      <c r="F454" s="215" t="s">
        <v>238</v>
      </c>
      <c r="G454" s="213"/>
      <c r="H454" s="216">
        <v>7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208</v>
      </c>
      <c r="AU454" s="222" t="s">
        <v>82</v>
      </c>
      <c r="AV454" s="14" t="s">
        <v>197</v>
      </c>
      <c r="AW454" s="14" t="s">
        <v>34</v>
      </c>
      <c r="AX454" s="14" t="s">
        <v>80</v>
      </c>
      <c r="AY454" s="222" t="s">
        <v>191</v>
      </c>
    </row>
    <row r="455" spans="1:65" s="2" customFormat="1" ht="16.5" customHeight="1">
      <c r="A455" s="37"/>
      <c r="B455" s="38"/>
      <c r="C455" s="223" t="s">
        <v>646</v>
      </c>
      <c r="D455" s="223" t="s">
        <v>273</v>
      </c>
      <c r="E455" s="224" t="s">
        <v>5921</v>
      </c>
      <c r="F455" s="225" t="s">
        <v>5922</v>
      </c>
      <c r="G455" s="226" t="s">
        <v>196</v>
      </c>
      <c r="H455" s="227">
        <v>9</v>
      </c>
      <c r="I455" s="228"/>
      <c r="J455" s="229">
        <f>ROUND(I455*H455,2)</f>
        <v>0</v>
      </c>
      <c r="K455" s="225" t="s">
        <v>203</v>
      </c>
      <c r="L455" s="230"/>
      <c r="M455" s="231" t="s">
        <v>19</v>
      </c>
      <c r="N455" s="232" t="s">
        <v>44</v>
      </c>
      <c r="O455" s="67"/>
      <c r="P455" s="190">
        <f>O455*H455</f>
        <v>0</v>
      </c>
      <c r="Q455" s="190">
        <v>1.054</v>
      </c>
      <c r="R455" s="190">
        <f>Q455*H455</f>
        <v>9.4860000000000007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239</v>
      </c>
      <c r="AT455" s="192" t="s">
        <v>273</v>
      </c>
      <c r="AU455" s="192" t="s">
        <v>82</v>
      </c>
      <c r="AY455" s="20" t="s">
        <v>191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197</v>
      </c>
      <c r="BM455" s="192" t="s">
        <v>5923</v>
      </c>
    </row>
    <row r="456" spans="1:65" s="2" customFormat="1" ht="11.25">
      <c r="A456" s="37"/>
      <c r="B456" s="38"/>
      <c r="C456" s="39"/>
      <c r="D456" s="194" t="s">
        <v>199</v>
      </c>
      <c r="E456" s="39"/>
      <c r="F456" s="195" t="s">
        <v>5922</v>
      </c>
      <c r="G456" s="39"/>
      <c r="H456" s="39"/>
      <c r="I456" s="196"/>
      <c r="J456" s="39"/>
      <c r="K456" s="39"/>
      <c r="L456" s="42"/>
      <c r="M456" s="197"/>
      <c r="N456" s="198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199</v>
      </c>
      <c r="AU456" s="20" t="s">
        <v>82</v>
      </c>
    </row>
    <row r="457" spans="1:65" s="2" customFormat="1" ht="16.5" customHeight="1">
      <c r="A457" s="37"/>
      <c r="B457" s="38"/>
      <c r="C457" s="223" t="s">
        <v>653</v>
      </c>
      <c r="D457" s="223" t="s">
        <v>273</v>
      </c>
      <c r="E457" s="224" t="s">
        <v>5924</v>
      </c>
      <c r="F457" s="225" t="s">
        <v>5925</v>
      </c>
      <c r="G457" s="226" t="s">
        <v>196</v>
      </c>
      <c r="H457" s="227">
        <v>29</v>
      </c>
      <c r="I457" s="228"/>
      <c r="J457" s="229">
        <f>ROUND(I457*H457,2)</f>
        <v>0</v>
      </c>
      <c r="K457" s="225" t="s">
        <v>203</v>
      </c>
      <c r="L457" s="230"/>
      <c r="M457" s="231" t="s">
        <v>19</v>
      </c>
      <c r="N457" s="232" t="s">
        <v>44</v>
      </c>
      <c r="O457" s="67"/>
      <c r="P457" s="190">
        <f>O457*H457</f>
        <v>0</v>
      </c>
      <c r="Q457" s="190">
        <v>2E-3</v>
      </c>
      <c r="R457" s="190">
        <f>Q457*H457</f>
        <v>5.8000000000000003E-2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239</v>
      </c>
      <c r="AT457" s="192" t="s">
        <v>273</v>
      </c>
      <c r="AU457" s="192" t="s">
        <v>82</v>
      </c>
      <c r="AY457" s="20" t="s">
        <v>191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80</v>
      </c>
      <c r="BK457" s="193">
        <f>ROUND(I457*H457,2)</f>
        <v>0</v>
      </c>
      <c r="BL457" s="20" t="s">
        <v>197</v>
      </c>
      <c r="BM457" s="192" t="s">
        <v>5926</v>
      </c>
    </row>
    <row r="458" spans="1:65" s="2" customFormat="1" ht="11.25">
      <c r="A458" s="37"/>
      <c r="B458" s="38"/>
      <c r="C458" s="39"/>
      <c r="D458" s="194" t="s">
        <v>199</v>
      </c>
      <c r="E458" s="39"/>
      <c r="F458" s="195" t="s">
        <v>5925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199</v>
      </c>
      <c r="AU458" s="20" t="s">
        <v>82</v>
      </c>
    </row>
    <row r="459" spans="1:65" s="2" customFormat="1" ht="16.5" customHeight="1">
      <c r="A459" s="37"/>
      <c r="B459" s="38"/>
      <c r="C459" s="223" t="s">
        <v>656</v>
      </c>
      <c r="D459" s="223" t="s">
        <v>273</v>
      </c>
      <c r="E459" s="224" t="s">
        <v>5927</v>
      </c>
      <c r="F459" s="225" t="s">
        <v>5928</v>
      </c>
      <c r="G459" s="226" t="s">
        <v>196</v>
      </c>
      <c r="H459" s="227">
        <v>10</v>
      </c>
      <c r="I459" s="228"/>
      <c r="J459" s="229">
        <f>ROUND(I459*H459,2)</f>
        <v>0</v>
      </c>
      <c r="K459" s="225" t="s">
        <v>203</v>
      </c>
      <c r="L459" s="230"/>
      <c r="M459" s="231" t="s">
        <v>19</v>
      </c>
      <c r="N459" s="232" t="s">
        <v>44</v>
      </c>
      <c r="O459" s="67"/>
      <c r="P459" s="190">
        <f>O459*H459</f>
        <v>0</v>
      </c>
      <c r="Q459" s="190">
        <v>0.505</v>
      </c>
      <c r="R459" s="190">
        <f>Q459*H459</f>
        <v>5.05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239</v>
      </c>
      <c r="AT459" s="192" t="s">
        <v>273</v>
      </c>
      <c r="AU459" s="192" t="s">
        <v>82</v>
      </c>
      <c r="AY459" s="20" t="s">
        <v>191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197</v>
      </c>
      <c r="BM459" s="192" t="s">
        <v>5929</v>
      </c>
    </row>
    <row r="460" spans="1:65" s="2" customFormat="1" ht="11.25">
      <c r="A460" s="37"/>
      <c r="B460" s="38"/>
      <c r="C460" s="39"/>
      <c r="D460" s="194" t="s">
        <v>199</v>
      </c>
      <c r="E460" s="39"/>
      <c r="F460" s="195" t="s">
        <v>5928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199</v>
      </c>
      <c r="AU460" s="20" t="s">
        <v>82</v>
      </c>
    </row>
    <row r="461" spans="1:65" s="13" customFormat="1" ht="11.25">
      <c r="B461" s="201"/>
      <c r="C461" s="202"/>
      <c r="D461" s="194" t="s">
        <v>208</v>
      </c>
      <c r="E461" s="203" t="s">
        <v>19</v>
      </c>
      <c r="F461" s="204" t="s">
        <v>5930</v>
      </c>
      <c r="G461" s="202"/>
      <c r="H461" s="205">
        <v>9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208</v>
      </c>
      <c r="AU461" s="211" t="s">
        <v>82</v>
      </c>
      <c r="AV461" s="13" t="s">
        <v>82</v>
      </c>
      <c r="AW461" s="13" t="s">
        <v>34</v>
      </c>
      <c r="AX461" s="13" t="s">
        <v>73</v>
      </c>
      <c r="AY461" s="211" t="s">
        <v>191</v>
      </c>
    </row>
    <row r="462" spans="1:65" s="13" customFormat="1" ht="11.25">
      <c r="B462" s="201"/>
      <c r="C462" s="202"/>
      <c r="D462" s="194" t="s">
        <v>208</v>
      </c>
      <c r="E462" s="203" t="s">
        <v>19</v>
      </c>
      <c r="F462" s="204" t="s">
        <v>5848</v>
      </c>
      <c r="G462" s="202"/>
      <c r="H462" s="205">
        <v>1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208</v>
      </c>
      <c r="AU462" s="211" t="s">
        <v>82</v>
      </c>
      <c r="AV462" s="13" t="s">
        <v>82</v>
      </c>
      <c r="AW462" s="13" t="s">
        <v>34</v>
      </c>
      <c r="AX462" s="13" t="s">
        <v>73</v>
      </c>
      <c r="AY462" s="211" t="s">
        <v>191</v>
      </c>
    </row>
    <row r="463" spans="1:65" s="14" customFormat="1" ht="11.25">
      <c r="B463" s="212"/>
      <c r="C463" s="213"/>
      <c r="D463" s="194" t="s">
        <v>208</v>
      </c>
      <c r="E463" s="214" t="s">
        <v>19</v>
      </c>
      <c r="F463" s="215" t="s">
        <v>238</v>
      </c>
      <c r="G463" s="213"/>
      <c r="H463" s="216">
        <v>10</v>
      </c>
      <c r="I463" s="217"/>
      <c r="J463" s="213"/>
      <c r="K463" s="213"/>
      <c r="L463" s="218"/>
      <c r="M463" s="219"/>
      <c r="N463" s="220"/>
      <c r="O463" s="220"/>
      <c r="P463" s="220"/>
      <c r="Q463" s="220"/>
      <c r="R463" s="220"/>
      <c r="S463" s="220"/>
      <c r="T463" s="221"/>
      <c r="AT463" s="222" t="s">
        <v>208</v>
      </c>
      <c r="AU463" s="222" t="s">
        <v>82</v>
      </c>
      <c r="AV463" s="14" t="s">
        <v>197</v>
      </c>
      <c r="AW463" s="14" t="s">
        <v>34</v>
      </c>
      <c r="AX463" s="14" t="s">
        <v>80</v>
      </c>
      <c r="AY463" s="222" t="s">
        <v>191</v>
      </c>
    </row>
    <row r="464" spans="1:65" s="2" customFormat="1" ht="16.5" customHeight="1">
      <c r="A464" s="37"/>
      <c r="B464" s="38"/>
      <c r="C464" s="181" t="s">
        <v>663</v>
      </c>
      <c r="D464" s="181" t="s">
        <v>193</v>
      </c>
      <c r="E464" s="182" t="s">
        <v>5931</v>
      </c>
      <c r="F464" s="183" t="s">
        <v>5932</v>
      </c>
      <c r="G464" s="184" t="s">
        <v>196</v>
      </c>
      <c r="H464" s="185">
        <v>3</v>
      </c>
      <c r="I464" s="186"/>
      <c r="J464" s="187">
        <f>ROUND(I464*H464,2)</f>
        <v>0</v>
      </c>
      <c r="K464" s="183" t="s">
        <v>203</v>
      </c>
      <c r="L464" s="42"/>
      <c r="M464" s="188" t="s">
        <v>19</v>
      </c>
      <c r="N464" s="189" t="s">
        <v>44</v>
      </c>
      <c r="O464" s="67"/>
      <c r="P464" s="190">
        <f>O464*H464</f>
        <v>0</v>
      </c>
      <c r="Q464" s="190">
        <v>0.10661</v>
      </c>
      <c r="R464" s="190">
        <f>Q464*H464</f>
        <v>0.31983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197</v>
      </c>
      <c r="AT464" s="192" t="s">
        <v>193</v>
      </c>
      <c r="AU464" s="192" t="s">
        <v>82</v>
      </c>
      <c r="AY464" s="20" t="s">
        <v>191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80</v>
      </c>
      <c r="BK464" s="193">
        <f>ROUND(I464*H464,2)</f>
        <v>0</v>
      </c>
      <c r="BL464" s="20" t="s">
        <v>197</v>
      </c>
      <c r="BM464" s="192" t="s">
        <v>5933</v>
      </c>
    </row>
    <row r="465" spans="1:65" s="2" customFormat="1" ht="19.5">
      <c r="A465" s="37"/>
      <c r="B465" s="38"/>
      <c r="C465" s="39"/>
      <c r="D465" s="194" t="s">
        <v>199</v>
      </c>
      <c r="E465" s="39"/>
      <c r="F465" s="195" t="s">
        <v>5934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199</v>
      </c>
      <c r="AU465" s="20" t="s">
        <v>82</v>
      </c>
    </row>
    <row r="466" spans="1:65" s="2" customFormat="1" ht="11.25">
      <c r="A466" s="37"/>
      <c r="B466" s="38"/>
      <c r="C466" s="39"/>
      <c r="D466" s="199" t="s">
        <v>206</v>
      </c>
      <c r="E466" s="39"/>
      <c r="F466" s="200" t="s">
        <v>5935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206</v>
      </c>
      <c r="AU466" s="20" t="s">
        <v>82</v>
      </c>
    </row>
    <row r="467" spans="1:65" s="2" customFormat="1" ht="16.5" customHeight="1">
      <c r="A467" s="37"/>
      <c r="B467" s="38"/>
      <c r="C467" s="181" t="s">
        <v>669</v>
      </c>
      <c r="D467" s="181" t="s">
        <v>193</v>
      </c>
      <c r="E467" s="182" t="s">
        <v>5936</v>
      </c>
      <c r="F467" s="183" t="s">
        <v>5937</v>
      </c>
      <c r="G467" s="184" t="s">
        <v>196</v>
      </c>
      <c r="H467" s="185">
        <v>2</v>
      </c>
      <c r="I467" s="186"/>
      <c r="J467" s="187">
        <f>ROUND(I467*H467,2)</f>
        <v>0</v>
      </c>
      <c r="K467" s="183" t="s">
        <v>203</v>
      </c>
      <c r="L467" s="42"/>
      <c r="M467" s="188" t="s">
        <v>19</v>
      </c>
      <c r="N467" s="189" t="s">
        <v>44</v>
      </c>
      <c r="O467" s="67"/>
      <c r="P467" s="190">
        <f>O467*H467</f>
        <v>0</v>
      </c>
      <c r="Q467" s="190">
        <v>2.4240000000000001E-2</v>
      </c>
      <c r="R467" s="190">
        <f>Q467*H467</f>
        <v>4.8480000000000002E-2</v>
      </c>
      <c r="S467" s="190">
        <v>0</v>
      </c>
      <c r="T467" s="19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2" t="s">
        <v>197</v>
      </c>
      <c r="AT467" s="192" t="s">
        <v>193</v>
      </c>
      <c r="AU467" s="192" t="s">
        <v>82</v>
      </c>
      <c r="AY467" s="20" t="s">
        <v>191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20" t="s">
        <v>80</v>
      </c>
      <c r="BK467" s="193">
        <f>ROUND(I467*H467,2)</f>
        <v>0</v>
      </c>
      <c r="BL467" s="20" t="s">
        <v>197</v>
      </c>
      <c r="BM467" s="192" t="s">
        <v>5938</v>
      </c>
    </row>
    <row r="468" spans="1:65" s="2" customFormat="1" ht="11.25">
      <c r="A468" s="37"/>
      <c r="B468" s="38"/>
      <c r="C468" s="39"/>
      <c r="D468" s="194" t="s">
        <v>199</v>
      </c>
      <c r="E468" s="39"/>
      <c r="F468" s="195" t="s">
        <v>5939</v>
      </c>
      <c r="G468" s="39"/>
      <c r="H468" s="39"/>
      <c r="I468" s="196"/>
      <c r="J468" s="39"/>
      <c r="K468" s="39"/>
      <c r="L468" s="42"/>
      <c r="M468" s="197"/>
      <c r="N468" s="198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199</v>
      </c>
      <c r="AU468" s="20" t="s">
        <v>82</v>
      </c>
    </row>
    <row r="469" spans="1:65" s="2" customFormat="1" ht="11.25">
      <c r="A469" s="37"/>
      <c r="B469" s="38"/>
      <c r="C469" s="39"/>
      <c r="D469" s="199" t="s">
        <v>206</v>
      </c>
      <c r="E469" s="39"/>
      <c r="F469" s="200" t="s">
        <v>5940</v>
      </c>
      <c r="G469" s="39"/>
      <c r="H469" s="39"/>
      <c r="I469" s="196"/>
      <c r="J469" s="39"/>
      <c r="K469" s="39"/>
      <c r="L469" s="42"/>
      <c r="M469" s="197"/>
      <c r="N469" s="198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206</v>
      </c>
      <c r="AU469" s="20" t="s">
        <v>82</v>
      </c>
    </row>
    <row r="470" spans="1:65" s="2" customFormat="1" ht="16.5" customHeight="1">
      <c r="A470" s="37"/>
      <c r="B470" s="38"/>
      <c r="C470" s="181" t="s">
        <v>673</v>
      </c>
      <c r="D470" s="181" t="s">
        <v>193</v>
      </c>
      <c r="E470" s="182" t="s">
        <v>5941</v>
      </c>
      <c r="F470" s="183" t="s">
        <v>5942</v>
      </c>
      <c r="G470" s="184" t="s">
        <v>196</v>
      </c>
      <c r="H470" s="185">
        <v>1</v>
      </c>
      <c r="I470" s="186"/>
      <c r="J470" s="187">
        <f>ROUND(I470*H470,2)</f>
        <v>0</v>
      </c>
      <c r="K470" s="183" t="s">
        <v>203</v>
      </c>
      <c r="L470" s="42"/>
      <c r="M470" s="188" t="s">
        <v>19</v>
      </c>
      <c r="N470" s="189" t="s">
        <v>44</v>
      </c>
      <c r="O470" s="67"/>
      <c r="P470" s="190">
        <f>O470*H470</f>
        <v>0</v>
      </c>
      <c r="Q470" s="190">
        <v>3.637E-2</v>
      </c>
      <c r="R470" s="190">
        <f>Q470*H470</f>
        <v>3.637E-2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197</v>
      </c>
      <c r="AT470" s="192" t="s">
        <v>193</v>
      </c>
      <c r="AU470" s="192" t="s">
        <v>82</v>
      </c>
      <c r="AY470" s="20" t="s">
        <v>191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197</v>
      </c>
      <c r="BM470" s="192" t="s">
        <v>5943</v>
      </c>
    </row>
    <row r="471" spans="1:65" s="2" customFormat="1" ht="11.25">
      <c r="A471" s="37"/>
      <c r="B471" s="38"/>
      <c r="C471" s="39"/>
      <c r="D471" s="194" t="s">
        <v>199</v>
      </c>
      <c r="E471" s="39"/>
      <c r="F471" s="195" t="s">
        <v>5944</v>
      </c>
      <c r="G471" s="39"/>
      <c r="H471" s="39"/>
      <c r="I471" s="196"/>
      <c r="J471" s="39"/>
      <c r="K471" s="39"/>
      <c r="L471" s="42"/>
      <c r="M471" s="197"/>
      <c r="N471" s="198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199</v>
      </c>
      <c r="AU471" s="20" t="s">
        <v>82</v>
      </c>
    </row>
    <row r="472" spans="1:65" s="2" customFormat="1" ht="11.25">
      <c r="A472" s="37"/>
      <c r="B472" s="38"/>
      <c r="C472" s="39"/>
      <c r="D472" s="199" t="s">
        <v>206</v>
      </c>
      <c r="E472" s="39"/>
      <c r="F472" s="200" t="s">
        <v>5945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206</v>
      </c>
      <c r="AU472" s="20" t="s">
        <v>82</v>
      </c>
    </row>
    <row r="473" spans="1:65" s="2" customFormat="1" ht="16.5" customHeight="1">
      <c r="A473" s="37"/>
      <c r="B473" s="38"/>
      <c r="C473" s="181" t="s">
        <v>680</v>
      </c>
      <c r="D473" s="181" t="s">
        <v>193</v>
      </c>
      <c r="E473" s="182" t="s">
        <v>5946</v>
      </c>
      <c r="F473" s="183" t="s">
        <v>5947</v>
      </c>
      <c r="G473" s="184" t="s">
        <v>196</v>
      </c>
      <c r="H473" s="185">
        <v>3</v>
      </c>
      <c r="I473" s="186"/>
      <c r="J473" s="187">
        <f>ROUND(I473*H473,2)</f>
        <v>0</v>
      </c>
      <c r="K473" s="183" t="s">
        <v>203</v>
      </c>
      <c r="L473" s="42"/>
      <c r="M473" s="188" t="s">
        <v>19</v>
      </c>
      <c r="N473" s="189" t="s">
        <v>44</v>
      </c>
      <c r="O473" s="67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2" t="s">
        <v>197</v>
      </c>
      <c r="AT473" s="192" t="s">
        <v>193</v>
      </c>
      <c r="AU473" s="192" t="s">
        <v>82</v>
      </c>
      <c r="AY473" s="20" t="s">
        <v>191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0" t="s">
        <v>80</v>
      </c>
      <c r="BK473" s="193">
        <f>ROUND(I473*H473,2)</f>
        <v>0</v>
      </c>
      <c r="BL473" s="20" t="s">
        <v>197</v>
      </c>
      <c r="BM473" s="192" t="s">
        <v>5948</v>
      </c>
    </row>
    <row r="474" spans="1:65" s="2" customFormat="1" ht="11.25">
      <c r="A474" s="37"/>
      <c r="B474" s="38"/>
      <c r="C474" s="39"/>
      <c r="D474" s="194" t="s">
        <v>199</v>
      </c>
      <c r="E474" s="39"/>
      <c r="F474" s="195" t="s">
        <v>5949</v>
      </c>
      <c r="G474" s="39"/>
      <c r="H474" s="39"/>
      <c r="I474" s="196"/>
      <c r="J474" s="39"/>
      <c r="K474" s="39"/>
      <c r="L474" s="42"/>
      <c r="M474" s="197"/>
      <c r="N474" s="198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199</v>
      </c>
      <c r="AU474" s="20" t="s">
        <v>82</v>
      </c>
    </row>
    <row r="475" spans="1:65" s="2" customFormat="1" ht="11.25">
      <c r="A475" s="37"/>
      <c r="B475" s="38"/>
      <c r="C475" s="39"/>
      <c r="D475" s="199" t="s">
        <v>206</v>
      </c>
      <c r="E475" s="39"/>
      <c r="F475" s="200" t="s">
        <v>5950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206</v>
      </c>
      <c r="AU475" s="20" t="s">
        <v>82</v>
      </c>
    </row>
    <row r="476" spans="1:65" s="2" customFormat="1" ht="21.75" customHeight="1">
      <c r="A476" s="37"/>
      <c r="B476" s="38"/>
      <c r="C476" s="181" t="s">
        <v>686</v>
      </c>
      <c r="D476" s="181" t="s">
        <v>193</v>
      </c>
      <c r="E476" s="182" t="s">
        <v>5951</v>
      </c>
      <c r="F476" s="183" t="s">
        <v>5952</v>
      </c>
      <c r="G476" s="184" t="s">
        <v>196</v>
      </c>
      <c r="H476" s="185">
        <v>3</v>
      </c>
      <c r="I476" s="186"/>
      <c r="J476" s="187">
        <f>ROUND(I476*H476,2)</f>
        <v>0</v>
      </c>
      <c r="K476" s="183" t="s">
        <v>203</v>
      </c>
      <c r="L476" s="42"/>
      <c r="M476" s="188" t="s">
        <v>19</v>
      </c>
      <c r="N476" s="189" t="s">
        <v>44</v>
      </c>
      <c r="O476" s="67"/>
      <c r="P476" s="190">
        <f>O476*H476</f>
        <v>0</v>
      </c>
      <c r="Q476" s="190">
        <v>0.42115999999999998</v>
      </c>
      <c r="R476" s="190">
        <f>Q476*H476</f>
        <v>1.2634799999999999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197</v>
      </c>
      <c r="AT476" s="192" t="s">
        <v>193</v>
      </c>
      <c r="AU476" s="192" t="s">
        <v>82</v>
      </c>
      <c r="AY476" s="20" t="s">
        <v>191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80</v>
      </c>
      <c r="BK476" s="193">
        <f>ROUND(I476*H476,2)</f>
        <v>0</v>
      </c>
      <c r="BL476" s="20" t="s">
        <v>197</v>
      </c>
      <c r="BM476" s="192" t="s">
        <v>5953</v>
      </c>
    </row>
    <row r="477" spans="1:65" s="2" customFormat="1" ht="19.5">
      <c r="A477" s="37"/>
      <c r="B477" s="38"/>
      <c r="C477" s="39"/>
      <c r="D477" s="194" t="s">
        <v>199</v>
      </c>
      <c r="E477" s="39"/>
      <c r="F477" s="195" t="s">
        <v>5954</v>
      </c>
      <c r="G477" s="39"/>
      <c r="H477" s="39"/>
      <c r="I477" s="196"/>
      <c r="J477" s="39"/>
      <c r="K477" s="39"/>
      <c r="L477" s="42"/>
      <c r="M477" s="197"/>
      <c r="N477" s="198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199</v>
      </c>
      <c r="AU477" s="20" t="s">
        <v>82</v>
      </c>
    </row>
    <row r="478" spans="1:65" s="2" customFormat="1" ht="11.25">
      <c r="A478" s="37"/>
      <c r="B478" s="38"/>
      <c r="C478" s="39"/>
      <c r="D478" s="199" t="s">
        <v>206</v>
      </c>
      <c r="E478" s="39"/>
      <c r="F478" s="200" t="s">
        <v>5955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206</v>
      </c>
      <c r="AU478" s="20" t="s">
        <v>82</v>
      </c>
    </row>
    <row r="479" spans="1:65" s="2" customFormat="1" ht="21.75" customHeight="1">
      <c r="A479" s="37"/>
      <c r="B479" s="38"/>
      <c r="C479" s="181" t="s">
        <v>693</v>
      </c>
      <c r="D479" s="181" t="s">
        <v>193</v>
      </c>
      <c r="E479" s="182" t="s">
        <v>5956</v>
      </c>
      <c r="F479" s="183" t="s">
        <v>5957</v>
      </c>
      <c r="G479" s="184" t="s">
        <v>196</v>
      </c>
      <c r="H479" s="185">
        <v>9</v>
      </c>
      <c r="I479" s="186"/>
      <c r="J479" s="187">
        <f>ROUND(I479*H479,2)</f>
        <v>0</v>
      </c>
      <c r="K479" s="183" t="s">
        <v>203</v>
      </c>
      <c r="L479" s="42"/>
      <c r="M479" s="188" t="s">
        <v>19</v>
      </c>
      <c r="N479" s="189" t="s">
        <v>44</v>
      </c>
      <c r="O479" s="67"/>
      <c r="P479" s="190">
        <f>O479*H479</f>
        <v>0</v>
      </c>
      <c r="Q479" s="190">
        <v>0.09</v>
      </c>
      <c r="R479" s="190">
        <f>Q479*H479</f>
        <v>0.80999999999999994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197</v>
      </c>
      <c r="AT479" s="192" t="s">
        <v>193</v>
      </c>
      <c r="AU479" s="192" t="s">
        <v>82</v>
      </c>
      <c r="AY479" s="20" t="s">
        <v>191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80</v>
      </c>
      <c r="BK479" s="193">
        <f>ROUND(I479*H479,2)</f>
        <v>0</v>
      </c>
      <c r="BL479" s="20" t="s">
        <v>197</v>
      </c>
      <c r="BM479" s="192" t="s">
        <v>5958</v>
      </c>
    </row>
    <row r="480" spans="1:65" s="2" customFormat="1" ht="11.25">
      <c r="A480" s="37"/>
      <c r="B480" s="38"/>
      <c r="C480" s="39"/>
      <c r="D480" s="194" t="s">
        <v>199</v>
      </c>
      <c r="E480" s="39"/>
      <c r="F480" s="195" t="s">
        <v>5957</v>
      </c>
      <c r="G480" s="39"/>
      <c r="H480" s="39"/>
      <c r="I480" s="196"/>
      <c r="J480" s="39"/>
      <c r="K480" s="39"/>
      <c r="L480" s="42"/>
      <c r="M480" s="197"/>
      <c r="N480" s="198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199</v>
      </c>
      <c r="AU480" s="20" t="s">
        <v>82</v>
      </c>
    </row>
    <row r="481" spans="1:65" s="2" customFormat="1" ht="11.25">
      <c r="A481" s="37"/>
      <c r="B481" s="38"/>
      <c r="C481" s="39"/>
      <c r="D481" s="199" t="s">
        <v>206</v>
      </c>
      <c r="E481" s="39"/>
      <c r="F481" s="200" t="s">
        <v>5959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206</v>
      </c>
      <c r="AU481" s="20" t="s">
        <v>82</v>
      </c>
    </row>
    <row r="482" spans="1:65" s="2" customFormat="1" ht="16.5" customHeight="1">
      <c r="A482" s="37"/>
      <c r="B482" s="38"/>
      <c r="C482" s="223" t="s">
        <v>711</v>
      </c>
      <c r="D482" s="223" t="s">
        <v>273</v>
      </c>
      <c r="E482" s="224" t="s">
        <v>5960</v>
      </c>
      <c r="F482" s="225" t="s">
        <v>5961</v>
      </c>
      <c r="G482" s="226" t="s">
        <v>196</v>
      </c>
      <c r="H482" s="227">
        <v>9</v>
      </c>
      <c r="I482" s="228"/>
      <c r="J482" s="229">
        <f>ROUND(I482*H482,2)</f>
        <v>0</v>
      </c>
      <c r="K482" s="225" t="s">
        <v>203</v>
      </c>
      <c r="L482" s="230"/>
      <c r="M482" s="231" t="s">
        <v>19</v>
      </c>
      <c r="N482" s="232" t="s">
        <v>44</v>
      </c>
      <c r="O482" s="67"/>
      <c r="P482" s="190">
        <f>O482*H482</f>
        <v>0</v>
      </c>
      <c r="Q482" s="190">
        <v>0.156</v>
      </c>
      <c r="R482" s="190">
        <f>Q482*H482</f>
        <v>1.4039999999999999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239</v>
      </c>
      <c r="AT482" s="192" t="s">
        <v>273</v>
      </c>
      <c r="AU482" s="192" t="s">
        <v>82</v>
      </c>
      <c r="AY482" s="20" t="s">
        <v>191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197</v>
      </c>
      <c r="BM482" s="192" t="s">
        <v>5962</v>
      </c>
    </row>
    <row r="483" spans="1:65" s="2" customFormat="1" ht="11.25">
      <c r="A483" s="37"/>
      <c r="B483" s="38"/>
      <c r="C483" s="39"/>
      <c r="D483" s="194" t="s">
        <v>199</v>
      </c>
      <c r="E483" s="39"/>
      <c r="F483" s="195" t="s">
        <v>5961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199</v>
      </c>
      <c r="AU483" s="20" t="s">
        <v>82</v>
      </c>
    </row>
    <row r="484" spans="1:65" s="2" customFormat="1" ht="16.5" customHeight="1">
      <c r="A484" s="37"/>
      <c r="B484" s="38"/>
      <c r="C484" s="181" t="s">
        <v>720</v>
      </c>
      <c r="D484" s="181" t="s">
        <v>193</v>
      </c>
      <c r="E484" s="182" t="s">
        <v>5963</v>
      </c>
      <c r="F484" s="183" t="s">
        <v>5964</v>
      </c>
      <c r="G484" s="184" t="s">
        <v>196</v>
      </c>
      <c r="H484" s="185">
        <v>1</v>
      </c>
      <c r="I484" s="186"/>
      <c r="J484" s="187">
        <f>ROUND(I484*H484,2)</f>
        <v>0</v>
      </c>
      <c r="K484" s="183" t="s">
        <v>19</v>
      </c>
      <c r="L484" s="42"/>
      <c r="M484" s="188" t="s">
        <v>19</v>
      </c>
      <c r="N484" s="189" t="s">
        <v>44</v>
      </c>
      <c r="O484" s="67"/>
      <c r="P484" s="190">
        <f>O484*H484</f>
        <v>0</v>
      </c>
      <c r="Q484" s="190">
        <v>0</v>
      </c>
      <c r="R484" s="190">
        <f>Q484*H484</f>
        <v>0</v>
      </c>
      <c r="S484" s="190">
        <v>0</v>
      </c>
      <c r="T484" s="19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197</v>
      </c>
      <c r="AT484" s="192" t="s">
        <v>193</v>
      </c>
      <c r="AU484" s="192" t="s">
        <v>82</v>
      </c>
      <c r="AY484" s="20" t="s">
        <v>191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0" t="s">
        <v>80</v>
      </c>
      <c r="BK484" s="193">
        <f>ROUND(I484*H484,2)</f>
        <v>0</v>
      </c>
      <c r="BL484" s="20" t="s">
        <v>197</v>
      </c>
      <c r="BM484" s="192" t="s">
        <v>5965</v>
      </c>
    </row>
    <row r="485" spans="1:65" s="2" customFormat="1" ht="11.25">
      <c r="A485" s="37"/>
      <c r="B485" s="38"/>
      <c r="C485" s="39"/>
      <c r="D485" s="194" t="s">
        <v>199</v>
      </c>
      <c r="E485" s="39"/>
      <c r="F485" s="195" t="s">
        <v>5964</v>
      </c>
      <c r="G485" s="39"/>
      <c r="H485" s="39"/>
      <c r="I485" s="196"/>
      <c r="J485" s="39"/>
      <c r="K485" s="39"/>
      <c r="L485" s="42"/>
      <c r="M485" s="197"/>
      <c r="N485" s="198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199</v>
      </c>
      <c r="AU485" s="20" t="s">
        <v>82</v>
      </c>
    </row>
    <row r="486" spans="1:65" s="2" customFormat="1" ht="16.5" customHeight="1">
      <c r="A486" s="37"/>
      <c r="B486" s="38"/>
      <c r="C486" s="181" t="s">
        <v>727</v>
      </c>
      <c r="D486" s="181" t="s">
        <v>193</v>
      </c>
      <c r="E486" s="182" t="s">
        <v>5966</v>
      </c>
      <c r="F486" s="183" t="s">
        <v>5967</v>
      </c>
      <c r="G486" s="184" t="s">
        <v>196</v>
      </c>
      <c r="H486" s="185">
        <v>3</v>
      </c>
      <c r="I486" s="186"/>
      <c r="J486" s="187">
        <f>ROUND(I486*H486,2)</f>
        <v>0</v>
      </c>
      <c r="K486" s="183" t="s">
        <v>19</v>
      </c>
      <c r="L486" s="42"/>
      <c r="M486" s="188" t="s">
        <v>19</v>
      </c>
      <c r="N486" s="189" t="s">
        <v>44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197</v>
      </c>
      <c r="AT486" s="192" t="s">
        <v>193</v>
      </c>
      <c r="AU486" s="192" t="s">
        <v>82</v>
      </c>
      <c r="AY486" s="20" t="s">
        <v>191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197</v>
      </c>
      <c r="BM486" s="192" t="s">
        <v>5968</v>
      </c>
    </row>
    <row r="487" spans="1:65" s="2" customFormat="1" ht="11.25">
      <c r="A487" s="37"/>
      <c r="B487" s="38"/>
      <c r="C487" s="39"/>
      <c r="D487" s="194" t="s">
        <v>199</v>
      </c>
      <c r="E487" s="39"/>
      <c r="F487" s="195" t="s">
        <v>5967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199</v>
      </c>
      <c r="AU487" s="20" t="s">
        <v>82</v>
      </c>
    </row>
    <row r="488" spans="1:65" s="2" customFormat="1" ht="16.5" customHeight="1">
      <c r="A488" s="37"/>
      <c r="B488" s="38"/>
      <c r="C488" s="181" t="s">
        <v>739</v>
      </c>
      <c r="D488" s="181" t="s">
        <v>193</v>
      </c>
      <c r="E488" s="182" t="s">
        <v>5969</v>
      </c>
      <c r="F488" s="183" t="s">
        <v>5970</v>
      </c>
      <c r="G488" s="184" t="s">
        <v>196</v>
      </c>
      <c r="H488" s="185">
        <v>6</v>
      </c>
      <c r="I488" s="186"/>
      <c r="J488" s="187">
        <f>ROUND(I488*H488,2)</f>
        <v>0</v>
      </c>
      <c r="K488" s="183" t="s">
        <v>19</v>
      </c>
      <c r="L488" s="42"/>
      <c r="M488" s="188" t="s">
        <v>19</v>
      </c>
      <c r="N488" s="189" t="s">
        <v>44</v>
      </c>
      <c r="O488" s="67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2" t="s">
        <v>197</v>
      </c>
      <c r="AT488" s="192" t="s">
        <v>193</v>
      </c>
      <c r="AU488" s="192" t="s">
        <v>82</v>
      </c>
      <c r="AY488" s="20" t="s">
        <v>191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0" t="s">
        <v>80</v>
      </c>
      <c r="BK488" s="193">
        <f>ROUND(I488*H488,2)</f>
        <v>0</v>
      </c>
      <c r="BL488" s="20" t="s">
        <v>197</v>
      </c>
      <c r="BM488" s="192" t="s">
        <v>5971</v>
      </c>
    </row>
    <row r="489" spans="1:65" s="2" customFormat="1" ht="11.25">
      <c r="A489" s="37"/>
      <c r="B489" s="38"/>
      <c r="C489" s="39"/>
      <c r="D489" s="194" t="s">
        <v>199</v>
      </c>
      <c r="E489" s="39"/>
      <c r="F489" s="195" t="s">
        <v>5970</v>
      </c>
      <c r="G489" s="39"/>
      <c r="H489" s="39"/>
      <c r="I489" s="196"/>
      <c r="J489" s="39"/>
      <c r="K489" s="39"/>
      <c r="L489" s="42"/>
      <c r="M489" s="197"/>
      <c r="N489" s="198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199</v>
      </c>
      <c r="AU489" s="20" t="s">
        <v>82</v>
      </c>
    </row>
    <row r="490" spans="1:65" s="2" customFormat="1" ht="16.5" customHeight="1">
      <c r="A490" s="37"/>
      <c r="B490" s="38"/>
      <c r="C490" s="181" t="s">
        <v>745</v>
      </c>
      <c r="D490" s="181" t="s">
        <v>193</v>
      </c>
      <c r="E490" s="182" t="s">
        <v>5972</v>
      </c>
      <c r="F490" s="183" t="s">
        <v>5973</v>
      </c>
      <c r="G490" s="184" t="s">
        <v>196</v>
      </c>
      <c r="H490" s="185">
        <v>1</v>
      </c>
      <c r="I490" s="186"/>
      <c r="J490" s="187">
        <f>ROUND(I490*H490,2)</f>
        <v>0</v>
      </c>
      <c r="K490" s="183" t="s">
        <v>19</v>
      </c>
      <c r="L490" s="42"/>
      <c r="M490" s="188" t="s">
        <v>19</v>
      </c>
      <c r="N490" s="189" t="s">
        <v>44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197</v>
      </c>
      <c r="AT490" s="192" t="s">
        <v>193</v>
      </c>
      <c r="AU490" s="192" t="s">
        <v>82</v>
      </c>
      <c r="AY490" s="20" t="s">
        <v>191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80</v>
      </c>
      <c r="BK490" s="193">
        <f>ROUND(I490*H490,2)</f>
        <v>0</v>
      </c>
      <c r="BL490" s="20" t="s">
        <v>197</v>
      </c>
      <c r="BM490" s="192" t="s">
        <v>5974</v>
      </c>
    </row>
    <row r="491" spans="1:65" s="2" customFormat="1" ht="11.25">
      <c r="A491" s="37"/>
      <c r="B491" s="38"/>
      <c r="C491" s="39"/>
      <c r="D491" s="194" t="s">
        <v>199</v>
      </c>
      <c r="E491" s="39"/>
      <c r="F491" s="195" t="s">
        <v>5973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199</v>
      </c>
      <c r="AU491" s="20" t="s">
        <v>82</v>
      </c>
    </row>
    <row r="492" spans="1:65" s="2" customFormat="1" ht="19.5">
      <c r="A492" s="37"/>
      <c r="B492" s="38"/>
      <c r="C492" s="39"/>
      <c r="D492" s="194" t="s">
        <v>402</v>
      </c>
      <c r="E492" s="39"/>
      <c r="F492" s="243" t="s">
        <v>5975</v>
      </c>
      <c r="G492" s="39"/>
      <c r="H492" s="39"/>
      <c r="I492" s="196"/>
      <c r="J492" s="39"/>
      <c r="K492" s="39"/>
      <c r="L492" s="42"/>
      <c r="M492" s="197"/>
      <c r="N492" s="198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402</v>
      </c>
      <c r="AU492" s="20" t="s">
        <v>82</v>
      </c>
    </row>
    <row r="493" spans="1:65" s="2" customFormat="1" ht="24.2" customHeight="1">
      <c r="A493" s="37"/>
      <c r="B493" s="38"/>
      <c r="C493" s="181" t="s">
        <v>751</v>
      </c>
      <c r="D493" s="181" t="s">
        <v>193</v>
      </c>
      <c r="E493" s="182" t="s">
        <v>5976</v>
      </c>
      <c r="F493" s="183" t="s">
        <v>5977</v>
      </c>
      <c r="G493" s="184" t="s">
        <v>196</v>
      </c>
      <c r="H493" s="185">
        <v>1</v>
      </c>
      <c r="I493" s="186"/>
      <c r="J493" s="187">
        <f>ROUND(I493*H493,2)</f>
        <v>0</v>
      </c>
      <c r="K493" s="183" t="s">
        <v>19</v>
      </c>
      <c r="L493" s="42"/>
      <c r="M493" s="188" t="s">
        <v>19</v>
      </c>
      <c r="N493" s="189" t="s">
        <v>44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197</v>
      </c>
      <c r="AT493" s="192" t="s">
        <v>193</v>
      </c>
      <c r="AU493" s="192" t="s">
        <v>82</v>
      </c>
      <c r="AY493" s="20" t="s">
        <v>191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80</v>
      </c>
      <c r="BK493" s="193">
        <f>ROUND(I493*H493,2)</f>
        <v>0</v>
      </c>
      <c r="BL493" s="20" t="s">
        <v>197</v>
      </c>
      <c r="BM493" s="192" t="s">
        <v>5978</v>
      </c>
    </row>
    <row r="494" spans="1:65" s="2" customFormat="1" ht="19.5">
      <c r="A494" s="37"/>
      <c r="B494" s="38"/>
      <c r="C494" s="39"/>
      <c r="D494" s="194" t="s">
        <v>199</v>
      </c>
      <c r="E494" s="39"/>
      <c r="F494" s="195" t="s">
        <v>5977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199</v>
      </c>
      <c r="AU494" s="20" t="s">
        <v>82</v>
      </c>
    </row>
    <row r="495" spans="1:65" s="2" customFormat="1" ht="19.5">
      <c r="A495" s="37"/>
      <c r="B495" s="38"/>
      <c r="C495" s="39"/>
      <c r="D495" s="194" t="s">
        <v>402</v>
      </c>
      <c r="E495" s="39"/>
      <c r="F495" s="243" t="s">
        <v>5979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402</v>
      </c>
      <c r="AU495" s="20" t="s">
        <v>82</v>
      </c>
    </row>
    <row r="496" spans="1:65" s="12" customFormat="1" ht="22.9" customHeight="1">
      <c r="B496" s="165"/>
      <c r="C496" s="166"/>
      <c r="D496" s="167" t="s">
        <v>72</v>
      </c>
      <c r="E496" s="179" t="s">
        <v>246</v>
      </c>
      <c r="F496" s="179" t="s">
        <v>983</v>
      </c>
      <c r="G496" s="166"/>
      <c r="H496" s="166"/>
      <c r="I496" s="169"/>
      <c r="J496" s="180">
        <f>BK496</f>
        <v>0</v>
      </c>
      <c r="K496" s="166"/>
      <c r="L496" s="171"/>
      <c r="M496" s="172"/>
      <c r="N496" s="173"/>
      <c r="O496" s="173"/>
      <c r="P496" s="174">
        <f>SUM(P497:P511)</f>
        <v>0</v>
      </c>
      <c r="Q496" s="173"/>
      <c r="R496" s="174">
        <f>SUM(R497:R511)</f>
        <v>1.8742300000000001</v>
      </c>
      <c r="S496" s="173"/>
      <c r="T496" s="175">
        <f>SUM(T497:T511)</f>
        <v>0</v>
      </c>
      <c r="AR496" s="176" t="s">
        <v>80</v>
      </c>
      <c r="AT496" s="177" t="s">
        <v>72</v>
      </c>
      <c r="AU496" s="177" t="s">
        <v>80</v>
      </c>
      <c r="AY496" s="176" t="s">
        <v>191</v>
      </c>
      <c r="BK496" s="178">
        <f>SUM(BK497:BK511)</f>
        <v>0</v>
      </c>
    </row>
    <row r="497" spans="1:65" s="2" customFormat="1" ht="16.5" customHeight="1">
      <c r="A497" s="37"/>
      <c r="B497" s="38"/>
      <c r="C497" s="181" t="s">
        <v>757</v>
      </c>
      <c r="D497" s="181" t="s">
        <v>193</v>
      </c>
      <c r="E497" s="182" t="s">
        <v>5980</v>
      </c>
      <c r="F497" s="183" t="s">
        <v>5981</v>
      </c>
      <c r="G497" s="184" t="s">
        <v>301</v>
      </c>
      <c r="H497" s="185">
        <v>16</v>
      </c>
      <c r="I497" s="186"/>
      <c r="J497" s="187">
        <f>ROUND(I497*H497,2)</f>
        <v>0</v>
      </c>
      <c r="K497" s="183" t="s">
        <v>203</v>
      </c>
      <c r="L497" s="42"/>
      <c r="M497" s="188" t="s">
        <v>19</v>
      </c>
      <c r="N497" s="189" t="s">
        <v>44</v>
      </c>
      <c r="O497" s="67"/>
      <c r="P497" s="190">
        <f>O497*H497</f>
        <v>0</v>
      </c>
      <c r="Q497" s="190">
        <v>0.11519</v>
      </c>
      <c r="R497" s="190">
        <f>Q497*H497</f>
        <v>1.84304</v>
      </c>
      <c r="S497" s="190">
        <v>0</v>
      </c>
      <c r="T497" s="19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2" t="s">
        <v>197</v>
      </c>
      <c r="AT497" s="192" t="s">
        <v>193</v>
      </c>
      <c r="AU497" s="192" t="s">
        <v>82</v>
      </c>
      <c r="AY497" s="20" t="s">
        <v>191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20" t="s">
        <v>80</v>
      </c>
      <c r="BK497" s="193">
        <f>ROUND(I497*H497,2)</f>
        <v>0</v>
      </c>
      <c r="BL497" s="20" t="s">
        <v>197</v>
      </c>
      <c r="BM497" s="192" t="s">
        <v>5982</v>
      </c>
    </row>
    <row r="498" spans="1:65" s="2" customFormat="1" ht="19.5">
      <c r="A498" s="37"/>
      <c r="B498" s="38"/>
      <c r="C498" s="39"/>
      <c r="D498" s="194" t="s">
        <v>199</v>
      </c>
      <c r="E498" s="39"/>
      <c r="F498" s="195" t="s">
        <v>5983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199</v>
      </c>
      <c r="AU498" s="20" t="s">
        <v>82</v>
      </c>
    </row>
    <row r="499" spans="1:65" s="2" customFormat="1" ht="11.25">
      <c r="A499" s="37"/>
      <c r="B499" s="38"/>
      <c r="C499" s="39"/>
      <c r="D499" s="199" t="s">
        <v>206</v>
      </c>
      <c r="E499" s="39"/>
      <c r="F499" s="200" t="s">
        <v>5984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206</v>
      </c>
      <c r="AU499" s="20" t="s">
        <v>82</v>
      </c>
    </row>
    <row r="500" spans="1:65" s="2" customFormat="1" ht="21.75" customHeight="1">
      <c r="A500" s="37"/>
      <c r="B500" s="38"/>
      <c r="C500" s="181" t="s">
        <v>764</v>
      </c>
      <c r="D500" s="181" t="s">
        <v>193</v>
      </c>
      <c r="E500" s="182" t="s">
        <v>5985</v>
      </c>
      <c r="F500" s="183" t="s">
        <v>5986</v>
      </c>
      <c r="G500" s="184" t="s">
        <v>301</v>
      </c>
      <c r="H500" s="185">
        <v>59</v>
      </c>
      <c r="I500" s="186"/>
      <c r="J500" s="187">
        <f>ROUND(I500*H500,2)</f>
        <v>0</v>
      </c>
      <c r="K500" s="183" t="s">
        <v>203</v>
      </c>
      <c r="L500" s="42"/>
      <c r="M500" s="188" t="s">
        <v>19</v>
      </c>
      <c r="N500" s="189" t="s">
        <v>44</v>
      </c>
      <c r="O500" s="67"/>
      <c r="P500" s="190">
        <f>O500*H500</f>
        <v>0</v>
      </c>
      <c r="Q500" s="190">
        <v>1.0000000000000001E-5</v>
      </c>
      <c r="R500" s="190">
        <f>Q500*H500</f>
        <v>5.9000000000000003E-4</v>
      </c>
      <c r="S500" s="190">
        <v>0</v>
      </c>
      <c r="T500" s="19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2" t="s">
        <v>197</v>
      </c>
      <c r="AT500" s="192" t="s">
        <v>193</v>
      </c>
      <c r="AU500" s="192" t="s">
        <v>82</v>
      </c>
      <c r="AY500" s="20" t="s">
        <v>191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0" t="s">
        <v>80</v>
      </c>
      <c r="BK500" s="193">
        <f>ROUND(I500*H500,2)</f>
        <v>0</v>
      </c>
      <c r="BL500" s="20" t="s">
        <v>197</v>
      </c>
      <c r="BM500" s="192" t="s">
        <v>5987</v>
      </c>
    </row>
    <row r="501" spans="1:65" s="2" customFormat="1" ht="11.25">
      <c r="A501" s="37"/>
      <c r="B501" s="38"/>
      <c r="C501" s="39"/>
      <c r="D501" s="194" t="s">
        <v>199</v>
      </c>
      <c r="E501" s="39"/>
      <c r="F501" s="195" t="s">
        <v>5988</v>
      </c>
      <c r="G501" s="39"/>
      <c r="H501" s="39"/>
      <c r="I501" s="196"/>
      <c r="J501" s="39"/>
      <c r="K501" s="39"/>
      <c r="L501" s="42"/>
      <c r="M501" s="197"/>
      <c r="N501" s="198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199</v>
      </c>
      <c r="AU501" s="20" t="s">
        <v>82</v>
      </c>
    </row>
    <row r="502" spans="1:65" s="2" customFormat="1" ht="11.25">
      <c r="A502" s="37"/>
      <c r="B502" s="38"/>
      <c r="C502" s="39"/>
      <c r="D502" s="199" t="s">
        <v>206</v>
      </c>
      <c r="E502" s="39"/>
      <c r="F502" s="200" t="s">
        <v>5989</v>
      </c>
      <c r="G502" s="39"/>
      <c r="H502" s="39"/>
      <c r="I502" s="196"/>
      <c r="J502" s="39"/>
      <c r="K502" s="39"/>
      <c r="L502" s="42"/>
      <c r="M502" s="197"/>
      <c r="N502" s="198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206</v>
      </c>
      <c r="AU502" s="20" t="s">
        <v>82</v>
      </c>
    </row>
    <row r="503" spans="1:65" s="13" customFormat="1" ht="11.25">
      <c r="B503" s="201"/>
      <c r="C503" s="202"/>
      <c r="D503" s="194" t="s">
        <v>208</v>
      </c>
      <c r="E503" s="203" t="s">
        <v>19</v>
      </c>
      <c r="F503" s="204" t="s">
        <v>5990</v>
      </c>
      <c r="G503" s="202"/>
      <c r="H503" s="205">
        <v>52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208</v>
      </c>
      <c r="AU503" s="211" t="s">
        <v>82</v>
      </c>
      <c r="AV503" s="13" t="s">
        <v>82</v>
      </c>
      <c r="AW503" s="13" t="s">
        <v>34</v>
      </c>
      <c r="AX503" s="13" t="s">
        <v>73</v>
      </c>
      <c r="AY503" s="211" t="s">
        <v>191</v>
      </c>
    </row>
    <row r="504" spans="1:65" s="13" customFormat="1" ht="11.25">
      <c r="B504" s="201"/>
      <c r="C504" s="202"/>
      <c r="D504" s="194" t="s">
        <v>208</v>
      </c>
      <c r="E504" s="203" t="s">
        <v>19</v>
      </c>
      <c r="F504" s="204" t="s">
        <v>5991</v>
      </c>
      <c r="G504" s="202"/>
      <c r="H504" s="205">
        <v>7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208</v>
      </c>
      <c r="AU504" s="211" t="s">
        <v>82</v>
      </c>
      <c r="AV504" s="13" t="s">
        <v>82</v>
      </c>
      <c r="AW504" s="13" t="s">
        <v>34</v>
      </c>
      <c r="AX504" s="13" t="s">
        <v>73</v>
      </c>
      <c r="AY504" s="211" t="s">
        <v>191</v>
      </c>
    </row>
    <row r="505" spans="1:65" s="14" customFormat="1" ht="11.25">
      <c r="B505" s="212"/>
      <c r="C505" s="213"/>
      <c r="D505" s="194" t="s">
        <v>208</v>
      </c>
      <c r="E505" s="214" t="s">
        <v>19</v>
      </c>
      <c r="F505" s="215" t="s">
        <v>238</v>
      </c>
      <c r="G505" s="213"/>
      <c r="H505" s="216">
        <v>59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208</v>
      </c>
      <c r="AU505" s="222" t="s">
        <v>82</v>
      </c>
      <c r="AV505" s="14" t="s">
        <v>197</v>
      </c>
      <c r="AW505" s="14" t="s">
        <v>34</v>
      </c>
      <c r="AX505" s="14" t="s">
        <v>80</v>
      </c>
      <c r="AY505" s="222" t="s">
        <v>191</v>
      </c>
    </row>
    <row r="506" spans="1:65" s="2" customFormat="1" ht="16.5" customHeight="1">
      <c r="A506" s="37"/>
      <c r="B506" s="38"/>
      <c r="C506" s="181" t="s">
        <v>789</v>
      </c>
      <c r="D506" s="181" t="s">
        <v>193</v>
      </c>
      <c r="E506" s="182" t="s">
        <v>5992</v>
      </c>
      <c r="F506" s="183" t="s">
        <v>5993</v>
      </c>
      <c r="G506" s="184" t="s">
        <v>301</v>
      </c>
      <c r="H506" s="185">
        <v>90</v>
      </c>
      <c r="I506" s="186"/>
      <c r="J506" s="187">
        <f>ROUND(I506*H506,2)</f>
        <v>0</v>
      </c>
      <c r="K506" s="183" t="s">
        <v>203</v>
      </c>
      <c r="L506" s="42"/>
      <c r="M506" s="188" t="s">
        <v>19</v>
      </c>
      <c r="N506" s="189" t="s">
        <v>44</v>
      </c>
      <c r="O506" s="67"/>
      <c r="P506" s="190">
        <f>O506*H506</f>
        <v>0</v>
      </c>
      <c r="Q506" s="190">
        <v>3.4000000000000002E-4</v>
      </c>
      <c r="R506" s="190">
        <f>Q506*H506</f>
        <v>3.0600000000000002E-2</v>
      </c>
      <c r="S506" s="190">
        <v>0</v>
      </c>
      <c r="T506" s="19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2" t="s">
        <v>197</v>
      </c>
      <c r="AT506" s="192" t="s">
        <v>193</v>
      </c>
      <c r="AU506" s="192" t="s">
        <v>82</v>
      </c>
      <c r="AY506" s="20" t="s">
        <v>191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20" t="s">
        <v>80</v>
      </c>
      <c r="BK506" s="193">
        <f>ROUND(I506*H506,2)</f>
        <v>0</v>
      </c>
      <c r="BL506" s="20" t="s">
        <v>197</v>
      </c>
      <c r="BM506" s="192" t="s">
        <v>5994</v>
      </c>
    </row>
    <row r="507" spans="1:65" s="2" customFormat="1" ht="19.5">
      <c r="A507" s="37"/>
      <c r="B507" s="38"/>
      <c r="C507" s="39"/>
      <c r="D507" s="194" t="s">
        <v>199</v>
      </c>
      <c r="E507" s="39"/>
      <c r="F507" s="195" t="s">
        <v>5995</v>
      </c>
      <c r="G507" s="39"/>
      <c r="H507" s="39"/>
      <c r="I507" s="196"/>
      <c r="J507" s="39"/>
      <c r="K507" s="39"/>
      <c r="L507" s="42"/>
      <c r="M507" s="197"/>
      <c r="N507" s="198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20" t="s">
        <v>199</v>
      </c>
      <c r="AU507" s="20" t="s">
        <v>82</v>
      </c>
    </row>
    <row r="508" spans="1:65" s="2" customFormat="1" ht="11.25">
      <c r="A508" s="37"/>
      <c r="B508" s="38"/>
      <c r="C508" s="39"/>
      <c r="D508" s="199" t="s">
        <v>206</v>
      </c>
      <c r="E508" s="39"/>
      <c r="F508" s="200" t="s">
        <v>5996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206</v>
      </c>
      <c r="AU508" s="20" t="s">
        <v>82</v>
      </c>
    </row>
    <row r="509" spans="1:65" s="2" customFormat="1" ht="16.5" customHeight="1">
      <c r="A509" s="37"/>
      <c r="B509" s="38"/>
      <c r="C509" s="181" t="s">
        <v>796</v>
      </c>
      <c r="D509" s="181" t="s">
        <v>193</v>
      </c>
      <c r="E509" s="182" t="s">
        <v>5997</v>
      </c>
      <c r="F509" s="183" t="s">
        <v>5998</v>
      </c>
      <c r="G509" s="184" t="s">
        <v>301</v>
      </c>
      <c r="H509" s="185">
        <v>16</v>
      </c>
      <c r="I509" s="186"/>
      <c r="J509" s="187">
        <f>ROUND(I509*H509,2)</f>
        <v>0</v>
      </c>
      <c r="K509" s="183" t="s">
        <v>203</v>
      </c>
      <c r="L509" s="42"/>
      <c r="M509" s="188" t="s">
        <v>19</v>
      </c>
      <c r="N509" s="189" t="s">
        <v>44</v>
      </c>
      <c r="O509" s="67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197</v>
      </c>
      <c r="AT509" s="192" t="s">
        <v>193</v>
      </c>
      <c r="AU509" s="192" t="s">
        <v>82</v>
      </c>
      <c r="AY509" s="20" t="s">
        <v>191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80</v>
      </c>
      <c r="BK509" s="193">
        <f>ROUND(I509*H509,2)</f>
        <v>0</v>
      </c>
      <c r="BL509" s="20" t="s">
        <v>197</v>
      </c>
      <c r="BM509" s="192" t="s">
        <v>5999</v>
      </c>
    </row>
    <row r="510" spans="1:65" s="2" customFormat="1" ht="29.25">
      <c r="A510" s="37"/>
      <c r="B510" s="38"/>
      <c r="C510" s="39"/>
      <c r="D510" s="194" t="s">
        <v>199</v>
      </c>
      <c r="E510" s="39"/>
      <c r="F510" s="195" t="s">
        <v>6000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199</v>
      </c>
      <c r="AU510" s="20" t="s">
        <v>82</v>
      </c>
    </row>
    <row r="511" spans="1:65" s="2" customFormat="1" ht="11.25">
      <c r="A511" s="37"/>
      <c r="B511" s="38"/>
      <c r="C511" s="39"/>
      <c r="D511" s="199" t="s">
        <v>206</v>
      </c>
      <c r="E511" s="39"/>
      <c r="F511" s="200" t="s">
        <v>6001</v>
      </c>
      <c r="G511" s="39"/>
      <c r="H511" s="39"/>
      <c r="I511" s="196"/>
      <c r="J511" s="39"/>
      <c r="K511" s="39"/>
      <c r="L511" s="42"/>
      <c r="M511" s="197"/>
      <c r="N511" s="198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206</v>
      </c>
      <c r="AU511" s="20" t="s">
        <v>82</v>
      </c>
    </row>
    <row r="512" spans="1:65" s="12" customFormat="1" ht="22.9" customHeight="1">
      <c r="B512" s="165"/>
      <c r="C512" s="166"/>
      <c r="D512" s="167" t="s">
        <v>72</v>
      </c>
      <c r="E512" s="179" t="s">
        <v>1350</v>
      </c>
      <c r="F512" s="179" t="s">
        <v>1351</v>
      </c>
      <c r="G512" s="166"/>
      <c r="H512" s="166"/>
      <c r="I512" s="169"/>
      <c r="J512" s="180">
        <f>BK512</f>
        <v>0</v>
      </c>
      <c r="K512" s="166"/>
      <c r="L512" s="171"/>
      <c r="M512" s="172"/>
      <c r="N512" s="173"/>
      <c r="O512" s="173"/>
      <c r="P512" s="174">
        <f>SUM(P513:P531)</f>
        <v>0</v>
      </c>
      <c r="Q512" s="173"/>
      <c r="R512" s="174">
        <f>SUM(R513:R531)</f>
        <v>0</v>
      </c>
      <c r="S512" s="173"/>
      <c r="T512" s="175">
        <f>SUM(T513:T531)</f>
        <v>0</v>
      </c>
      <c r="AR512" s="176" t="s">
        <v>80</v>
      </c>
      <c r="AT512" s="177" t="s">
        <v>72</v>
      </c>
      <c r="AU512" s="177" t="s">
        <v>80</v>
      </c>
      <c r="AY512" s="176" t="s">
        <v>191</v>
      </c>
      <c r="BK512" s="178">
        <f>SUM(BK513:BK531)</f>
        <v>0</v>
      </c>
    </row>
    <row r="513" spans="1:65" s="2" customFormat="1" ht="16.5" customHeight="1">
      <c r="A513" s="37"/>
      <c r="B513" s="38"/>
      <c r="C513" s="181" t="s">
        <v>803</v>
      </c>
      <c r="D513" s="181" t="s">
        <v>193</v>
      </c>
      <c r="E513" s="182" t="s">
        <v>1359</v>
      </c>
      <c r="F513" s="183" t="s">
        <v>1360</v>
      </c>
      <c r="G513" s="184" t="s">
        <v>255</v>
      </c>
      <c r="H513" s="185">
        <v>119.657</v>
      </c>
      <c r="I513" s="186"/>
      <c r="J513" s="187">
        <f>ROUND(I513*H513,2)</f>
        <v>0</v>
      </c>
      <c r="K513" s="183" t="s">
        <v>203</v>
      </c>
      <c r="L513" s="42"/>
      <c r="M513" s="188" t="s">
        <v>19</v>
      </c>
      <c r="N513" s="189" t="s">
        <v>44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197</v>
      </c>
      <c r="AT513" s="192" t="s">
        <v>193</v>
      </c>
      <c r="AU513" s="192" t="s">
        <v>82</v>
      </c>
      <c r="AY513" s="20" t="s">
        <v>191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80</v>
      </c>
      <c r="BK513" s="193">
        <f>ROUND(I513*H513,2)</f>
        <v>0</v>
      </c>
      <c r="BL513" s="20" t="s">
        <v>197</v>
      </c>
      <c r="BM513" s="192" t="s">
        <v>6002</v>
      </c>
    </row>
    <row r="514" spans="1:65" s="2" customFormat="1" ht="11.25">
      <c r="A514" s="37"/>
      <c r="B514" s="38"/>
      <c r="C514" s="39"/>
      <c r="D514" s="194" t="s">
        <v>199</v>
      </c>
      <c r="E514" s="39"/>
      <c r="F514" s="195" t="s">
        <v>1362</v>
      </c>
      <c r="G514" s="39"/>
      <c r="H514" s="39"/>
      <c r="I514" s="196"/>
      <c r="J514" s="39"/>
      <c r="K514" s="39"/>
      <c r="L514" s="42"/>
      <c r="M514" s="197"/>
      <c r="N514" s="198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199</v>
      </c>
      <c r="AU514" s="20" t="s">
        <v>82</v>
      </c>
    </row>
    <row r="515" spans="1:65" s="2" customFormat="1" ht="11.25">
      <c r="A515" s="37"/>
      <c r="B515" s="38"/>
      <c r="C515" s="39"/>
      <c r="D515" s="199" t="s">
        <v>206</v>
      </c>
      <c r="E515" s="39"/>
      <c r="F515" s="200" t="s">
        <v>1363</v>
      </c>
      <c r="G515" s="39"/>
      <c r="H515" s="39"/>
      <c r="I515" s="196"/>
      <c r="J515" s="39"/>
      <c r="K515" s="39"/>
      <c r="L515" s="42"/>
      <c r="M515" s="197"/>
      <c r="N515" s="198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206</v>
      </c>
      <c r="AU515" s="20" t="s">
        <v>82</v>
      </c>
    </row>
    <row r="516" spans="1:65" s="2" customFormat="1" ht="16.5" customHeight="1">
      <c r="A516" s="37"/>
      <c r="B516" s="38"/>
      <c r="C516" s="181" t="s">
        <v>810</v>
      </c>
      <c r="D516" s="181" t="s">
        <v>193</v>
      </c>
      <c r="E516" s="182" t="s">
        <v>1365</v>
      </c>
      <c r="F516" s="183" t="s">
        <v>1366</v>
      </c>
      <c r="G516" s="184" t="s">
        <v>255</v>
      </c>
      <c r="H516" s="185">
        <v>2273.4830000000002</v>
      </c>
      <c r="I516" s="186"/>
      <c r="J516" s="187">
        <f>ROUND(I516*H516,2)</f>
        <v>0</v>
      </c>
      <c r="K516" s="183" t="s">
        <v>203</v>
      </c>
      <c r="L516" s="42"/>
      <c r="M516" s="188" t="s">
        <v>19</v>
      </c>
      <c r="N516" s="189" t="s">
        <v>44</v>
      </c>
      <c r="O516" s="67"/>
      <c r="P516" s="190">
        <f>O516*H516</f>
        <v>0</v>
      </c>
      <c r="Q516" s="190">
        <v>0</v>
      </c>
      <c r="R516" s="190">
        <f>Q516*H516</f>
        <v>0</v>
      </c>
      <c r="S516" s="190">
        <v>0</v>
      </c>
      <c r="T516" s="19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2" t="s">
        <v>197</v>
      </c>
      <c r="AT516" s="192" t="s">
        <v>193</v>
      </c>
      <c r="AU516" s="192" t="s">
        <v>82</v>
      </c>
      <c r="AY516" s="20" t="s">
        <v>191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0" t="s">
        <v>80</v>
      </c>
      <c r="BK516" s="193">
        <f>ROUND(I516*H516,2)</f>
        <v>0</v>
      </c>
      <c r="BL516" s="20" t="s">
        <v>197</v>
      </c>
      <c r="BM516" s="192" t="s">
        <v>6003</v>
      </c>
    </row>
    <row r="517" spans="1:65" s="2" customFormat="1" ht="19.5">
      <c r="A517" s="37"/>
      <c r="B517" s="38"/>
      <c r="C517" s="39"/>
      <c r="D517" s="194" t="s">
        <v>199</v>
      </c>
      <c r="E517" s="39"/>
      <c r="F517" s="195" t="s">
        <v>1368</v>
      </c>
      <c r="G517" s="39"/>
      <c r="H517" s="39"/>
      <c r="I517" s="196"/>
      <c r="J517" s="39"/>
      <c r="K517" s="39"/>
      <c r="L517" s="42"/>
      <c r="M517" s="197"/>
      <c r="N517" s="198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199</v>
      </c>
      <c r="AU517" s="20" t="s">
        <v>82</v>
      </c>
    </row>
    <row r="518" spans="1:65" s="2" customFormat="1" ht="11.25">
      <c r="A518" s="37"/>
      <c r="B518" s="38"/>
      <c r="C518" s="39"/>
      <c r="D518" s="199" t="s">
        <v>206</v>
      </c>
      <c r="E518" s="39"/>
      <c r="F518" s="200" t="s">
        <v>1369</v>
      </c>
      <c r="G518" s="39"/>
      <c r="H518" s="39"/>
      <c r="I518" s="196"/>
      <c r="J518" s="39"/>
      <c r="K518" s="39"/>
      <c r="L518" s="42"/>
      <c r="M518" s="197"/>
      <c r="N518" s="198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206</v>
      </c>
      <c r="AU518" s="20" t="s">
        <v>82</v>
      </c>
    </row>
    <row r="519" spans="1:65" s="13" customFormat="1" ht="11.25">
      <c r="B519" s="201"/>
      <c r="C519" s="202"/>
      <c r="D519" s="194" t="s">
        <v>208</v>
      </c>
      <c r="E519" s="202"/>
      <c r="F519" s="204" t="s">
        <v>6004</v>
      </c>
      <c r="G519" s="202"/>
      <c r="H519" s="205">
        <v>2273.4830000000002</v>
      </c>
      <c r="I519" s="206"/>
      <c r="J519" s="202"/>
      <c r="K519" s="202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208</v>
      </c>
      <c r="AU519" s="211" t="s">
        <v>82</v>
      </c>
      <c r="AV519" s="13" t="s">
        <v>82</v>
      </c>
      <c r="AW519" s="13" t="s">
        <v>4</v>
      </c>
      <c r="AX519" s="13" t="s">
        <v>80</v>
      </c>
      <c r="AY519" s="211" t="s">
        <v>191</v>
      </c>
    </row>
    <row r="520" spans="1:65" s="2" customFormat="1" ht="24.2" customHeight="1">
      <c r="A520" s="37"/>
      <c r="B520" s="38"/>
      <c r="C520" s="181" t="s">
        <v>827</v>
      </c>
      <c r="D520" s="181" t="s">
        <v>193</v>
      </c>
      <c r="E520" s="182" t="s">
        <v>6005</v>
      </c>
      <c r="F520" s="183" t="s">
        <v>6006</v>
      </c>
      <c r="G520" s="184" t="s">
        <v>255</v>
      </c>
      <c r="H520" s="185">
        <v>80.697999999999993</v>
      </c>
      <c r="I520" s="186"/>
      <c r="J520" s="187">
        <f>ROUND(I520*H520,2)</f>
        <v>0</v>
      </c>
      <c r="K520" s="183" t="s">
        <v>203</v>
      </c>
      <c r="L520" s="42"/>
      <c r="M520" s="188" t="s">
        <v>19</v>
      </c>
      <c r="N520" s="189" t="s">
        <v>44</v>
      </c>
      <c r="O520" s="67"/>
      <c r="P520" s="190">
        <f>O520*H520</f>
        <v>0</v>
      </c>
      <c r="Q520" s="190">
        <v>0</v>
      </c>
      <c r="R520" s="190">
        <f>Q520*H520</f>
        <v>0</v>
      </c>
      <c r="S520" s="190">
        <v>0</v>
      </c>
      <c r="T520" s="19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2" t="s">
        <v>197</v>
      </c>
      <c r="AT520" s="192" t="s">
        <v>193</v>
      </c>
      <c r="AU520" s="192" t="s">
        <v>82</v>
      </c>
      <c r="AY520" s="20" t="s">
        <v>191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20" t="s">
        <v>80</v>
      </c>
      <c r="BK520" s="193">
        <f>ROUND(I520*H520,2)</f>
        <v>0</v>
      </c>
      <c r="BL520" s="20" t="s">
        <v>197</v>
      </c>
      <c r="BM520" s="192" t="s">
        <v>6007</v>
      </c>
    </row>
    <row r="521" spans="1:65" s="2" customFormat="1" ht="19.5">
      <c r="A521" s="37"/>
      <c r="B521" s="38"/>
      <c r="C521" s="39"/>
      <c r="D521" s="194" t="s">
        <v>199</v>
      </c>
      <c r="E521" s="39"/>
      <c r="F521" s="195" t="s">
        <v>4730</v>
      </c>
      <c r="G521" s="39"/>
      <c r="H521" s="39"/>
      <c r="I521" s="196"/>
      <c r="J521" s="39"/>
      <c r="K521" s="39"/>
      <c r="L521" s="42"/>
      <c r="M521" s="197"/>
      <c r="N521" s="198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199</v>
      </c>
      <c r="AU521" s="20" t="s">
        <v>82</v>
      </c>
    </row>
    <row r="522" spans="1:65" s="2" customFormat="1" ht="11.25">
      <c r="A522" s="37"/>
      <c r="B522" s="38"/>
      <c r="C522" s="39"/>
      <c r="D522" s="199" t="s">
        <v>206</v>
      </c>
      <c r="E522" s="39"/>
      <c r="F522" s="200" t="s">
        <v>6008</v>
      </c>
      <c r="G522" s="39"/>
      <c r="H522" s="39"/>
      <c r="I522" s="196"/>
      <c r="J522" s="39"/>
      <c r="K522" s="39"/>
      <c r="L522" s="42"/>
      <c r="M522" s="197"/>
      <c r="N522" s="198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206</v>
      </c>
      <c r="AU522" s="20" t="s">
        <v>82</v>
      </c>
    </row>
    <row r="523" spans="1:65" s="13" customFormat="1" ht="11.25">
      <c r="B523" s="201"/>
      <c r="C523" s="202"/>
      <c r="D523" s="194" t="s">
        <v>208</v>
      </c>
      <c r="E523" s="203" t="s">
        <v>19</v>
      </c>
      <c r="F523" s="204" t="s">
        <v>6009</v>
      </c>
      <c r="G523" s="202"/>
      <c r="H523" s="205">
        <v>80.697999999999993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208</v>
      </c>
      <c r="AU523" s="211" t="s">
        <v>82</v>
      </c>
      <c r="AV523" s="13" t="s">
        <v>82</v>
      </c>
      <c r="AW523" s="13" t="s">
        <v>34</v>
      </c>
      <c r="AX523" s="13" t="s">
        <v>80</v>
      </c>
      <c r="AY523" s="211" t="s">
        <v>191</v>
      </c>
    </row>
    <row r="524" spans="1:65" s="2" customFormat="1" ht="21.75" customHeight="1">
      <c r="A524" s="37"/>
      <c r="B524" s="38"/>
      <c r="C524" s="181" t="s">
        <v>835</v>
      </c>
      <c r="D524" s="181" t="s">
        <v>193</v>
      </c>
      <c r="E524" s="182" t="s">
        <v>6010</v>
      </c>
      <c r="F524" s="183" t="s">
        <v>6011</v>
      </c>
      <c r="G524" s="184" t="s">
        <v>255</v>
      </c>
      <c r="H524" s="185">
        <v>17.260000000000002</v>
      </c>
      <c r="I524" s="186"/>
      <c r="J524" s="187">
        <f>ROUND(I524*H524,2)</f>
        <v>0</v>
      </c>
      <c r="K524" s="183" t="s">
        <v>203</v>
      </c>
      <c r="L524" s="42"/>
      <c r="M524" s="188" t="s">
        <v>19</v>
      </c>
      <c r="N524" s="189" t="s">
        <v>44</v>
      </c>
      <c r="O524" s="67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197</v>
      </c>
      <c r="AT524" s="192" t="s">
        <v>193</v>
      </c>
      <c r="AU524" s="192" t="s">
        <v>82</v>
      </c>
      <c r="AY524" s="20" t="s">
        <v>191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80</v>
      </c>
      <c r="BK524" s="193">
        <f>ROUND(I524*H524,2)</f>
        <v>0</v>
      </c>
      <c r="BL524" s="20" t="s">
        <v>197</v>
      </c>
      <c r="BM524" s="192" t="s">
        <v>6012</v>
      </c>
    </row>
    <row r="525" spans="1:65" s="2" customFormat="1" ht="19.5">
      <c r="A525" s="37"/>
      <c r="B525" s="38"/>
      <c r="C525" s="39"/>
      <c r="D525" s="194" t="s">
        <v>199</v>
      </c>
      <c r="E525" s="39"/>
      <c r="F525" s="195" t="s">
        <v>6013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199</v>
      </c>
      <c r="AU525" s="20" t="s">
        <v>82</v>
      </c>
    </row>
    <row r="526" spans="1:65" s="2" customFormat="1" ht="11.25">
      <c r="A526" s="37"/>
      <c r="B526" s="38"/>
      <c r="C526" s="39"/>
      <c r="D526" s="199" t="s">
        <v>206</v>
      </c>
      <c r="E526" s="39"/>
      <c r="F526" s="200" t="s">
        <v>6014</v>
      </c>
      <c r="G526" s="39"/>
      <c r="H526" s="39"/>
      <c r="I526" s="196"/>
      <c r="J526" s="39"/>
      <c r="K526" s="39"/>
      <c r="L526" s="42"/>
      <c r="M526" s="197"/>
      <c r="N526" s="198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206</v>
      </c>
      <c r="AU526" s="20" t="s">
        <v>82</v>
      </c>
    </row>
    <row r="527" spans="1:65" s="13" customFormat="1" ht="11.25">
      <c r="B527" s="201"/>
      <c r="C527" s="202"/>
      <c r="D527" s="194" t="s">
        <v>208</v>
      </c>
      <c r="E527" s="203" t="s">
        <v>19</v>
      </c>
      <c r="F527" s="204" t="s">
        <v>6015</v>
      </c>
      <c r="G527" s="202"/>
      <c r="H527" s="205">
        <v>17.260000000000002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208</v>
      </c>
      <c r="AU527" s="211" t="s">
        <v>82</v>
      </c>
      <c r="AV527" s="13" t="s">
        <v>82</v>
      </c>
      <c r="AW527" s="13" t="s">
        <v>34</v>
      </c>
      <c r="AX527" s="13" t="s">
        <v>80</v>
      </c>
      <c r="AY527" s="211" t="s">
        <v>191</v>
      </c>
    </row>
    <row r="528" spans="1:65" s="2" customFormat="1" ht="24.2" customHeight="1">
      <c r="A528" s="37"/>
      <c r="B528" s="38"/>
      <c r="C528" s="181" t="s">
        <v>841</v>
      </c>
      <c r="D528" s="181" t="s">
        <v>193</v>
      </c>
      <c r="E528" s="182" t="s">
        <v>6016</v>
      </c>
      <c r="F528" s="183" t="s">
        <v>6017</v>
      </c>
      <c r="G528" s="184" t="s">
        <v>255</v>
      </c>
      <c r="H528" s="185">
        <v>21.7</v>
      </c>
      <c r="I528" s="186"/>
      <c r="J528" s="187">
        <f>ROUND(I528*H528,2)</f>
        <v>0</v>
      </c>
      <c r="K528" s="183" t="s">
        <v>203</v>
      </c>
      <c r="L528" s="42"/>
      <c r="M528" s="188" t="s">
        <v>19</v>
      </c>
      <c r="N528" s="189" t="s">
        <v>44</v>
      </c>
      <c r="O528" s="67"/>
      <c r="P528" s="190">
        <f>O528*H528</f>
        <v>0</v>
      </c>
      <c r="Q528" s="190">
        <v>0</v>
      </c>
      <c r="R528" s="190">
        <f>Q528*H528</f>
        <v>0</v>
      </c>
      <c r="S528" s="190">
        <v>0</v>
      </c>
      <c r="T528" s="19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2" t="s">
        <v>197</v>
      </c>
      <c r="AT528" s="192" t="s">
        <v>193</v>
      </c>
      <c r="AU528" s="192" t="s">
        <v>82</v>
      </c>
      <c r="AY528" s="20" t="s">
        <v>191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20" t="s">
        <v>80</v>
      </c>
      <c r="BK528" s="193">
        <f>ROUND(I528*H528,2)</f>
        <v>0</v>
      </c>
      <c r="BL528" s="20" t="s">
        <v>197</v>
      </c>
      <c r="BM528" s="192" t="s">
        <v>6018</v>
      </c>
    </row>
    <row r="529" spans="1:65" s="2" customFormat="1" ht="19.5">
      <c r="A529" s="37"/>
      <c r="B529" s="38"/>
      <c r="C529" s="39"/>
      <c r="D529" s="194" t="s">
        <v>199</v>
      </c>
      <c r="E529" s="39"/>
      <c r="F529" s="195" t="s">
        <v>257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199</v>
      </c>
      <c r="AU529" s="20" t="s">
        <v>82</v>
      </c>
    </row>
    <row r="530" spans="1:65" s="2" customFormat="1" ht="11.25">
      <c r="A530" s="37"/>
      <c r="B530" s="38"/>
      <c r="C530" s="39"/>
      <c r="D530" s="199" t="s">
        <v>206</v>
      </c>
      <c r="E530" s="39"/>
      <c r="F530" s="200" t="s">
        <v>6019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206</v>
      </c>
      <c r="AU530" s="20" t="s">
        <v>82</v>
      </c>
    </row>
    <row r="531" spans="1:65" s="13" customFormat="1" ht="11.25">
      <c r="B531" s="201"/>
      <c r="C531" s="202"/>
      <c r="D531" s="194" t="s">
        <v>208</v>
      </c>
      <c r="E531" s="203" t="s">
        <v>19</v>
      </c>
      <c r="F531" s="204" t="s">
        <v>6020</v>
      </c>
      <c r="G531" s="202"/>
      <c r="H531" s="205">
        <v>21.7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208</v>
      </c>
      <c r="AU531" s="211" t="s">
        <v>82</v>
      </c>
      <c r="AV531" s="13" t="s">
        <v>82</v>
      </c>
      <c r="AW531" s="13" t="s">
        <v>34</v>
      </c>
      <c r="AX531" s="13" t="s">
        <v>80</v>
      </c>
      <c r="AY531" s="211" t="s">
        <v>191</v>
      </c>
    </row>
    <row r="532" spans="1:65" s="12" customFormat="1" ht="22.9" customHeight="1">
      <c r="B532" s="165"/>
      <c r="C532" s="166"/>
      <c r="D532" s="167" t="s">
        <v>72</v>
      </c>
      <c r="E532" s="179" t="s">
        <v>1385</v>
      </c>
      <c r="F532" s="179" t="s">
        <v>1386</v>
      </c>
      <c r="G532" s="166"/>
      <c r="H532" s="166"/>
      <c r="I532" s="169"/>
      <c r="J532" s="180">
        <f>BK532</f>
        <v>0</v>
      </c>
      <c r="K532" s="166"/>
      <c r="L532" s="171"/>
      <c r="M532" s="172"/>
      <c r="N532" s="173"/>
      <c r="O532" s="173"/>
      <c r="P532" s="174">
        <f>SUM(P533:P539)</f>
        <v>0</v>
      </c>
      <c r="Q532" s="173"/>
      <c r="R532" s="174">
        <f>SUM(R533:R539)</f>
        <v>0</v>
      </c>
      <c r="S532" s="173"/>
      <c r="T532" s="175">
        <f>SUM(T533:T539)</f>
        <v>0</v>
      </c>
      <c r="AR532" s="176" t="s">
        <v>80</v>
      </c>
      <c r="AT532" s="177" t="s">
        <v>72</v>
      </c>
      <c r="AU532" s="177" t="s">
        <v>80</v>
      </c>
      <c r="AY532" s="176" t="s">
        <v>191</v>
      </c>
      <c r="BK532" s="178">
        <f>SUM(BK533:BK539)</f>
        <v>0</v>
      </c>
    </row>
    <row r="533" spans="1:65" s="2" customFormat="1" ht="21.75" customHeight="1">
      <c r="A533" s="37"/>
      <c r="B533" s="38"/>
      <c r="C533" s="181" t="s">
        <v>848</v>
      </c>
      <c r="D533" s="181" t="s">
        <v>193</v>
      </c>
      <c r="E533" s="182" t="s">
        <v>6021</v>
      </c>
      <c r="F533" s="183" t="s">
        <v>6022</v>
      </c>
      <c r="G533" s="184" t="s">
        <v>255</v>
      </c>
      <c r="H533" s="185">
        <v>77.209999999999994</v>
      </c>
      <c r="I533" s="186"/>
      <c r="J533" s="187">
        <f>ROUND(I533*H533,2)</f>
        <v>0</v>
      </c>
      <c r="K533" s="183" t="s">
        <v>203</v>
      </c>
      <c r="L533" s="42"/>
      <c r="M533" s="188" t="s">
        <v>19</v>
      </c>
      <c r="N533" s="189" t="s">
        <v>44</v>
      </c>
      <c r="O533" s="67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2" t="s">
        <v>197</v>
      </c>
      <c r="AT533" s="192" t="s">
        <v>193</v>
      </c>
      <c r="AU533" s="192" t="s">
        <v>82</v>
      </c>
      <c r="AY533" s="20" t="s">
        <v>191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0" t="s">
        <v>80</v>
      </c>
      <c r="BK533" s="193">
        <f>ROUND(I533*H533,2)</f>
        <v>0</v>
      </c>
      <c r="BL533" s="20" t="s">
        <v>197</v>
      </c>
      <c r="BM533" s="192" t="s">
        <v>6023</v>
      </c>
    </row>
    <row r="534" spans="1:65" s="2" customFormat="1" ht="19.5">
      <c r="A534" s="37"/>
      <c r="B534" s="38"/>
      <c r="C534" s="39"/>
      <c r="D534" s="194" t="s">
        <v>199</v>
      </c>
      <c r="E534" s="39"/>
      <c r="F534" s="195" t="s">
        <v>6024</v>
      </c>
      <c r="G534" s="39"/>
      <c r="H534" s="39"/>
      <c r="I534" s="196"/>
      <c r="J534" s="39"/>
      <c r="K534" s="39"/>
      <c r="L534" s="42"/>
      <c r="M534" s="197"/>
      <c r="N534" s="198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199</v>
      </c>
      <c r="AU534" s="20" t="s">
        <v>82</v>
      </c>
    </row>
    <row r="535" spans="1:65" s="2" customFormat="1" ht="11.25">
      <c r="A535" s="37"/>
      <c r="B535" s="38"/>
      <c r="C535" s="39"/>
      <c r="D535" s="199" t="s">
        <v>206</v>
      </c>
      <c r="E535" s="39"/>
      <c r="F535" s="200" t="s">
        <v>6025</v>
      </c>
      <c r="G535" s="39"/>
      <c r="H535" s="39"/>
      <c r="I535" s="196"/>
      <c r="J535" s="39"/>
      <c r="K535" s="39"/>
      <c r="L535" s="42"/>
      <c r="M535" s="197"/>
      <c r="N535" s="198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206</v>
      </c>
      <c r="AU535" s="20" t="s">
        <v>82</v>
      </c>
    </row>
    <row r="536" spans="1:65" s="13" customFormat="1" ht="11.25">
      <c r="B536" s="201"/>
      <c r="C536" s="202"/>
      <c r="D536" s="194" t="s">
        <v>208</v>
      </c>
      <c r="E536" s="203" t="s">
        <v>19</v>
      </c>
      <c r="F536" s="204" t="s">
        <v>6026</v>
      </c>
      <c r="G536" s="202"/>
      <c r="H536" s="205">
        <v>77.209999999999994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208</v>
      </c>
      <c r="AU536" s="211" t="s">
        <v>82</v>
      </c>
      <c r="AV536" s="13" t="s">
        <v>82</v>
      </c>
      <c r="AW536" s="13" t="s">
        <v>34</v>
      </c>
      <c r="AX536" s="13" t="s">
        <v>80</v>
      </c>
      <c r="AY536" s="211" t="s">
        <v>191</v>
      </c>
    </row>
    <row r="537" spans="1:65" s="2" customFormat="1" ht="16.5" customHeight="1">
      <c r="A537" s="37"/>
      <c r="B537" s="38"/>
      <c r="C537" s="181" t="s">
        <v>852</v>
      </c>
      <c r="D537" s="181" t="s">
        <v>193</v>
      </c>
      <c r="E537" s="182" t="s">
        <v>4732</v>
      </c>
      <c r="F537" s="183" t="s">
        <v>4733</v>
      </c>
      <c r="G537" s="184" t="s">
        <v>255</v>
      </c>
      <c r="H537" s="185">
        <v>53.929000000000002</v>
      </c>
      <c r="I537" s="186"/>
      <c r="J537" s="187">
        <f>ROUND(I537*H537,2)</f>
        <v>0</v>
      </c>
      <c r="K537" s="183" t="s">
        <v>203</v>
      </c>
      <c r="L537" s="42"/>
      <c r="M537" s="188" t="s">
        <v>19</v>
      </c>
      <c r="N537" s="189" t="s">
        <v>44</v>
      </c>
      <c r="O537" s="67"/>
      <c r="P537" s="190">
        <f>O537*H537</f>
        <v>0</v>
      </c>
      <c r="Q537" s="190">
        <v>0</v>
      </c>
      <c r="R537" s="190">
        <f>Q537*H537</f>
        <v>0</v>
      </c>
      <c r="S537" s="190">
        <v>0</v>
      </c>
      <c r="T537" s="19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2" t="s">
        <v>197</v>
      </c>
      <c r="AT537" s="192" t="s">
        <v>193</v>
      </c>
      <c r="AU537" s="192" t="s">
        <v>82</v>
      </c>
      <c r="AY537" s="20" t="s">
        <v>191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0" t="s">
        <v>80</v>
      </c>
      <c r="BK537" s="193">
        <f>ROUND(I537*H537,2)</f>
        <v>0</v>
      </c>
      <c r="BL537" s="20" t="s">
        <v>197</v>
      </c>
      <c r="BM537" s="192" t="s">
        <v>6027</v>
      </c>
    </row>
    <row r="538" spans="1:65" s="2" customFormat="1" ht="19.5">
      <c r="A538" s="37"/>
      <c r="B538" s="38"/>
      <c r="C538" s="39"/>
      <c r="D538" s="194" t="s">
        <v>199</v>
      </c>
      <c r="E538" s="39"/>
      <c r="F538" s="195" t="s">
        <v>4734</v>
      </c>
      <c r="G538" s="39"/>
      <c r="H538" s="39"/>
      <c r="I538" s="196"/>
      <c r="J538" s="39"/>
      <c r="K538" s="39"/>
      <c r="L538" s="42"/>
      <c r="M538" s="197"/>
      <c r="N538" s="198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199</v>
      </c>
      <c r="AU538" s="20" t="s">
        <v>82</v>
      </c>
    </row>
    <row r="539" spans="1:65" s="2" customFormat="1" ht="11.25">
      <c r="A539" s="37"/>
      <c r="B539" s="38"/>
      <c r="C539" s="39"/>
      <c r="D539" s="199" t="s">
        <v>206</v>
      </c>
      <c r="E539" s="39"/>
      <c r="F539" s="200" t="s">
        <v>6028</v>
      </c>
      <c r="G539" s="39"/>
      <c r="H539" s="39"/>
      <c r="I539" s="196"/>
      <c r="J539" s="39"/>
      <c r="K539" s="39"/>
      <c r="L539" s="42"/>
      <c r="M539" s="245"/>
      <c r="N539" s="246"/>
      <c r="O539" s="247"/>
      <c r="P539" s="247"/>
      <c r="Q539" s="247"/>
      <c r="R539" s="247"/>
      <c r="S539" s="247"/>
      <c r="T539" s="248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20" t="s">
        <v>206</v>
      </c>
      <c r="AU539" s="20" t="s">
        <v>82</v>
      </c>
    </row>
    <row r="540" spans="1:65" s="2" customFormat="1" ht="6.95" customHeight="1">
      <c r="A540" s="37"/>
      <c r="B540" s="50"/>
      <c r="C540" s="51"/>
      <c r="D540" s="51"/>
      <c r="E540" s="51"/>
      <c r="F540" s="51"/>
      <c r="G540" s="51"/>
      <c r="H540" s="51"/>
      <c r="I540" s="51"/>
      <c r="J540" s="51"/>
      <c r="K540" s="51"/>
      <c r="L540" s="42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</sheetData>
  <sheetProtection algorithmName="SHA-512" hashValue="fYxlvQ63AucyC/Fm1lf07YMtJjw9JQjZ3NCDOX96IG9+0J6x/nyTYbmmS8KfhtI9T92AS7VRFc/mqY6C6Lr8fA==" saltValue="DmbVqeWFNNsQMti/54rsMrHiWv87CyOXO93/gWii4QMv2DSTO2OBB5poN7OwxcmlPRLbSnyz/uEfBm899RTRxg==" spinCount="100000" sheet="1" objects="1" scenarios="1" formatColumns="0" formatRows="0" autoFilter="0"/>
  <autoFilter ref="C92:K539" xr:uid="{00000000-0009-0000-0000-00000D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D00-000000000000}"/>
    <hyperlink ref="F110" r:id="rId2" xr:uid="{00000000-0004-0000-0D00-000001000000}"/>
    <hyperlink ref="F123" r:id="rId3" xr:uid="{00000000-0004-0000-0D00-000002000000}"/>
    <hyperlink ref="F135" r:id="rId4" xr:uid="{00000000-0004-0000-0D00-000003000000}"/>
    <hyperlink ref="F138" r:id="rId5" xr:uid="{00000000-0004-0000-0D00-000004000000}"/>
    <hyperlink ref="F141" r:id="rId6" xr:uid="{00000000-0004-0000-0D00-000005000000}"/>
    <hyperlink ref="F144" r:id="rId7" xr:uid="{00000000-0004-0000-0D00-000006000000}"/>
    <hyperlink ref="F150" r:id="rId8" xr:uid="{00000000-0004-0000-0D00-000007000000}"/>
    <hyperlink ref="F173" r:id="rId9" xr:uid="{00000000-0004-0000-0D00-000008000000}"/>
    <hyperlink ref="F177" r:id="rId10" xr:uid="{00000000-0004-0000-0D00-000009000000}"/>
    <hyperlink ref="F200" r:id="rId11" xr:uid="{00000000-0004-0000-0D00-00000A000000}"/>
    <hyperlink ref="F219" r:id="rId12" xr:uid="{00000000-0004-0000-0D00-00000B000000}"/>
    <hyperlink ref="F226" r:id="rId13" xr:uid="{00000000-0004-0000-0D00-00000C000000}"/>
    <hyperlink ref="F235" r:id="rId14" xr:uid="{00000000-0004-0000-0D00-00000D000000}"/>
    <hyperlink ref="F253" r:id="rId15" xr:uid="{00000000-0004-0000-0D00-00000E000000}"/>
    <hyperlink ref="F256" r:id="rId16" xr:uid="{00000000-0004-0000-0D00-00000F000000}"/>
    <hyperlink ref="F259" r:id="rId17" xr:uid="{00000000-0004-0000-0D00-000010000000}"/>
    <hyperlink ref="F263" r:id="rId18" xr:uid="{00000000-0004-0000-0D00-000011000000}"/>
    <hyperlink ref="F266" r:id="rId19" xr:uid="{00000000-0004-0000-0D00-000012000000}"/>
    <hyperlink ref="F270" r:id="rId20" xr:uid="{00000000-0004-0000-0D00-000013000000}"/>
    <hyperlink ref="F291" r:id="rId21" xr:uid="{00000000-0004-0000-0D00-000014000000}"/>
    <hyperlink ref="F294" r:id="rId22" xr:uid="{00000000-0004-0000-0D00-000015000000}"/>
    <hyperlink ref="F298" r:id="rId23" xr:uid="{00000000-0004-0000-0D00-000016000000}"/>
    <hyperlink ref="F301" r:id="rId24" xr:uid="{00000000-0004-0000-0D00-000017000000}"/>
    <hyperlink ref="F338" r:id="rId25" xr:uid="{00000000-0004-0000-0D00-000018000000}"/>
    <hyperlink ref="F345" r:id="rId26" xr:uid="{00000000-0004-0000-0D00-000019000000}"/>
    <hyperlink ref="F348" r:id="rId27" xr:uid="{00000000-0004-0000-0D00-00001A000000}"/>
    <hyperlink ref="F356" r:id="rId28" xr:uid="{00000000-0004-0000-0D00-00001B000000}"/>
    <hyperlink ref="F363" r:id="rId29" xr:uid="{00000000-0004-0000-0D00-00001C000000}"/>
    <hyperlink ref="F367" r:id="rId30" xr:uid="{00000000-0004-0000-0D00-00001D000000}"/>
    <hyperlink ref="F370" r:id="rId31" xr:uid="{00000000-0004-0000-0D00-00001E000000}"/>
    <hyperlink ref="F375" r:id="rId32" xr:uid="{00000000-0004-0000-0D00-00001F000000}"/>
    <hyperlink ref="F381" r:id="rId33" xr:uid="{00000000-0004-0000-0D00-000020000000}"/>
    <hyperlink ref="F387" r:id="rId34" xr:uid="{00000000-0004-0000-0D00-000021000000}"/>
    <hyperlink ref="F398" r:id="rId35" xr:uid="{00000000-0004-0000-0D00-000022000000}"/>
    <hyperlink ref="F406" r:id="rId36" xr:uid="{00000000-0004-0000-0D00-000023000000}"/>
    <hyperlink ref="F410" r:id="rId37" xr:uid="{00000000-0004-0000-0D00-000024000000}"/>
    <hyperlink ref="F414" r:id="rId38" xr:uid="{00000000-0004-0000-0D00-000025000000}"/>
    <hyperlink ref="F417" r:id="rId39" xr:uid="{00000000-0004-0000-0D00-000026000000}"/>
    <hyperlink ref="F422" r:id="rId40" xr:uid="{00000000-0004-0000-0D00-000027000000}"/>
    <hyperlink ref="F430" r:id="rId41" xr:uid="{00000000-0004-0000-0D00-000028000000}"/>
    <hyperlink ref="F437" r:id="rId42" xr:uid="{00000000-0004-0000-0D00-000029000000}"/>
    <hyperlink ref="F440" r:id="rId43" xr:uid="{00000000-0004-0000-0D00-00002A000000}"/>
    <hyperlink ref="F443" r:id="rId44" xr:uid="{00000000-0004-0000-0D00-00002B000000}"/>
    <hyperlink ref="F447" r:id="rId45" xr:uid="{00000000-0004-0000-0D00-00002C000000}"/>
    <hyperlink ref="F466" r:id="rId46" xr:uid="{00000000-0004-0000-0D00-00002D000000}"/>
    <hyperlink ref="F469" r:id="rId47" xr:uid="{00000000-0004-0000-0D00-00002E000000}"/>
    <hyperlink ref="F472" r:id="rId48" xr:uid="{00000000-0004-0000-0D00-00002F000000}"/>
    <hyperlink ref="F475" r:id="rId49" xr:uid="{00000000-0004-0000-0D00-000030000000}"/>
    <hyperlink ref="F478" r:id="rId50" xr:uid="{00000000-0004-0000-0D00-000031000000}"/>
    <hyperlink ref="F481" r:id="rId51" xr:uid="{00000000-0004-0000-0D00-000032000000}"/>
    <hyperlink ref="F499" r:id="rId52" xr:uid="{00000000-0004-0000-0D00-000033000000}"/>
    <hyperlink ref="F502" r:id="rId53" xr:uid="{00000000-0004-0000-0D00-000034000000}"/>
    <hyperlink ref="F508" r:id="rId54" xr:uid="{00000000-0004-0000-0D00-000035000000}"/>
    <hyperlink ref="F511" r:id="rId55" xr:uid="{00000000-0004-0000-0D00-000036000000}"/>
    <hyperlink ref="F515" r:id="rId56" xr:uid="{00000000-0004-0000-0D00-000037000000}"/>
    <hyperlink ref="F518" r:id="rId57" xr:uid="{00000000-0004-0000-0D00-000038000000}"/>
    <hyperlink ref="F522" r:id="rId58" xr:uid="{00000000-0004-0000-0D00-000039000000}"/>
    <hyperlink ref="F526" r:id="rId59" xr:uid="{00000000-0004-0000-0D00-00003A000000}"/>
    <hyperlink ref="F530" r:id="rId60" xr:uid="{00000000-0004-0000-0D00-00003B000000}"/>
    <hyperlink ref="F535" r:id="rId61" xr:uid="{00000000-0004-0000-0D00-00003C000000}"/>
    <hyperlink ref="F539" r:id="rId62" xr:uid="{00000000-0004-0000-0D00-00003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131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s="1" customFormat="1" ht="12" customHeight="1">
      <c r="B8" s="23"/>
      <c r="D8" s="115" t="s">
        <v>136</v>
      </c>
      <c r="L8" s="23"/>
    </row>
    <row r="9" spans="1:46" s="2" customFormat="1" ht="16.5" customHeight="1">
      <c r="A9" s="37"/>
      <c r="B9" s="42"/>
      <c r="C9" s="37"/>
      <c r="D9" s="37"/>
      <c r="E9" s="392" t="s">
        <v>137</v>
      </c>
      <c r="F9" s="394"/>
      <c r="G9" s="394"/>
      <c r="H9" s="39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5" t="s">
        <v>6029</v>
      </c>
      <c r="F11" s="394"/>
      <c r="G11" s="394"/>
      <c r="H11" s="39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Vyplň údaj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24</v>
      </c>
      <c r="E16" s="37"/>
      <c r="F16" s="37"/>
      <c r="G16" s="37"/>
      <c r="H16" s="37"/>
      <c r="I16" s="115" t="s">
        <v>25</v>
      </c>
      <c r="J16" s="106" t="s">
        <v>26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25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25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ROUND((SUM(BE95:BE305)),  2)</f>
        <v>0</v>
      </c>
      <c r="G35" s="37"/>
      <c r="H35" s="37"/>
      <c r="I35" s="127">
        <v>0.21</v>
      </c>
      <c r="J35" s="126">
        <f>ROUND(((SUM(BE95:BE305))*I35),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ROUND((SUM(BF95:BF305)),  2)</f>
        <v>0</v>
      </c>
      <c r="G36" s="37"/>
      <c r="H36" s="37"/>
      <c r="I36" s="127">
        <v>0.12</v>
      </c>
      <c r="J36" s="126">
        <f>ROUND(((SUM(BF95:BF305))*I36),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ROUND((SUM(BG95:BG305)),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ROUND((SUM(BH95:BH305)),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ROUND((SUM(BI95:BI305)),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Rekonstrukce plaveckého bazénu ZŠ a MŠ Weberova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137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2" t="str">
        <f>E11</f>
        <v>D.2.4 - Komunikace, chodníky a úpravy ploch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areál ZŠ a MŠ Weberova v Praze 5-Košířích</v>
      </c>
      <c r="G56" s="39"/>
      <c r="H56" s="39"/>
      <c r="I56" s="32" t="s">
        <v>23</v>
      </c>
      <c r="J56" s="62" t="str">
        <f>IF(J14="","",J14)</f>
        <v>Vyplň údaj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24</v>
      </c>
      <c r="D58" s="39"/>
      <c r="E58" s="39"/>
      <c r="F58" s="30" t="str">
        <f>E17</f>
        <v>Městská část Praha 5, nám. 14. října 4, Praha 5</v>
      </c>
      <c r="G58" s="39"/>
      <c r="H58" s="39"/>
      <c r="I58" s="32" t="s">
        <v>31</v>
      </c>
      <c r="J58" s="35" t="str">
        <f>E23</f>
        <v>Atelier 11 Hradec Králové s.r.o., Jižní 870/2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141</v>
      </c>
      <c r="D61" s="140"/>
      <c r="E61" s="140"/>
      <c r="F61" s="140"/>
      <c r="G61" s="140"/>
      <c r="H61" s="140"/>
      <c r="I61" s="140"/>
      <c r="J61" s="141" t="s">
        <v>142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143</v>
      </c>
    </row>
    <row r="64" spans="1:47" s="9" customFormat="1" ht="24.95" customHeight="1">
      <c r="B64" s="143"/>
      <c r="C64" s="144"/>
      <c r="D64" s="145" t="s">
        <v>144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145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147</v>
      </c>
      <c r="E66" s="151"/>
      <c r="F66" s="151"/>
      <c r="G66" s="151"/>
      <c r="H66" s="151"/>
      <c r="I66" s="151"/>
      <c r="J66" s="152">
        <f>J179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148</v>
      </c>
      <c r="E67" s="151"/>
      <c r="F67" s="151"/>
      <c r="G67" s="151"/>
      <c r="H67" s="151"/>
      <c r="I67" s="151"/>
      <c r="J67" s="152">
        <f>J185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6030</v>
      </c>
      <c r="E68" s="151"/>
      <c r="F68" s="151"/>
      <c r="G68" s="151"/>
      <c r="H68" s="151"/>
      <c r="I68" s="151"/>
      <c r="J68" s="152">
        <f>J190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J227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154</v>
      </c>
      <c r="E70" s="151"/>
      <c r="F70" s="151"/>
      <c r="G70" s="151"/>
      <c r="H70" s="151"/>
      <c r="I70" s="151"/>
      <c r="J70" s="152">
        <f>J276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155</v>
      </c>
      <c r="E71" s="151"/>
      <c r="F71" s="151"/>
      <c r="G71" s="151"/>
      <c r="H71" s="151"/>
      <c r="I71" s="151"/>
      <c r="J71" s="152">
        <f>J297</f>
        <v>0</v>
      </c>
      <c r="K71" s="100"/>
      <c r="L71" s="153"/>
    </row>
    <row r="72" spans="1:31" s="9" customFormat="1" ht="24.95" customHeight="1">
      <c r="B72" s="143"/>
      <c r="C72" s="144"/>
      <c r="D72" s="145" t="s">
        <v>2948</v>
      </c>
      <c r="E72" s="146"/>
      <c r="F72" s="146"/>
      <c r="G72" s="146"/>
      <c r="H72" s="146"/>
      <c r="I72" s="146"/>
      <c r="J72" s="147">
        <f>J301</f>
        <v>0</v>
      </c>
      <c r="K72" s="144"/>
      <c r="L72" s="148"/>
    </row>
    <row r="73" spans="1:31" s="10" customFormat="1" ht="19.899999999999999" customHeight="1">
      <c r="B73" s="149"/>
      <c r="C73" s="100"/>
      <c r="D73" s="150" t="s">
        <v>2954</v>
      </c>
      <c r="E73" s="151"/>
      <c r="F73" s="151"/>
      <c r="G73" s="151"/>
      <c r="H73" s="151"/>
      <c r="I73" s="151"/>
      <c r="J73" s="152">
        <f>J302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399" t="str">
        <f>E7</f>
        <v>Rekonstrukce plaveckého bazénu ZŠ a MŠ Weberova</v>
      </c>
      <c r="F83" s="400"/>
      <c r="G83" s="400"/>
      <c r="H83" s="400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136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399" t="s">
        <v>137</v>
      </c>
      <c r="F85" s="401"/>
      <c r="G85" s="401"/>
      <c r="H85" s="401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138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2" t="str">
        <f>E11</f>
        <v>D.2.4 - Komunikace, chodníky a úpravy ploch</v>
      </c>
      <c r="F87" s="401"/>
      <c r="G87" s="401"/>
      <c r="H87" s="401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areál ZŠ a MŠ Weberova v Praze 5-Košířích</v>
      </c>
      <c r="G89" s="39"/>
      <c r="H89" s="39"/>
      <c r="I89" s="32" t="s">
        <v>23</v>
      </c>
      <c r="J89" s="62" t="str">
        <f>IF(J14="","",J14)</f>
        <v>Vyplň údaj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40.15" customHeight="1">
      <c r="A91" s="37"/>
      <c r="B91" s="38"/>
      <c r="C91" s="32" t="s">
        <v>24</v>
      </c>
      <c r="D91" s="39"/>
      <c r="E91" s="39"/>
      <c r="F91" s="30" t="str">
        <f>E17</f>
        <v>Městská část Praha 5, nám. 14. října 4, Praha 5</v>
      </c>
      <c r="G91" s="39"/>
      <c r="H91" s="39"/>
      <c r="I91" s="32" t="s">
        <v>31</v>
      </c>
      <c r="J91" s="35" t="str">
        <f>E23</f>
        <v>Atelier 11 Hradec Králové s.r.o., Jižní 870/2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177</v>
      </c>
      <c r="D94" s="157" t="s">
        <v>58</v>
      </c>
      <c r="E94" s="157" t="s">
        <v>54</v>
      </c>
      <c r="F94" s="157" t="s">
        <v>55</v>
      </c>
      <c r="G94" s="157" t="s">
        <v>178</v>
      </c>
      <c r="H94" s="157" t="s">
        <v>179</v>
      </c>
      <c r="I94" s="157" t="s">
        <v>180</v>
      </c>
      <c r="J94" s="157" t="s">
        <v>142</v>
      </c>
      <c r="K94" s="158" t="s">
        <v>181</v>
      </c>
      <c r="L94" s="159"/>
      <c r="M94" s="71" t="s">
        <v>19</v>
      </c>
      <c r="N94" s="72" t="s">
        <v>43</v>
      </c>
      <c r="O94" s="72" t="s">
        <v>182</v>
      </c>
      <c r="P94" s="72" t="s">
        <v>183</v>
      </c>
      <c r="Q94" s="72" t="s">
        <v>184</v>
      </c>
      <c r="R94" s="72" t="s">
        <v>185</v>
      </c>
      <c r="S94" s="72" t="s">
        <v>186</v>
      </c>
      <c r="T94" s="73" t="s">
        <v>187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188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P96+P301</f>
        <v>0</v>
      </c>
      <c r="Q95" s="75"/>
      <c r="R95" s="162">
        <f>R96+R301</f>
        <v>294.08350349999995</v>
      </c>
      <c r="S95" s="75"/>
      <c r="T95" s="163">
        <f>T96+T301</f>
        <v>28.767499999999998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143</v>
      </c>
      <c r="BK95" s="164">
        <f>BK96+BK301</f>
        <v>0</v>
      </c>
    </row>
    <row r="96" spans="1:63" s="12" customFormat="1" ht="25.9" customHeight="1">
      <c r="B96" s="165"/>
      <c r="C96" s="166"/>
      <c r="D96" s="167" t="s">
        <v>72</v>
      </c>
      <c r="E96" s="168" t="s">
        <v>189</v>
      </c>
      <c r="F96" s="168" t="s">
        <v>190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P97+P179+P185+P190+P227+P276+P297</f>
        <v>0</v>
      </c>
      <c r="Q96" s="173"/>
      <c r="R96" s="174">
        <f>R97+R179+R185+R190+R227+R276+R297</f>
        <v>294.08325149999996</v>
      </c>
      <c r="S96" s="173"/>
      <c r="T96" s="175">
        <f>T97+T179+T185+T190+T227+T276+T297</f>
        <v>28.767499999999998</v>
      </c>
      <c r="AR96" s="176" t="s">
        <v>80</v>
      </c>
      <c r="AT96" s="177" t="s">
        <v>72</v>
      </c>
      <c r="AU96" s="177" t="s">
        <v>73</v>
      </c>
      <c r="AY96" s="176" t="s">
        <v>191</v>
      </c>
      <c r="BK96" s="178">
        <f>BK97+BK179+BK185+BK190+BK227+BK276+BK297</f>
        <v>0</v>
      </c>
    </row>
    <row r="97" spans="1:65" s="12" customFormat="1" ht="22.9" customHeight="1">
      <c r="B97" s="165"/>
      <c r="C97" s="166"/>
      <c r="D97" s="167" t="s">
        <v>72</v>
      </c>
      <c r="E97" s="179" t="s">
        <v>80</v>
      </c>
      <c r="F97" s="179" t="s">
        <v>192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SUM(P98:P178)</f>
        <v>0</v>
      </c>
      <c r="Q97" s="173"/>
      <c r="R97" s="174">
        <f>SUM(R98:R178)</f>
        <v>26.799952000000001</v>
      </c>
      <c r="S97" s="173"/>
      <c r="T97" s="175">
        <f>SUM(T98:T178)</f>
        <v>28.767499999999998</v>
      </c>
      <c r="AR97" s="176" t="s">
        <v>80</v>
      </c>
      <c r="AT97" s="177" t="s">
        <v>72</v>
      </c>
      <c r="AU97" s="177" t="s">
        <v>80</v>
      </c>
      <c r="AY97" s="176" t="s">
        <v>191</v>
      </c>
      <c r="BK97" s="178">
        <f>SUM(BK98:BK178)</f>
        <v>0</v>
      </c>
    </row>
    <row r="98" spans="1:65" s="2" customFormat="1" ht="16.5" customHeight="1">
      <c r="A98" s="37"/>
      <c r="B98" s="38"/>
      <c r="C98" s="181" t="s">
        <v>80</v>
      </c>
      <c r="D98" s="181" t="s">
        <v>193</v>
      </c>
      <c r="E98" s="182" t="s">
        <v>6031</v>
      </c>
      <c r="F98" s="183" t="s">
        <v>6032</v>
      </c>
      <c r="G98" s="184" t="s">
        <v>196</v>
      </c>
      <c r="H98" s="185">
        <v>4</v>
      </c>
      <c r="I98" s="186"/>
      <c r="J98" s="187">
        <f>ROUND(I98*H98,2)</f>
        <v>0</v>
      </c>
      <c r="K98" s="183" t="s">
        <v>203</v>
      </c>
      <c r="L98" s="42"/>
      <c r="M98" s="188" t="s">
        <v>19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197</v>
      </c>
      <c r="AT98" s="192" t="s">
        <v>193</v>
      </c>
      <c r="AU98" s="192" t="s">
        <v>82</v>
      </c>
      <c r="AY98" s="20" t="s">
        <v>191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197</v>
      </c>
      <c r="BM98" s="192" t="s">
        <v>6033</v>
      </c>
    </row>
    <row r="99" spans="1:65" s="2" customFormat="1" ht="11.25">
      <c r="A99" s="37"/>
      <c r="B99" s="38"/>
      <c r="C99" s="39"/>
      <c r="D99" s="194" t="s">
        <v>199</v>
      </c>
      <c r="E99" s="39"/>
      <c r="F99" s="195" t="s">
        <v>6034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199</v>
      </c>
      <c r="AU99" s="20" t="s">
        <v>82</v>
      </c>
    </row>
    <row r="100" spans="1:65" s="2" customFormat="1" ht="11.25">
      <c r="A100" s="37"/>
      <c r="B100" s="38"/>
      <c r="C100" s="39"/>
      <c r="D100" s="199" t="s">
        <v>206</v>
      </c>
      <c r="E100" s="39"/>
      <c r="F100" s="200" t="s">
        <v>6035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206</v>
      </c>
      <c r="AU100" s="20" t="s">
        <v>82</v>
      </c>
    </row>
    <row r="101" spans="1:65" s="2" customFormat="1" ht="16.5" customHeight="1">
      <c r="A101" s="37"/>
      <c r="B101" s="38"/>
      <c r="C101" s="181" t="s">
        <v>82</v>
      </c>
      <c r="D101" s="181" t="s">
        <v>193</v>
      </c>
      <c r="E101" s="182" t="s">
        <v>6036</v>
      </c>
      <c r="F101" s="183" t="s">
        <v>6037</v>
      </c>
      <c r="G101" s="184" t="s">
        <v>196</v>
      </c>
      <c r="H101" s="185">
        <v>4</v>
      </c>
      <c r="I101" s="186"/>
      <c r="J101" s="187">
        <f>ROUND(I101*H101,2)</f>
        <v>0</v>
      </c>
      <c r="K101" s="183" t="s">
        <v>203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197</v>
      </c>
      <c r="AT101" s="192" t="s">
        <v>193</v>
      </c>
      <c r="AU101" s="192" t="s">
        <v>82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197</v>
      </c>
      <c r="BM101" s="192" t="s">
        <v>6038</v>
      </c>
    </row>
    <row r="102" spans="1:65" s="2" customFormat="1" ht="11.25">
      <c r="A102" s="37"/>
      <c r="B102" s="38"/>
      <c r="C102" s="39"/>
      <c r="D102" s="194" t="s">
        <v>199</v>
      </c>
      <c r="E102" s="39"/>
      <c r="F102" s="195" t="s">
        <v>6039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82</v>
      </c>
    </row>
    <row r="103" spans="1:65" s="2" customFormat="1" ht="11.25">
      <c r="A103" s="37"/>
      <c r="B103" s="38"/>
      <c r="C103" s="39"/>
      <c r="D103" s="199" t="s">
        <v>206</v>
      </c>
      <c r="E103" s="39"/>
      <c r="F103" s="200" t="s">
        <v>6040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206</v>
      </c>
      <c r="AU103" s="20" t="s">
        <v>82</v>
      </c>
    </row>
    <row r="104" spans="1:65" s="2" customFormat="1" ht="16.5" customHeight="1">
      <c r="A104" s="37"/>
      <c r="B104" s="38"/>
      <c r="C104" s="181" t="s">
        <v>96</v>
      </c>
      <c r="D104" s="181" t="s">
        <v>193</v>
      </c>
      <c r="E104" s="182" t="s">
        <v>6041</v>
      </c>
      <c r="F104" s="183" t="s">
        <v>6042</v>
      </c>
      <c r="G104" s="184" t="s">
        <v>282</v>
      </c>
      <c r="H104" s="185">
        <v>56</v>
      </c>
      <c r="I104" s="186"/>
      <c r="J104" s="187">
        <f>ROUND(I104*H104,2)</f>
        <v>0</v>
      </c>
      <c r="K104" s="183" t="s">
        <v>203</v>
      </c>
      <c r="L104" s="42"/>
      <c r="M104" s="188" t="s">
        <v>19</v>
      </c>
      <c r="N104" s="189" t="s">
        <v>44</v>
      </c>
      <c r="O104" s="67"/>
      <c r="P104" s="190">
        <f>O104*H104</f>
        <v>0</v>
      </c>
      <c r="Q104" s="190">
        <v>8.0000000000000007E-5</v>
      </c>
      <c r="R104" s="190">
        <f>Q104*H104</f>
        <v>4.4800000000000005E-3</v>
      </c>
      <c r="S104" s="190">
        <v>0.23</v>
      </c>
      <c r="T104" s="191">
        <f>S104*H104</f>
        <v>12.88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197</v>
      </c>
      <c r="AT104" s="192" t="s">
        <v>193</v>
      </c>
      <c r="AU104" s="192" t="s">
        <v>82</v>
      </c>
      <c r="AY104" s="20" t="s">
        <v>191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197</v>
      </c>
      <c r="BM104" s="192" t="s">
        <v>6043</v>
      </c>
    </row>
    <row r="105" spans="1:65" s="2" customFormat="1" ht="19.5">
      <c r="A105" s="37"/>
      <c r="B105" s="38"/>
      <c r="C105" s="39"/>
      <c r="D105" s="194" t="s">
        <v>199</v>
      </c>
      <c r="E105" s="39"/>
      <c r="F105" s="195" t="s">
        <v>6044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199</v>
      </c>
      <c r="AU105" s="20" t="s">
        <v>82</v>
      </c>
    </row>
    <row r="106" spans="1:65" s="2" customFormat="1" ht="11.25">
      <c r="A106" s="37"/>
      <c r="B106" s="38"/>
      <c r="C106" s="39"/>
      <c r="D106" s="199" t="s">
        <v>206</v>
      </c>
      <c r="E106" s="39"/>
      <c r="F106" s="200" t="s">
        <v>6045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206</v>
      </c>
      <c r="AU106" s="20" t="s">
        <v>82</v>
      </c>
    </row>
    <row r="107" spans="1:65" s="2" customFormat="1" ht="16.5" customHeight="1">
      <c r="A107" s="37"/>
      <c r="B107" s="38"/>
      <c r="C107" s="181" t="s">
        <v>197</v>
      </c>
      <c r="D107" s="181" t="s">
        <v>193</v>
      </c>
      <c r="E107" s="182" t="s">
        <v>5567</v>
      </c>
      <c r="F107" s="183" t="s">
        <v>5568</v>
      </c>
      <c r="G107" s="184" t="s">
        <v>301</v>
      </c>
      <c r="H107" s="185">
        <v>77.5</v>
      </c>
      <c r="I107" s="186"/>
      <c r="J107" s="187">
        <f>ROUND(I107*H107,2)</f>
        <v>0</v>
      </c>
      <c r="K107" s="183" t="s">
        <v>203</v>
      </c>
      <c r="L107" s="42"/>
      <c r="M107" s="188" t="s">
        <v>19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0.20499999999999999</v>
      </c>
      <c r="T107" s="191">
        <f>S107*H107</f>
        <v>15.887499999999999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197</v>
      </c>
      <c r="AT107" s="192" t="s">
        <v>193</v>
      </c>
      <c r="AU107" s="192" t="s">
        <v>82</v>
      </c>
      <c r="AY107" s="20" t="s">
        <v>191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197</v>
      </c>
      <c r="BM107" s="192" t="s">
        <v>6046</v>
      </c>
    </row>
    <row r="108" spans="1:65" s="2" customFormat="1" ht="19.5">
      <c r="A108" s="37"/>
      <c r="B108" s="38"/>
      <c r="C108" s="39"/>
      <c r="D108" s="194" t="s">
        <v>199</v>
      </c>
      <c r="E108" s="39"/>
      <c r="F108" s="195" t="s">
        <v>5570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199</v>
      </c>
      <c r="AU108" s="20" t="s">
        <v>82</v>
      </c>
    </row>
    <row r="109" spans="1:65" s="2" customFormat="1" ht="11.25">
      <c r="A109" s="37"/>
      <c r="B109" s="38"/>
      <c r="C109" s="39"/>
      <c r="D109" s="199" t="s">
        <v>206</v>
      </c>
      <c r="E109" s="39"/>
      <c r="F109" s="200" t="s">
        <v>5571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206</v>
      </c>
      <c r="AU109" s="20" t="s">
        <v>82</v>
      </c>
    </row>
    <row r="110" spans="1:65" s="2" customFormat="1" ht="21.75" customHeight="1">
      <c r="A110" s="37"/>
      <c r="B110" s="38"/>
      <c r="C110" s="181" t="s">
        <v>216</v>
      </c>
      <c r="D110" s="181" t="s">
        <v>193</v>
      </c>
      <c r="E110" s="182" t="s">
        <v>6047</v>
      </c>
      <c r="F110" s="183" t="s">
        <v>6048</v>
      </c>
      <c r="G110" s="184" t="s">
        <v>202</v>
      </c>
      <c r="H110" s="185">
        <v>11.55</v>
      </c>
      <c r="I110" s="186"/>
      <c r="J110" s="187">
        <f>ROUND(I110*H110,2)</f>
        <v>0</v>
      </c>
      <c r="K110" s="183" t="s">
        <v>203</v>
      </c>
      <c r="L110" s="42"/>
      <c r="M110" s="188" t="s">
        <v>19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197</v>
      </c>
      <c r="AT110" s="192" t="s">
        <v>193</v>
      </c>
      <c r="AU110" s="192" t="s">
        <v>82</v>
      </c>
      <c r="AY110" s="20" t="s">
        <v>191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197</v>
      </c>
      <c r="BM110" s="192" t="s">
        <v>6049</v>
      </c>
    </row>
    <row r="111" spans="1:65" s="2" customFormat="1" ht="11.25">
      <c r="A111" s="37"/>
      <c r="B111" s="38"/>
      <c r="C111" s="39"/>
      <c r="D111" s="194" t="s">
        <v>199</v>
      </c>
      <c r="E111" s="39"/>
      <c r="F111" s="195" t="s">
        <v>6050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199</v>
      </c>
      <c r="AU111" s="20" t="s">
        <v>82</v>
      </c>
    </row>
    <row r="112" spans="1:65" s="2" customFormat="1" ht="11.25">
      <c r="A112" s="37"/>
      <c r="B112" s="38"/>
      <c r="C112" s="39"/>
      <c r="D112" s="199" t="s">
        <v>206</v>
      </c>
      <c r="E112" s="39"/>
      <c r="F112" s="200" t="s">
        <v>6051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206</v>
      </c>
      <c r="AU112" s="20" t="s">
        <v>82</v>
      </c>
    </row>
    <row r="113" spans="1:65" s="2" customFormat="1" ht="16.5" customHeight="1">
      <c r="A113" s="37"/>
      <c r="B113" s="38"/>
      <c r="C113" s="223" t="s">
        <v>223</v>
      </c>
      <c r="D113" s="223" t="s">
        <v>273</v>
      </c>
      <c r="E113" s="224" t="s">
        <v>6052</v>
      </c>
      <c r="F113" s="225" t="s">
        <v>6053</v>
      </c>
      <c r="G113" s="226" t="s">
        <v>255</v>
      </c>
      <c r="H113" s="227">
        <v>20.79</v>
      </c>
      <c r="I113" s="228"/>
      <c r="J113" s="229">
        <f>ROUND(I113*H113,2)</f>
        <v>0</v>
      </c>
      <c r="K113" s="225" t="s">
        <v>203</v>
      </c>
      <c r="L113" s="230"/>
      <c r="M113" s="231" t="s">
        <v>19</v>
      </c>
      <c r="N113" s="232" t="s">
        <v>44</v>
      </c>
      <c r="O113" s="67"/>
      <c r="P113" s="190">
        <f>O113*H113</f>
        <v>0</v>
      </c>
      <c r="Q113" s="190">
        <v>1</v>
      </c>
      <c r="R113" s="190">
        <f>Q113*H113</f>
        <v>20.79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239</v>
      </c>
      <c r="AT113" s="192" t="s">
        <v>273</v>
      </c>
      <c r="AU113" s="192" t="s">
        <v>82</v>
      </c>
      <c r="AY113" s="20" t="s">
        <v>191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197</v>
      </c>
      <c r="BM113" s="192" t="s">
        <v>6054</v>
      </c>
    </row>
    <row r="114" spans="1:65" s="2" customFormat="1" ht="11.25">
      <c r="A114" s="37"/>
      <c r="B114" s="38"/>
      <c r="C114" s="39"/>
      <c r="D114" s="194" t="s">
        <v>199</v>
      </c>
      <c r="E114" s="39"/>
      <c r="F114" s="195" t="s">
        <v>6053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199</v>
      </c>
      <c r="AU114" s="20" t="s">
        <v>82</v>
      </c>
    </row>
    <row r="115" spans="1:65" s="13" customFormat="1" ht="11.25">
      <c r="B115" s="201"/>
      <c r="C115" s="202"/>
      <c r="D115" s="194" t="s">
        <v>208</v>
      </c>
      <c r="E115" s="203" t="s">
        <v>19</v>
      </c>
      <c r="F115" s="204" t="s">
        <v>6055</v>
      </c>
      <c r="G115" s="202"/>
      <c r="H115" s="205">
        <v>20.79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</v>
      </c>
      <c r="AU115" s="211" t="s">
        <v>82</v>
      </c>
      <c r="AV115" s="13" t="s">
        <v>82</v>
      </c>
      <c r="AW115" s="13" t="s">
        <v>34</v>
      </c>
      <c r="AX115" s="13" t="s">
        <v>80</v>
      </c>
      <c r="AY115" s="211" t="s">
        <v>191</v>
      </c>
    </row>
    <row r="116" spans="1:65" s="2" customFormat="1" ht="21.75" customHeight="1">
      <c r="A116" s="37"/>
      <c r="B116" s="38"/>
      <c r="C116" s="181" t="s">
        <v>230</v>
      </c>
      <c r="D116" s="181" t="s">
        <v>193</v>
      </c>
      <c r="E116" s="182" t="s">
        <v>6056</v>
      </c>
      <c r="F116" s="183" t="s">
        <v>6057</v>
      </c>
      <c r="G116" s="184" t="s">
        <v>202</v>
      </c>
      <c r="H116" s="185">
        <v>132.1</v>
      </c>
      <c r="I116" s="186"/>
      <c r="J116" s="187">
        <f>ROUND(I116*H116,2)</f>
        <v>0</v>
      </c>
      <c r="K116" s="183" t="s">
        <v>203</v>
      </c>
      <c r="L116" s="42"/>
      <c r="M116" s="188" t="s">
        <v>19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197</v>
      </c>
      <c r="AT116" s="192" t="s">
        <v>193</v>
      </c>
      <c r="AU116" s="192" t="s">
        <v>82</v>
      </c>
      <c r="AY116" s="20" t="s">
        <v>191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197</v>
      </c>
      <c r="BM116" s="192" t="s">
        <v>6058</v>
      </c>
    </row>
    <row r="117" spans="1:65" s="2" customFormat="1" ht="11.25">
      <c r="A117" s="37"/>
      <c r="B117" s="38"/>
      <c r="C117" s="39"/>
      <c r="D117" s="194" t="s">
        <v>199</v>
      </c>
      <c r="E117" s="39"/>
      <c r="F117" s="195" t="s">
        <v>6059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199</v>
      </c>
      <c r="AU117" s="20" t="s">
        <v>82</v>
      </c>
    </row>
    <row r="118" spans="1:65" s="2" customFormat="1" ht="11.25">
      <c r="A118" s="37"/>
      <c r="B118" s="38"/>
      <c r="C118" s="39"/>
      <c r="D118" s="199" t="s">
        <v>206</v>
      </c>
      <c r="E118" s="39"/>
      <c r="F118" s="200" t="s">
        <v>6060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206</v>
      </c>
      <c r="AU118" s="20" t="s">
        <v>82</v>
      </c>
    </row>
    <row r="119" spans="1:65" s="2" customFormat="1" ht="16.5" customHeight="1">
      <c r="A119" s="37"/>
      <c r="B119" s="38"/>
      <c r="C119" s="181" t="s">
        <v>239</v>
      </c>
      <c r="D119" s="181" t="s">
        <v>193</v>
      </c>
      <c r="E119" s="182" t="s">
        <v>6061</v>
      </c>
      <c r="F119" s="183" t="s">
        <v>6062</v>
      </c>
      <c r="G119" s="184" t="s">
        <v>196</v>
      </c>
      <c r="H119" s="185">
        <v>14</v>
      </c>
      <c r="I119" s="186"/>
      <c r="J119" s="187">
        <f>ROUND(I119*H119,2)</f>
        <v>0</v>
      </c>
      <c r="K119" s="183" t="s">
        <v>203</v>
      </c>
      <c r="L119" s="42"/>
      <c r="M119" s="188" t="s">
        <v>19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197</v>
      </c>
      <c r="AT119" s="192" t="s">
        <v>193</v>
      </c>
      <c r="AU119" s="192" t="s">
        <v>82</v>
      </c>
      <c r="AY119" s="20" t="s">
        <v>191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197</v>
      </c>
      <c r="BM119" s="192" t="s">
        <v>6063</v>
      </c>
    </row>
    <row r="120" spans="1:65" s="2" customFormat="1" ht="19.5">
      <c r="A120" s="37"/>
      <c r="B120" s="38"/>
      <c r="C120" s="39"/>
      <c r="D120" s="194" t="s">
        <v>199</v>
      </c>
      <c r="E120" s="39"/>
      <c r="F120" s="195" t="s">
        <v>6064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199</v>
      </c>
      <c r="AU120" s="20" t="s">
        <v>82</v>
      </c>
    </row>
    <row r="121" spans="1:65" s="2" customFormat="1" ht="11.25">
      <c r="A121" s="37"/>
      <c r="B121" s="38"/>
      <c r="C121" s="39"/>
      <c r="D121" s="199" t="s">
        <v>206</v>
      </c>
      <c r="E121" s="39"/>
      <c r="F121" s="200" t="s">
        <v>6065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206</v>
      </c>
      <c r="AU121" s="20" t="s">
        <v>82</v>
      </c>
    </row>
    <row r="122" spans="1:65" s="2" customFormat="1" ht="16.5" customHeight="1">
      <c r="A122" s="37"/>
      <c r="B122" s="38"/>
      <c r="C122" s="181" t="s">
        <v>246</v>
      </c>
      <c r="D122" s="181" t="s">
        <v>193</v>
      </c>
      <c r="E122" s="182" t="s">
        <v>6066</v>
      </c>
      <c r="F122" s="183" t="s">
        <v>6067</v>
      </c>
      <c r="G122" s="184" t="s">
        <v>196</v>
      </c>
      <c r="H122" s="185">
        <v>14</v>
      </c>
      <c r="I122" s="186"/>
      <c r="J122" s="187">
        <f>ROUND(I122*H122,2)</f>
        <v>0</v>
      </c>
      <c r="K122" s="183" t="s">
        <v>203</v>
      </c>
      <c r="L122" s="42"/>
      <c r="M122" s="188" t="s">
        <v>19</v>
      </c>
      <c r="N122" s="189" t="s">
        <v>44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197</v>
      </c>
      <c r="AT122" s="192" t="s">
        <v>193</v>
      </c>
      <c r="AU122" s="192" t="s">
        <v>82</v>
      </c>
      <c r="AY122" s="20" t="s">
        <v>191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197</v>
      </c>
      <c r="BM122" s="192" t="s">
        <v>6068</v>
      </c>
    </row>
    <row r="123" spans="1:65" s="2" customFormat="1" ht="19.5">
      <c r="A123" s="37"/>
      <c r="B123" s="38"/>
      <c r="C123" s="39"/>
      <c r="D123" s="194" t="s">
        <v>199</v>
      </c>
      <c r="E123" s="39"/>
      <c r="F123" s="195" t="s">
        <v>6069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199</v>
      </c>
      <c r="AU123" s="20" t="s">
        <v>82</v>
      </c>
    </row>
    <row r="124" spans="1:65" s="2" customFormat="1" ht="11.25">
      <c r="A124" s="37"/>
      <c r="B124" s="38"/>
      <c r="C124" s="39"/>
      <c r="D124" s="199" t="s">
        <v>206</v>
      </c>
      <c r="E124" s="39"/>
      <c r="F124" s="200" t="s">
        <v>6070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206</v>
      </c>
      <c r="AU124" s="20" t="s">
        <v>82</v>
      </c>
    </row>
    <row r="125" spans="1:65" s="2" customFormat="1" ht="16.5" customHeight="1">
      <c r="A125" s="37"/>
      <c r="B125" s="38"/>
      <c r="C125" s="181" t="s">
        <v>252</v>
      </c>
      <c r="D125" s="181" t="s">
        <v>193</v>
      </c>
      <c r="E125" s="182" t="s">
        <v>6071</v>
      </c>
      <c r="F125" s="183" t="s">
        <v>6072</v>
      </c>
      <c r="G125" s="184" t="s">
        <v>196</v>
      </c>
      <c r="H125" s="185">
        <v>14</v>
      </c>
      <c r="I125" s="186"/>
      <c r="J125" s="187">
        <f>ROUND(I125*H125,2)</f>
        <v>0</v>
      </c>
      <c r="K125" s="183" t="s">
        <v>203</v>
      </c>
      <c r="L125" s="42"/>
      <c r="M125" s="188" t="s">
        <v>19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197</v>
      </c>
      <c r="AT125" s="192" t="s">
        <v>193</v>
      </c>
      <c r="AU125" s="192" t="s">
        <v>82</v>
      </c>
      <c r="AY125" s="20" t="s">
        <v>191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197</v>
      </c>
      <c r="BM125" s="192" t="s">
        <v>6073</v>
      </c>
    </row>
    <row r="126" spans="1:65" s="2" customFormat="1" ht="19.5">
      <c r="A126" s="37"/>
      <c r="B126" s="38"/>
      <c r="C126" s="39"/>
      <c r="D126" s="194" t="s">
        <v>199</v>
      </c>
      <c r="E126" s="39"/>
      <c r="F126" s="195" t="s">
        <v>6074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199</v>
      </c>
      <c r="AU126" s="20" t="s">
        <v>82</v>
      </c>
    </row>
    <row r="127" spans="1:65" s="2" customFormat="1" ht="11.25">
      <c r="A127" s="37"/>
      <c r="B127" s="38"/>
      <c r="C127" s="39"/>
      <c r="D127" s="199" t="s">
        <v>206</v>
      </c>
      <c r="E127" s="39"/>
      <c r="F127" s="200" t="s">
        <v>6075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206</v>
      </c>
      <c r="AU127" s="20" t="s">
        <v>82</v>
      </c>
    </row>
    <row r="128" spans="1:65" s="2" customFormat="1" ht="21.75" customHeight="1">
      <c r="A128" s="37"/>
      <c r="B128" s="38"/>
      <c r="C128" s="181" t="s">
        <v>260</v>
      </c>
      <c r="D128" s="181" t="s">
        <v>193</v>
      </c>
      <c r="E128" s="182" t="s">
        <v>6076</v>
      </c>
      <c r="F128" s="183" t="s">
        <v>6077</v>
      </c>
      <c r="G128" s="184" t="s">
        <v>196</v>
      </c>
      <c r="H128" s="185">
        <v>196</v>
      </c>
      <c r="I128" s="186"/>
      <c r="J128" s="187">
        <f>ROUND(I128*H128,2)</f>
        <v>0</v>
      </c>
      <c r="K128" s="183" t="s">
        <v>203</v>
      </c>
      <c r="L128" s="42"/>
      <c r="M128" s="188" t="s">
        <v>19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197</v>
      </c>
      <c r="AT128" s="192" t="s">
        <v>193</v>
      </c>
      <c r="AU128" s="192" t="s">
        <v>82</v>
      </c>
      <c r="AY128" s="20" t="s">
        <v>191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197</v>
      </c>
      <c r="BM128" s="192" t="s">
        <v>6078</v>
      </c>
    </row>
    <row r="129" spans="1:65" s="2" customFormat="1" ht="19.5">
      <c r="A129" s="37"/>
      <c r="B129" s="38"/>
      <c r="C129" s="39"/>
      <c r="D129" s="194" t="s">
        <v>199</v>
      </c>
      <c r="E129" s="39"/>
      <c r="F129" s="195" t="s">
        <v>6079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199</v>
      </c>
      <c r="AU129" s="20" t="s">
        <v>82</v>
      </c>
    </row>
    <row r="130" spans="1:65" s="2" customFormat="1" ht="11.25">
      <c r="A130" s="37"/>
      <c r="B130" s="38"/>
      <c r="C130" s="39"/>
      <c r="D130" s="199" t="s">
        <v>206</v>
      </c>
      <c r="E130" s="39"/>
      <c r="F130" s="200" t="s">
        <v>6080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206</v>
      </c>
      <c r="AU130" s="20" t="s">
        <v>82</v>
      </c>
    </row>
    <row r="131" spans="1:65" s="13" customFormat="1" ht="11.25">
      <c r="B131" s="201"/>
      <c r="C131" s="202"/>
      <c r="D131" s="194" t="s">
        <v>208</v>
      </c>
      <c r="E131" s="202"/>
      <c r="F131" s="204" t="s">
        <v>6081</v>
      </c>
      <c r="G131" s="202"/>
      <c r="H131" s="205">
        <v>196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</v>
      </c>
      <c r="AU131" s="211" t="s">
        <v>82</v>
      </c>
      <c r="AV131" s="13" t="s">
        <v>82</v>
      </c>
      <c r="AW131" s="13" t="s">
        <v>4</v>
      </c>
      <c r="AX131" s="13" t="s">
        <v>80</v>
      </c>
      <c r="AY131" s="211" t="s">
        <v>191</v>
      </c>
    </row>
    <row r="132" spans="1:65" s="2" customFormat="1" ht="21.75" customHeight="1">
      <c r="A132" s="37"/>
      <c r="B132" s="38"/>
      <c r="C132" s="181" t="s">
        <v>8</v>
      </c>
      <c r="D132" s="181" t="s">
        <v>193</v>
      </c>
      <c r="E132" s="182" t="s">
        <v>6082</v>
      </c>
      <c r="F132" s="183" t="s">
        <v>6083</v>
      </c>
      <c r="G132" s="184" t="s">
        <v>196</v>
      </c>
      <c r="H132" s="185">
        <v>196</v>
      </c>
      <c r="I132" s="186"/>
      <c r="J132" s="187">
        <f>ROUND(I132*H132,2)</f>
        <v>0</v>
      </c>
      <c r="K132" s="183" t="s">
        <v>203</v>
      </c>
      <c r="L132" s="42"/>
      <c r="M132" s="188" t="s">
        <v>19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197</v>
      </c>
      <c r="AT132" s="192" t="s">
        <v>193</v>
      </c>
      <c r="AU132" s="192" t="s">
        <v>82</v>
      </c>
      <c r="AY132" s="20" t="s">
        <v>191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197</v>
      </c>
      <c r="BM132" s="192" t="s">
        <v>6084</v>
      </c>
    </row>
    <row r="133" spans="1:65" s="2" customFormat="1" ht="19.5">
      <c r="A133" s="37"/>
      <c r="B133" s="38"/>
      <c r="C133" s="39"/>
      <c r="D133" s="194" t="s">
        <v>199</v>
      </c>
      <c r="E133" s="39"/>
      <c r="F133" s="195" t="s">
        <v>6085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199</v>
      </c>
      <c r="AU133" s="20" t="s">
        <v>82</v>
      </c>
    </row>
    <row r="134" spans="1:65" s="2" customFormat="1" ht="11.25">
      <c r="A134" s="37"/>
      <c r="B134" s="38"/>
      <c r="C134" s="39"/>
      <c r="D134" s="199" t="s">
        <v>206</v>
      </c>
      <c r="E134" s="39"/>
      <c r="F134" s="200" t="s">
        <v>6086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206</v>
      </c>
      <c r="AU134" s="20" t="s">
        <v>82</v>
      </c>
    </row>
    <row r="135" spans="1:65" s="13" customFormat="1" ht="11.25">
      <c r="B135" s="201"/>
      <c r="C135" s="202"/>
      <c r="D135" s="194" t="s">
        <v>208</v>
      </c>
      <c r="E135" s="202"/>
      <c r="F135" s="204" t="s">
        <v>6081</v>
      </c>
      <c r="G135" s="202"/>
      <c r="H135" s="205">
        <v>196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</v>
      </c>
      <c r="AU135" s="211" t="s">
        <v>82</v>
      </c>
      <c r="AV135" s="13" t="s">
        <v>82</v>
      </c>
      <c r="AW135" s="13" t="s">
        <v>4</v>
      </c>
      <c r="AX135" s="13" t="s">
        <v>80</v>
      </c>
      <c r="AY135" s="211" t="s">
        <v>191</v>
      </c>
    </row>
    <row r="136" spans="1:65" s="2" customFormat="1" ht="16.5" customHeight="1">
      <c r="A136" s="37"/>
      <c r="B136" s="38"/>
      <c r="C136" s="181" t="s">
        <v>272</v>
      </c>
      <c r="D136" s="181" t="s">
        <v>193</v>
      </c>
      <c r="E136" s="182" t="s">
        <v>6087</v>
      </c>
      <c r="F136" s="183" t="s">
        <v>6088</v>
      </c>
      <c r="G136" s="184" t="s">
        <v>196</v>
      </c>
      <c r="H136" s="185">
        <v>196</v>
      </c>
      <c r="I136" s="186"/>
      <c r="J136" s="187">
        <f>ROUND(I136*H136,2)</f>
        <v>0</v>
      </c>
      <c r="K136" s="183" t="s">
        <v>203</v>
      </c>
      <c r="L136" s="42"/>
      <c r="M136" s="188" t="s">
        <v>19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197</v>
      </c>
      <c r="AT136" s="192" t="s">
        <v>193</v>
      </c>
      <c r="AU136" s="192" t="s">
        <v>82</v>
      </c>
      <c r="AY136" s="20" t="s">
        <v>191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197</v>
      </c>
      <c r="BM136" s="192" t="s">
        <v>6089</v>
      </c>
    </row>
    <row r="137" spans="1:65" s="2" customFormat="1" ht="19.5">
      <c r="A137" s="37"/>
      <c r="B137" s="38"/>
      <c r="C137" s="39"/>
      <c r="D137" s="194" t="s">
        <v>199</v>
      </c>
      <c r="E137" s="39"/>
      <c r="F137" s="195" t="s">
        <v>6090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199</v>
      </c>
      <c r="AU137" s="20" t="s">
        <v>82</v>
      </c>
    </row>
    <row r="138" spans="1:65" s="2" customFormat="1" ht="11.25">
      <c r="A138" s="37"/>
      <c r="B138" s="38"/>
      <c r="C138" s="39"/>
      <c r="D138" s="199" t="s">
        <v>206</v>
      </c>
      <c r="E138" s="39"/>
      <c r="F138" s="200" t="s">
        <v>6091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206</v>
      </c>
      <c r="AU138" s="20" t="s">
        <v>82</v>
      </c>
    </row>
    <row r="139" spans="1:65" s="13" customFormat="1" ht="11.25">
      <c r="B139" s="201"/>
      <c r="C139" s="202"/>
      <c r="D139" s="194" t="s">
        <v>208</v>
      </c>
      <c r="E139" s="202"/>
      <c r="F139" s="204" t="s">
        <v>6081</v>
      </c>
      <c r="G139" s="202"/>
      <c r="H139" s="205">
        <v>196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</v>
      </c>
      <c r="AU139" s="211" t="s">
        <v>82</v>
      </c>
      <c r="AV139" s="13" t="s">
        <v>82</v>
      </c>
      <c r="AW139" s="13" t="s">
        <v>4</v>
      </c>
      <c r="AX139" s="13" t="s">
        <v>80</v>
      </c>
      <c r="AY139" s="211" t="s">
        <v>191</v>
      </c>
    </row>
    <row r="140" spans="1:65" s="2" customFormat="1" ht="21.75" customHeight="1">
      <c r="A140" s="37"/>
      <c r="B140" s="38"/>
      <c r="C140" s="181" t="s">
        <v>279</v>
      </c>
      <c r="D140" s="181" t="s">
        <v>193</v>
      </c>
      <c r="E140" s="182" t="s">
        <v>231</v>
      </c>
      <c r="F140" s="183" t="s">
        <v>232</v>
      </c>
      <c r="G140" s="184" t="s">
        <v>202</v>
      </c>
      <c r="H140" s="185">
        <v>143.65</v>
      </c>
      <c r="I140" s="186"/>
      <c r="J140" s="187">
        <f>ROUND(I140*H140,2)</f>
        <v>0</v>
      </c>
      <c r="K140" s="183" t="s">
        <v>203</v>
      </c>
      <c r="L140" s="42"/>
      <c r="M140" s="188" t="s">
        <v>19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197</v>
      </c>
      <c r="AT140" s="192" t="s">
        <v>193</v>
      </c>
      <c r="AU140" s="192" t="s">
        <v>82</v>
      </c>
      <c r="AY140" s="20" t="s">
        <v>191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197</v>
      </c>
      <c r="BM140" s="192" t="s">
        <v>6092</v>
      </c>
    </row>
    <row r="141" spans="1:65" s="2" customFormat="1" ht="19.5">
      <c r="A141" s="37"/>
      <c r="B141" s="38"/>
      <c r="C141" s="39"/>
      <c r="D141" s="194" t="s">
        <v>199</v>
      </c>
      <c r="E141" s="39"/>
      <c r="F141" s="195" t="s">
        <v>234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199</v>
      </c>
      <c r="AU141" s="20" t="s">
        <v>82</v>
      </c>
    </row>
    <row r="142" spans="1:65" s="2" customFormat="1" ht="11.25">
      <c r="A142" s="37"/>
      <c r="B142" s="38"/>
      <c r="C142" s="39"/>
      <c r="D142" s="199" t="s">
        <v>206</v>
      </c>
      <c r="E142" s="39"/>
      <c r="F142" s="200" t="s">
        <v>235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206</v>
      </c>
      <c r="AU142" s="20" t="s">
        <v>82</v>
      </c>
    </row>
    <row r="143" spans="1:65" s="2" customFormat="1" ht="24.2" customHeight="1">
      <c r="A143" s="37"/>
      <c r="B143" s="38"/>
      <c r="C143" s="181" t="s">
        <v>287</v>
      </c>
      <c r="D143" s="181" t="s">
        <v>193</v>
      </c>
      <c r="E143" s="182" t="s">
        <v>240</v>
      </c>
      <c r="F143" s="183" t="s">
        <v>241</v>
      </c>
      <c r="G143" s="184" t="s">
        <v>202</v>
      </c>
      <c r="H143" s="185">
        <v>718.25</v>
      </c>
      <c r="I143" s="186"/>
      <c r="J143" s="187">
        <f>ROUND(I143*H143,2)</f>
        <v>0</v>
      </c>
      <c r="K143" s="183" t="s">
        <v>203</v>
      </c>
      <c r="L143" s="42"/>
      <c r="M143" s="188" t="s">
        <v>19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197</v>
      </c>
      <c r="AT143" s="192" t="s">
        <v>193</v>
      </c>
      <c r="AU143" s="192" t="s">
        <v>82</v>
      </c>
      <c r="AY143" s="20" t="s">
        <v>191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197</v>
      </c>
      <c r="BM143" s="192" t="s">
        <v>6093</v>
      </c>
    </row>
    <row r="144" spans="1:65" s="2" customFormat="1" ht="19.5">
      <c r="A144" s="37"/>
      <c r="B144" s="38"/>
      <c r="C144" s="39"/>
      <c r="D144" s="194" t="s">
        <v>199</v>
      </c>
      <c r="E144" s="39"/>
      <c r="F144" s="195" t="s">
        <v>243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199</v>
      </c>
      <c r="AU144" s="20" t="s">
        <v>82</v>
      </c>
    </row>
    <row r="145" spans="1:65" s="2" customFormat="1" ht="11.25">
      <c r="A145" s="37"/>
      <c r="B145" s="38"/>
      <c r="C145" s="39"/>
      <c r="D145" s="199" t="s">
        <v>206</v>
      </c>
      <c r="E145" s="39"/>
      <c r="F145" s="200" t="s">
        <v>244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206</v>
      </c>
      <c r="AU145" s="20" t="s">
        <v>82</v>
      </c>
    </row>
    <row r="146" spans="1:65" s="13" customFormat="1" ht="11.25">
      <c r="B146" s="201"/>
      <c r="C146" s="202"/>
      <c r="D146" s="194" t="s">
        <v>208</v>
      </c>
      <c r="E146" s="202"/>
      <c r="F146" s="204" t="s">
        <v>6094</v>
      </c>
      <c r="G146" s="202"/>
      <c r="H146" s="205">
        <v>718.25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</v>
      </c>
      <c r="AU146" s="211" t="s">
        <v>82</v>
      </c>
      <c r="AV146" s="13" t="s">
        <v>82</v>
      </c>
      <c r="AW146" s="13" t="s">
        <v>4</v>
      </c>
      <c r="AX146" s="13" t="s">
        <v>80</v>
      </c>
      <c r="AY146" s="211" t="s">
        <v>191</v>
      </c>
    </row>
    <row r="147" spans="1:65" s="2" customFormat="1" ht="16.5" customHeight="1">
      <c r="A147" s="37"/>
      <c r="B147" s="38"/>
      <c r="C147" s="181" t="s">
        <v>292</v>
      </c>
      <c r="D147" s="181" t="s">
        <v>193</v>
      </c>
      <c r="E147" s="182" t="s">
        <v>253</v>
      </c>
      <c r="F147" s="183" t="s">
        <v>254</v>
      </c>
      <c r="G147" s="184" t="s">
        <v>255</v>
      </c>
      <c r="H147" s="185">
        <v>237.78</v>
      </c>
      <c r="I147" s="186"/>
      <c r="J147" s="187">
        <f>ROUND(I147*H147,2)</f>
        <v>0</v>
      </c>
      <c r="K147" s="183" t="s">
        <v>203</v>
      </c>
      <c r="L147" s="42"/>
      <c r="M147" s="188" t="s">
        <v>19</v>
      </c>
      <c r="N147" s="189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197</v>
      </c>
      <c r="AT147" s="192" t="s">
        <v>193</v>
      </c>
      <c r="AU147" s="192" t="s">
        <v>82</v>
      </c>
      <c r="AY147" s="20" t="s">
        <v>191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197</v>
      </c>
      <c r="BM147" s="192" t="s">
        <v>6095</v>
      </c>
    </row>
    <row r="148" spans="1:65" s="2" customFormat="1" ht="19.5">
      <c r="A148" s="37"/>
      <c r="B148" s="38"/>
      <c r="C148" s="39"/>
      <c r="D148" s="194" t="s">
        <v>199</v>
      </c>
      <c r="E148" s="39"/>
      <c r="F148" s="195" t="s">
        <v>257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199</v>
      </c>
      <c r="AU148" s="20" t="s">
        <v>82</v>
      </c>
    </row>
    <row r="149" spans="1:65" s="2" customFormat="1" ht="11.25">
      <c r="A149" s="37"/>
      <c r="B149" s="38"/>
      <c r="C149" s="39"/>
      <c r="D149" s="199" t="s">
        <v>206</v>
      </c>
      <c r="E149" s="39"/>
      <c r="F149" s="200" t="s">
        <v>258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206</v>
      </c>
      <c r="AU149" s="20" t="s">
        <v>82</v>
      </c>
    </row>
    <row r="150" spans="1:65" s="2" customFormat="1" ht="16.5" customHeight="1">
      <c r="A150" s="37"/>
      <c r="B150" s="38"/>
      <c r="C150" s="181" t="s">
        <v>298</v>
      </c>
      <c r="D150" s="181" t="s">
        <v>193</v>
      </c>
      <c r="E150" s="182" t="s">
        <v>4678</v>
      </c>
      <c r="F150" s="183" t="s">
        <v>4679</v>
      </c>
      <c r="G150" s="184" t="s">
        <v>202</v>
      </c>
      <c r="H150" s="185">
        <v>132.1</v>
      </c>
      <c r="I150" s="186"/>
      <c r="J150" s="187">
        <f>ROUND(I150*H150,2)</f>
        <v>0</v>
      </c>
      <c r="K150" s="183" t="s">
        <v>203</v>
      </c>
      <c r="L150" s="42"/>
      <c r="M150" s="188" t="s">
        <v>19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197</v>
      </c>
      <c r="AT150" s="192" t="s">
        <v>193</v>
      </c>
      <c r="AU150" s="192" t="s">
        <v>82</v>
      </c>
      <c r="AY150" s="20" t="s">
        <v>191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197</v>
      </c>
      <c r="BM150" s="192" t="s">
        <v>6096</v>
      </c>
    </row>
    <row r="151" spans="1:65" s="2" customFormat="1" ht="11.25">
      <c r="A151" s="37"/>
      <c r="B151" s="38"/>
      <c r="C151" s="39"/>
      <c r="D151" s="194" t="s">
        <v>199</v>
      </c>
      <c r="E151" s="39"/>
      <c r="F151" s="195" t="s">
        <v>4680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199</v>
      </c>
      <c r="AU151" s="20" t="s">
        <v>82</v>
      </c>
    </row>
    <row r="152" spans="1:65" s="2" customFormat="1" ht="11.25">
      <c r="A152" s="37"/>
      <c r="B152" s="38"/>
      <c r="C152" s="39"/>
      <c r="D152" s="199" t="s">
        <v>206</v>
      </c>
      <c r="E152" s="39"/>
      <c r="F152" s="200" t="s">
        <v>5735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206</v>
      </c>
      <c r="AU152" s="20" t="s">
        <v>82</v>
      </c>
    </row>
    <row r="153" spans="1:65" s="2" customFormat="1" ht="16.5" customHeight="1">
      <c r="A153" s="37"/>
      <c r="B153" s="38"/>
      <c r="C153" s="181" t="s">
        <v>306</v>
      </c>
      <c r="D153" s="181" t="s">
        <v>193</v>
      </c>
      <c r="E153" s="182" t="s">
        <v>6097</v>
      </c>
      <c r="F153" s="183" t="s">
        <v>6098</v>
      </c>
      <c r="G153" s="184" t="s">
        <v>282</v>
      </c>
      <c r="H153" s="185">
        <v>77</v>
      </c>
      <c r="I153" s="186"/>
      <c r="J153" s="187">
        <f>ROUND(I153*H153,2)</f>
        <v>0</v>
      </c>
      <c r="K153" s="183" t="s">
        <v>203</v>
      </c>
      <c r="L153" s="42"/>
      <c r="M153" s="188" t="s">
        <v>19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197</v>
      </c>
      <c r="AT153" s="192" t="s">
        <v>193</v>
      </c>
      <c r="AU153" s="192" t="s">
        <v>82</v>
      </c>
      <c r="AY153" s="20" t="s">
        <v>191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197</v>
      </c>
      <c r="BM153" s="192" t="s">
        <v>6099</v>
      </c>
    </row>
    <row r="154" spans="1:65" s="2" customFormat="1" ht="11.25">
      <c r="A154" s="37"/>
      <c r="B154" s="38"/>
      <c r="C154" s="39"/>
      <c r="D154" s="194" t="s">
        <v>199</v>
      </c>
      <c r="E154" s="39"/>
      <c r="F154" s="195" t="s">
        <v>6100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199</v>
      </c>
      <c r="AU154" s="20" t="s">
        <v>82</v>
      </c>
    </row>
    <row r="155" spans="1:65" s="2" customFormat="1" ht="11.25">
      <c r="A155" s="37"/>
      <c r="B155" s="38"/>
      <c r="C155" s="39"/>
      <c r="D155" s="199" t="s">
        <v>206</v>
      </c>
      <c r="E155" s="39"/>
      <c r="F155" s="200" t="s">
        <v>6101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206</v>
      </c>
      <c r="AU155" s="20" t="s">
        <v>82</v>
      </c>
    </row>
    <row r="156" spans="1:65" s="2" customFormat="1" ht="16.5" customHeight="1">
      <c r="A156" s="37"/>
      <c r="B156" s="38"/>
      <c r="C156" s="181" t="s">
        <v>313</v>
      </c>
      <c r="D156" s="181" t="s">
        <v>193</v>
      </c>
      <c r="E156" s="182" t="s">
        <v>6102</v>
      </c>
      <c r="F156" s="183" t="s">
        <v>6103</v>
      </c>
      <c r="G156" s="184" t="s">
        <v>282</v>
      </c>
      <c r="H156" s="185">
        <v>77</v>
      </c>
      <c r="I156" s="186"/>
      <c r="J156" s="187">
        <f>ROUND(I156*H156,2)</f>
        <v>0</v>
      </c>
      <c r="K156" s="183" t="s">
        <v>203</v>
      </c>
      <c r="L156" s="42"/>
      <c r="M156" s="188" t="s">
        <v>19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197</v>
      </c>
      <c r="AT156" s="192" t="s">
        <v>193</v>
      </c>
      <c r="AU156" s="192" t="s">
        <v>82</v>
      </c>
      <c r="AY156" s="20" t="s">
        <v>191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197</v>
      </c>
      <c r="BM156" s="192" t="s">
        <v>6104</v>
      </c>
    </row>
    <row r="157" spans="1:65" s="2" customFormat="1" ht="11.25">
      <c r="A157" s="37"/>
      <c r="B157" s="38"/>
      <c r="C157" s="39"/>
      <c r="D157" s="194" t="s">
        <v>199</v>
      </c>
      <c r="E157" s="39"/>
      <c r="F157" s="195" t="s">
        <v>6105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199</v>
      </c>
      <c r="AU157" s="20" t="s">
        <v>82</v>
      </c>
    </row>
    <row r="158" spans="1:65" s="2" customFormat="1" ht="11.25">
      <c r="A158" s="37"/>
      <c r="B158" s="38"/>
      <c r="C158" s="39"/>
      <c r="D158" s="199" t="s">
        <v>206</v>
      </c>
      <c r="E158" s="39"/>
      <c r="F158" s="200" t="s">
        <v>6106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206</v>
      </c>
      <c r="AU158" s="20" t="s">
        <v>82</v>
      </c>
    </row>
    <row r="159" spans="1:65" s="2" customFormat="1" ht="16.5" customHeight="1">
      <c r="A159" s="37"/>
      <c r="B159" s="38"/>
      <c r="C159" s="223" t="s">
        <v>320</v>
      </c>
      <c r="D159" s="223" t="s">
        <v>273</v>
      </c>
      <c r="E159" s="224" t="s">
        <v>6107</v>
      </c>
      <c r="F159" s="225" t="s">
        <v>6108</v>
      </c>
      <c r="G159" s="226" t="s">
        <v>2306</v>
      </c>
      <c r="H159" s="227">
        <v>4</v>
      </c>
      <c r="I159" s="228"/>
      <c r="J159" s="229">
        <f>ROUND(I159*H159,2)</f>
        <v>0</v>
      </c>
      <c r="K159" s="225" t="s">
        <v>203</v>
      </c>
      <c r="L159" s="230"/>
      <c r="M159" s="231" t="s">
        <v>19</v>
      </c>
      <c r="N159" s="232" t="s">
        <v>44</v>
      </c>
      <c r="O159" s="67"/>
      <c r="P159" s="190">
        <f>O159*H159</f>
        <v>0</v>
      </c>
      <c r="Q159" s="190">
        <v>1E-3</v>
      </c>
      <c r="R159" s="190">
        <f>Q159*H159</f>
        <v>4.0000000000000001E-3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239</v>
      </c>
      <c r="AT159" s="192" t="s">
        <v>273</v>
      </c>
      <c r="AU159" s="192" t="s">
        <v>82</v>
      </c>
      <c r="AY159" s="20" t="s">
        <v>191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197</v>
      </c>
      <c r="BM159" s="192" t="s">
        <v>6109</v>
      </c>
    </row>
    <row r="160" spans="1:65" s="2" customFormat="1" ht="11.25">
      <c r="A160" s="37"/>
      <c r="B160" s="38"/>
      <c r="C160" s="39"/>
      <c r="D160" s="194" t="s">
        <v>199</v>
      </c>
      <c r="E160" s="39"/>
      <c r="F160" s="195" t="s">
        <v>6108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199</v>
      </c>
      <c r="AU160" s="20" t="s">
        <v>82</v>
      </c>
    </row>
    <row r="161" spans="1:65" s="2" customFormat="1" ht="16.5" customHeight="1">
      <c r="A161" s="37"/>
      <c r="B161" s="38"/>
      <c r="C161" s="181" t="s">
        <v>7</v>
      </c>
      <c r="D161" s="181" t="s">
        <v>193</v>
      </c>
      <c r="E161" s="182" t="s">
        <v>6110</v>
      </c>
      <c r="F161" s="183" t="s">
        <v>6111</v>
      </c>
      <c r="G161" s="184" t="s">
        <v>282</v>
      </c>
      <c r="H161" s="185">
        <v>212</v>
      </c>
      <c r="I161" s="186"/>
      <c r="J161" s="187">
        <f>ROUND(I161*H161,2)</f>
        <v>0</v>
      </c>
      <c r="K161" s="183" t="s">
        <v>203</v>
      </c>
      <c r="L161" s="42"/>
      <c r="M161" s="188" t="s">
        <v>19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197</v>
      </c>
      <c r="AT161" s="192" t="s">
        <v>193</v>
      </c>
      <c r="AU161" s="192" t="s">
        <v>82</v>
      </c>
      <c r="AY161" s="20" t="s">
        <v>191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197</v>
      </c>
      <c r="BM161" s="192" t="s">
        <v>6112</v>
      </c>
    </row>
    <row r="162" spans="1:65" s="2" customFormat="1" ht="11.25">
      <c r="A162" s="37"/>
      <c r="B162" s="38"/>
      <c r="C162" s="39"/>
      <c r="D162" s="194" t="s">
        <v>199</v>
      </c>
      <c r="E162" s="39"/>
      <c r="F162" s="195" t="s">
        <v>6113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199</v>
      </c>
      <c r="AU162" s="20" t="s">
        <v>82</v>
      </c>
    </row>
    <row r="163" spans="1:65" s="2" customFormat="1" ht="11.25">
      <c r="A163" s="37"/>
      <c r="B163" s="38"/>
      <c r="C163" s="39"/>
      <c r="D163" s="199" t="s">
        <v>206</v>
      </c>
      <c r="E163" s="39"/>
      <c r="F163" s="200" t="s">
        <v>6114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206</v>
      </c>
      <c r="AU163" s="20" t="s">
        <v>82</v>
      </c>
    </row>
    <row r="164" spans="1:65" s="2" customFormat="1" ht="16.5" customHeight="1">
      <c r="A164" s="37"/>
      <c r="B164" s="38"/>
      <c r="C164" s="181" t="s">
        <v>334</v>
      </c>
      <c r="D164" s="181" t="s">
        <v>193</v>
      </c>
      <c r="E164" s="182" t="s">
        <v>6115</v>
      </c>
      <c r="F164" s="183" t="s">
        <v>6116</v>
      </c>
      <c r="G164" s="184" t="s">
        <v>282</v>
      </c>
      <c r="H164" s="185">
        <v>16</v>
      </c>
      <c r="I164" s="186"/>
      <c r="J164" s="187">
        <f>ROUND(I164*H164,2)</f>
        <v>0</v>
      </c>
      <c r="K164" s="183" t="s">
        <v>203</v>
      </c>
      <c r="L164" s="42"/>
      <c r="M164" s="188" t="s">
        <v>19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197</v>
      </c>
      <c r="AT164" s="192" t="s">
        <v>193</v>
      </c>
      <c r="AU164" s="192" t="s">
        <v>82</v>
      </c>
      <c r="AY164" s="20" t="s">
        <v>191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197</v>
      </c>
      <c r="BM164" s="192" t="s">
        <v>6117</v>
      </c>
    </row>
    <row r="165" spans="1:65" s="2" customFormat="1" ht="11.25">
      <c r="A165" s="37"/>
      <c r="B165" s="38"/>
      <c r="C165" s="39"/>
      <c r="D165" s="194" t="s">
        <v>199</v>
      </c>
      <c r="E165" s="39"/>
      <c r="F165" s="195" t="s">
        <v>6118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199</v>
      </c>
      <c r="AU165" s="20" t="s">
        <v>82</v>
      </c>
    </row>
    <row r="166" spans="1:65" s="2" customFormat="1" ht="11.25">
      <c r="A166" s="37"/>
      <c r="B166" s="38"/>
      <c r="C166" s="39"/>
      <c r="D166" s="199" t="s">
        <v>206</v>
      </c>
      <c r="E166" s="39"/>
      <c r="F166" s="200" t="s">
        <v>6119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206</v>
      </c>
      <c r="AU166" s="20" t="s">
        <v>82</v>
      </c>
    </row>
    <row r="167" spans="1:65" s="2" customFormat="1" ht="16.5" customHeight="1">
      <c r="A167" s="37"/>
      <c r="B167" s="38"/>
      <c r="C167" s="181" t="s">
        <v>340</v>
      </c>
      <c r="D167" s="181" t="s">
        <v>193</v>
      </c>
      <c r="E167" s="182" t="s">
        <v>6120</v>
      </c>
      <c r="F167" s="183" t="s">
        <v>6121</v>
      </c>
      <c r="G167" s="184" t="s">
        <v>282</v>
      </c>
      <c r="H167" s="185">
        <v>16</v>
      </c>
      <c r="I167" s="186"/>
      <c r="J167" s="187">
        <f>ROUND(I167*H167,2)</f>
        <v>0</v>
      </c>
      <c r="K167" s="183" t="s">
        <v>203</v>
      </c>
      <c r="L167" s="42"/>
      <c r="M167" s="188" t="s">
        <v>19</v>
      </c>
      <c r="N167" s="189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197</v>
      </c>
      <c r="AT167" s="192" t="s">
        <v>193</v>
      </c>
      <c r="AU167" s="192" t="s">
        <v>82</v>
      </c>
      <c r="AY167" s="20" t="s">
        <v>191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197</v>
      </c>
      <c r="BM167" s="192" t="s">
        <v>6122</v>
      </c>
    </row>
    <row r="168" spans="1:65" s="2" customFormat="1" ht="11.25">
      <c r="A168" s="37"/>
      <c r="B168" s="38"/>
      <c r="C168" s="39"/>
      <c r="D168" s="194" t="s">
        <v>199</v>
      </c>
      <c r="E168" s="39"/>
      <c r="F168" s="195" t="s">
        <v>6123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199</v>
      </c>
      <c r="AU168" s="20" t="s">
        <v>82</v>
      </c>
    </row>
    <row r="169" spans="1:65" s="2" customFormat="1" ht="11.25">
      <c r="A169" s="37"/>
      <c r="B169" s="38"/>
      <c r="C169" s="39"/>
      <c r="D169" s="199" t="s">
        <v>206</v>
      </c>
      <c r="E169" s="39"/>
      <c r="F169" s="200" t="s">
        <v>6124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206</v>
      </c>
      <c r="AU169" s="20" t="s">
        <v>82</v>
      </c>
    </row>
    <row r="170" spans="1:65" s="2" customFormat="1" ht="16.5" customHeight="1">
      <c r="A170" s="37"/>
      <c r="B170" s="38"/>
      <c r="C170" s="223" t="s">
        <v>348</v>
      </c>
      <c r="D170" s="223" t="s">
        <v>273</v>
      </c>
      <c r="E170" s="224" t="s">
        <v>6125</v>
      </c>
      <c r="F170" s="225" t="s">
        <v>6126</v>
      </c>
      <c r="G170" s="226" t="s">
        <v>255</v>
      </c>
      <c r="H170" s="227">
        <v>6</v>
      </c>
      <c r="I170" s="228"/>
      <c r="J170" s="229">
        <f>ROUND(I170*H170,2)</f>
        <v>0</v>
      </c>
      <c r="K170" s="225" t="s">
        <v>203</v>
      </c>
      <c r="L170" s="230"/>
      <c r="M170" s="231" t="s">
        <v>19</v>
      </c>
      <c r="N170" s="232" t="s">
        <v>44</v>
      </c>
      <c r="O170" s="67"/>
      <c r="P170" s="190">
        <f>O170*H170</f>
        <v>0</v>
      </c>
      <c r="Q170" s="190">
        <v>1</v>
      </c>
      <c r="R170" s="190">
        <f>Q170*H170</f>
        <v>6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239</v>
      </c>
      <c r="AT170" s="192" t="s">
        <v>273</v>
      </c>
      <c r="AU170" s="192" t="s">
        <v>82</v>
      </c>
      <c r="AY170" s="20" t="s">
        <v>191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197</v>
      </c>
      <c r="BM170" s="192" t="s">
        <v>6127</v>
      </c>
    </row>
    <row r="171" spans="1:65" s="2" customFormat="1" ht="11.25">
      <c r="A171" s="37"/>
      <c r="B171" s="38"/>
      <c r="C171" s="39"/>
      <c r="D171" s="194" t="s">
        <v>199</v>
      </c>
      <c r="E171" s="39"/>
      <c r="F171" s="195" t="s">
        <v>6126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199</v>
      </c>
      <c r="AU171" s="20" t="s">
        <v>82</v>
      </c>
    </row>
    <row r="172" spans="1:65" s="13" customFormat="1" ht="11.25">
      <c r="B172" s="201"/>
      <c r="C172" s="202"/>
      <c r="D172" s="194" t="s">
        <v>208</v>
      </c>
      <c r="E172" s="203" t="s">
        <v>19</v>
      </c>
      <c r="F172" s="204" t="s">
        <v>6128</v>
      </c>
      <c r="G172" s="202"/>
      <c r="H172" s="205">
        <v>6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</v>
      </c>
      <c r="AU172" s="211" t="s">
        <v>82</v>
      </c>
      <c r="AV172" s="13" t="s">
        <v>82</v>
      </c>
      <c r="AW172" s="13" t="s">
        <v>34</v>
      </c>
      <c r="AX172" s="13" t="s">
        <v>80</v>
      </c>
      <c r="AY172" s="211" t="s">
        <v>191</v>
      </c>
    </row>
    <row r="173" spans="1:65" s="2" customFormat="1" ht="16.5" customHeight="1">
      <c r="A173" s="37"/>
      <c r="B173" s="38"/>
      <c r="C173" s="181" t="s">
        <v>356</v>
      </c>
      <c r="D173" s="181" t="s">
        <v>193</v>
      </c>
      <c r="E173" s="182" t="s">
        <v>6129</v>
      </c>
      <c r="F173" s="183" t="s">
        <v>6130</v>
      </c>
      <c r="G173" s="184" t="s">
        <v>282</v>
      </c>
      <c r="H173" s="185">
        <v>16</v>
      </c>
      <c r="I173" s="186"/>
      <c r="J173" s="187">
        <f>ROUND(I173*H173,2)</f>
        <v>0</v>
      </c>
      <c r="K173" s="183" t="s">
        <v>203</v>
      </c>
      <c r="L173" s="42"/>
      <c r="M173" s="188" t="s">
        <v>19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197</v>
      </c>
      <c r="AT173" s="192" t="s">
        <v>193</v>
      </c>
      <c r="AU173" s="192" t="s">
        <v>82</v>
      </c>
      <c r="AY173" s="20" t="s">
        <v>191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197</v>
      </c>
      <c r="BM173" s="192" t="s">
        <v>6131</v>
      </c>
    </row>
    <row r="174" spans="1:65" s="2" customFormat="1" ht="11.25">
      <c r="A174" s="37"/>
      <c r="B174" s="38"/>
      <c r="C174" s="39"/>
      <c r="D174" s="194" t="s">
        <v>199</v>
      </c>
      <c r="E174" s="39"/>
      <c r="F174" s="195" t="s">
        <v>6132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199</v>
      </c>
      <c r="AU174" s="20" t="s">
        <v>82</v>
      </c>
    </row>
    <row r="175" spans="1:65" s="2" customFormat="1" ht="11.25">
      <c r="A175" s="37"/>
      <c r="B175" s="38"/>
      <c r="C175" s="39"/>
      <c r="D175" s="199" t="s">
        <v>206</v>
      </c>
      <c r="E175" s="39"/>
      <c r="F175" s="200" t="s">
        <v>6133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206</v>
      </c>
      <c r="AU175" s="20" t="s">
        <v>82</v>
      </c>
    </row>
    <row r="176" spans="1:65" s="2" customFormat="1" ht="16.5" customHeight="1">
      <c r="A176" s="37"/>
      <c r="B176" s="38"/>
      <c r="C176" s="223" t="s">
        <v>363</v>
      </c>
      <c r="D176" s="223" t="s">
        <v>273</v>
      </c>
      <c r="E176" s="224" t="s">
        <v>6134</v>
      </c>
      <c r="F176" s="225" t="s">
        <v>6135</v>
      </c>
      <c r="G176" s="226" t="s">
        <v>282</v>
      </c>
      <c r="H176" s="227">
        <v>18.399999999999999</v>
      </c>
      <c r="I176" s="228"/>
      <c r="J176" s="229">
        <f>ROUND(I176*H176,2)</f>
        <v>0</v>
      </c>
      <c r="K176" s="225" t="s">
        <v>19</v>
      </c>
      <c r="L176" s="230"/>
      <c r="M176" s="231" t="s">
        <v>19</v>
      </c>
      <c r="N176" s="232" t="s">
        <v>44</v>
      </c>
      <c r="O176" s="67"/>
      <c r="P176" s="190">
        <f>O176*H176</f>
        <v>0</v>
      </c>
      <c r="Q176" s="190">
        <v>8.0000000000000007E-5</v>
      </c>
      <c r="R176" s="190">
        <f>Q176*H176</f>
        <v>1.472E-3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239</v>
      </c>
      <c r="AT176" s="192" t="s">
        <v>273</v>
      </c>
      <c r="AU176" s="192" t="s">
        <v>82</v>
      </c>
      <c r="AY176" s="20" t="s">
        <v>191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197</v>
      </c>
      <c r="BM176" s="192" t="s">
        <v>6136</v>
      </c>
    </row>
    <row r="177" spans="1:65" s="2" customFormat="1" ht="11.25">
      <c r="A177" s="37"/>
      <c r="B177" s="38"/>
      <c r="C177" s="39"/>
      <c r="D177" s="194" t="s">
        <v>199</v>
      </c>
      <c r="E177" s="39"/>
      <c r="F177" s="195" t="s">
        <v>6135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199</v>
      </c>
      <c r="AU177" s="20" t="s">
        <v>82</v>
      </c>
    </row>
    <row r="178" spans="1:65" s="13" customFormat="1" ht="11.25">
      <c r="B178" s="201"/>
      <c r="C178" s="202"/>
      <c r="D178" s="194" t="s">
        <v>208</v>
      </c>
      <c r="E178" s="203" t="s">
        <v>19</v>
      </c>
      <c r="F178" s="204" t="s">
        <v>6137</v>
      </c>
      <c r="G178" s="202"/>
      <c r="H178" s="205">
        <v>18.399999999999999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208</v>
      </c>
      <c r="AU178" s="211" t="s">
        <v>82</v>
      </c>
      <c r="AV178" s="13" t="s">
        <v>82</v>
      </c>
      <c r="AW178" s="13" t="s">
        <v>34</v>
      </c>
      <c r="AX178" s="13" t="s">
        <v>80</v>
      </c>
      <c r="AY178" s="211" t="s">
        <v>191</v>
      </c>
    </row>
    <row r="179" spans="1:65" s="12" customFormat="1" ht="22.9" customHeight="1">
      <c r="B179" s="165"/>
      <c r="C179" s="166"/>
      <c r="D179" s="167" t="s">
        <v>72</v>
      </c>
      <c r="E179" s="179" t="s">
        <v>96</v>
      </c>
      <c r="F179" s="179" t="s">
        <v>347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SUM(P180:P184)</f>
        <v>0</v>
      </c>
      <c r="Q179" s="173"/>
      <c r="R179" s="174">
        <f>SUM(R180:R184)</f>
        <v>5.1178400000000002</v>
      </c>
      <c r="S179" s="173"/>
      <c r="T179" s="175">
        <f>SUM(T180:T184)</f>
        <v>0</v>
      </c>
      <c r="AR179" s="176" t="s">
        <v>80</v>
      </c>
      <c r="AT179" s="177" t="s">
        <v>72</v>
      </c>
      <c r="AU179" s="177" t="s">
        <v>80</v>
      </c>
      <c r="AY179" s="176" t="s">
        <v>191</v>
      </c>
      <c r="BK179" s="178">
        <f>SUM(BK180:BK184)</f>
        <v>0</v>
      </c>
    </row>
    <row r="180" spans="1:65" s="2" customFormat="1" ht="16.5" customHeight="1">
      <c r="A180" s="37"/>
      <c r="B180" s="38"/>
      <c r="C180" s="181" t="s">
        <v>370</v>
      </c>
      <c r="D180" s="181" t="s">
        <v>193</v>
      </c>
      <c r="E180" s="182" t="s">
        <v>6138</v>
      </c>
      <c r="F180" s="183" t="s">
        <v>6139</v>
      </c>
      <c r="G180" s="184" t="s">
        <v>196</v>
      </c>
      <c r="H180" s="185">
        <v>38</v>
      </c>
      <c r="I180" s="186"/>
      <c r="J180" s="187">
        <f>ROUND(I180*H180,2)</f>
        <v>0</v>
      </c>
      <c r="K180" s="183" t="s">
        <v>203</v>
      </c>
      <c r="L180" s="42"/>
      <c r="M180" s="188" t="s">
        <v>19</v>
      </c>
      <c r="N180" s="189" t="s">
        <v>44</v>
      </c>
      <c r="O180" s="67"/>
      <c r="P180" s="190">
        <f>O180*H180</f>
        <v>0</v>
      </c>
      <c r="Q180" s="190">
        <v>8.2659999999999997E-2</v>
      </c>
      <c r="R180" s="190">
        <f>Q180*H180</f>
        <v>3.1410800000000001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197</v>
      </c>
      <c r="AT180" s="192" t="s">
        <v>193</v>
      </c>
      <c r="AU180" s="192" t="s">
        <v>82</v>
      </c>
      <c r="AY180" s="20" t="s">
        <v>191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197</v>
      </c>
      <c r="BM180" s="192" t="s">
        <v>6140</v>
      </c>
    </row>
    <row r="181" spans="1:65" s="2" customFormat="1" ht="11.25">
      <c r="A181" s="37"/>
      <c r="B181" s="38"/>
      <c r="C181" s="39"/>
      <c r="D181" s="194" t="s">
        <v>199</v>
      </c>
      <c r="E181" s="39"/>
      <c r="F181" s="195" t="s">
        <v>6141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199</v>
      </c>
      <c r="AU181" s="20" t="s">
        <v>82</v>
      </c>
    </row>
    <row r="182" spans="1:65" s="2" customFormat="1" ht="11.25">
      <c r="A182" s="37"/>
      <c r="B182" s="38"/>
      <c r="C182" s="39"/>
      <c r="D182" s="199" t="s">
        <v>206</v>
      </c>
      <c r="E182" s="39"/>
      <c r="F182" s="200" t="s">
        <v>6142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206</v>
      </c>
      <c r="AU182" s="20" t="s">
        <v>82</v>
      </c>
    </row>
    <row r="183" spans="1:65" s="2" customFormat="1" ht="16.5" customHeight="1">
      <c r="A183" s="37"/>
      <c r="B183" s="38"/>
      <c r="C183" s="223" t="s">
        <v>377</v>
      </c>
      <c r="D183" s="223" t="s">
        <v>273</v>
      </c>
      <c r="E183" s="224" t="s">
        <v>6143</v>
      </c>
      <c r="F183" s="225" t="s">
        <v>6144</v>
      </c>
      <c r="G183" s="226" t="s">
        <v>196</v>
      </c>
      <c r="H183" s="227">
        <v>38.76</v>
      </c>
      <c r="I183" s="228"/>
      <c r="J183" s="229">
        <f>ROUND(I183*H183,2)</f>
        <v>0</v>
      </c>
      <c r="K183" s="225" t="s">
        <v>203</v>
      </c>
      <c r="L183" s="230"/>
      <c r="M183" s="231" t="s">
        <v>19</v>
      </c>
      <c r="N183" s="232" t="s">
        <v>44</v>
      </c>
      <c r="O183" s="67"/>
      <c r="P183" s="190">
        <f>O183*H183</f>
        <v>0</v>
      </c>
      <c r="Q183" s="190">
        <v>5.0999999999999997E-2</v>
      </c>
      <c r="R183" s="190">
        <f>Q183*H183</f>
        <v>1.9767599999999999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239</v>
      </c>
      <c r="AT183" s="192" t="s">
        <v>273</v>
      </c>
      <c r="AU183" s="192" t="s">
        <v>82</v>
      </c>
      <c r="AY183" s="20" t="s">
        <v>191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197</v>
      </c>
      <c r="BM183" s="192" t="s">
        <v>6145</v>
      </c>
    </row>
    <row r="184" spans="1:65" s="2" customFormat="1" ht="11.25">
      <c r="A184" s="37"/>
      <c r="B184" s="38"/>
      <c r="C184" s="39"/>
      <c r="D184" s="194" t="s">
        <v>199</v>
      </c>
      <c r="E184" s="39"/>
      <c r="F184" s="195" t="s">
        <v>6144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199</v>
      </c>
      <c r="AU184" s="20" t="s">
        <v>82</v>
      </c>
    </row>
    <row r="185" spans="1:65" s="12" customFormat="1" ht="22.9" customHeight="1">
      <c r="B185" s="165"/>
      <c r="C185" s="166"/>
      <c r="D185" s="167" t="s">
        <v>72</v>
      </c>
      <c r="E185" s="179" t="s">
        <v>197</v>
      </c>
      <c r="F185" s="179" t="s">
        <v>499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SUM(P186:P189)</f>
        <v>0</v>
      </c>
      <c r="Q185" s="173"/>
      <c r="R185" s="174">
        <f>SUM(R186:R189)</f>
        <v>5.8856000000000002</v>
      </c>
      <c r="S185" s="173"/>
      <c r="T185" s="175">
        <f>SUM(T186:T189)</f>
        <v>0</v>
      </c>
      <c r="AR185" s="176" t="s">
        <v>80</v>
      </c>
      <c r="AT185" s="177" t="s">
        <v>72</v>
      </c>
      <c r="AU185" s="177" t="s">
        <v>80</v>
      </c>
      <c r="AY185" s="176" t="s">
        <v>191</v>
      </c>
      <c r="BK185" s="178">
        <f>SUM(BK186:BK189)</f>
        <v>0</v>
      </c>
    </row>
    <row r="186" spans="1:65" s="2" customFormat="1" ht="16.5" customHeight="1">
      <c r="A186" s="37"/>
      <c r="B186" s="38"/>
      <c r="C186" s="181" t="s">
        <v>384</v>
      </c>
      <c r="D186" s="181" t="s">
        <v>193</v>
      </c>
      <c r="E186" s="182" t="s">
        <v>6146</v>
      </c>
      <c r="F186" s="183" t="s">
        <v>6147</v>
      </c>
      <c r="G186" s="184" t="s">
        <v>301</v>
      </c>
      <c r="H186" s="185">
        <v>14</v>
      </c>
      <c r="I186" s="186"/>
      <c r="J186" s="187">
        <f>ROUND(I186*H186,2)</f>
        <v>0</v>
      </c>
      <c r="K186" s="183" t="s">
        <v>203</v>
      </c>
      <c r="L186" s="42"/>
      <c r="M186" s="188" t="s">
        <v>19</v>
      </c>
      <c r="N186" s="189" t="s">
        <v>44</v>
      </c>
      <c r="O186" s="67"/>
      <c r="P186" s="190">
        <f>O186*H186</f>
        <v>0</v>
      </c>
      <c r="Q186" s="190">
        <v>0.4204</v>
      </c>
      <c r="R186" s="190">
        <f>Q186*H186</f>
        <v>5.8856000000000002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197</v>
      </c>
      <c r="AT186" s="192" t="s">
        <v>193</v>
      </c>
      <c r="AU186" s="192" t="s">
        <v>82</v>
      </c>
      <c r="AY186" s="20" t="s">
        <v>191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197</v>
      </c>
      <c r="BM186" s="192" t="s">
        <v>6148</v>
      </c>
    </row>
    <row r="187" spans="1:65" s="2" customFormat="1" ht="11.25">
      <c r="A187" s="37"/>
      <c r="B187" s="38"/>
      <c r="C187" s="39"/>
      <c r="D187" s="194" t="s">
        <v>199</v>
      </c>
      <c r="E187" s="39"/>
      <c r="F187" s="195" t="s">
        <v>6149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199</v>
      </c>
      <c r="AU187" s="20" t="s">
        <v>82</v>
      </c>
    </row>
    <row r="188" spans="1:65" s="2" customFormat="1" ht="11.25">
      <c r="A188" s="37"/>
      <c r="B188" s="38"/>
      <c r="C188" s="39"/>
      <c r="D188" s="199" t="s">
        <v>206</v>
      </c>
      <c r="E188" s="39"/>
      <c r="F188" s="200" t="s">
        <v>6150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206</v>
      </c>
      <c r="AU188" s="20" t="s">
        <v>82</v>
      </c>
    </row>
    <row r="189" spans="1:65" s="2" customFormat="1" ht="29.25">
      <c r="A189" s="37"/>
      <c r="B189" s="38"/>
      <c r="C189" s="39"/>
      <c r="D189" s="194" t="s">
        <v>402</v>
      </c>
      <c r="E189" s="39"/>
      <c r="F189" s="243" t="s">
        <v>6151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402</v>
      </c>
      <c r="AU189" s="20" t="s">
        <v>82</v>
      </c>
    </row>
    <row r="190" spans="1:65" s="12" customFormat="1" ht="22.9" customHeight="1">
      <c r="B190" s="165"/>
      <c r="C190" s="166"/>
      <c r="D190" s="167" t="s">
        <v>72</v>
      </c>
      <c r="E190" s="179" t="s">
        <v>216</v>
      </c>
      <c r="F190" s="179" t="s">
        <v>6152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SUM(P191:P226)</f>
        <v>0</v>
      </c>
      <c r="Q190" s="173"/>
      <c r="R190" s="174">
        <f>SUM(R191:R226)</f>
        <v>225.7647</v>
      </c>
      <c r="S190" s="173"/>
      <c r="T190" s="175">
        <f>SUM(T191:T226)</f>
        <v>0</v>
      </c>
      <c r="AR190" s="176" t="s">
        <v>80</v>
      </c>
      <c r="AT190" s="177" t="s">
        <v>72</v>
      </c>
      <c r="AU190" s="177" t="s">
        <v>80</v>
      </c>
      <c r="AY190" s="176" t="s">
        <v>191</v>
      </c>
      <c r="BK190" s="178">
        <f>SUM(BK191:BK226)</f>
        <v>0</v>
      </c>
    </row>
    <row r="191" spans="1:65" s="2" customFormat="1" ht="16.5" customHeight="1">
      <c r="A191" s="37"/>
      <c r="B191" s="38"/>
      <c r="C191" s="181" t="s">
        <v>391</v>
      </c>
      <c r="D191" s="181" t="s">
        <v>193</v>
      </c>
      <c r="E191" s="182" t="s">
        <v>6153</v>
      </c>
      <c r="F191" s="183" t="s">
        <v>6154</v>
      </c>
      <c r="G191" s="184" t="s">
        <v>282</v>
      </c>
      <c r="H191" s="185">
        <v>42</v>
      </c>
      <c r="I191" s="186"/>
      <c r="J191" s="187">
        <f>ROUND(I191*H191,2)</f>
        <v>0</v>
      </c>
      <c r="K191" s="183" t="s">
        <v>203</v>
      </c>
      <c r="L191" s="42"/>
      <c r="M191" s="188" t="s">
        <v>19</v>
      </c>
      <c r="N191" s="189" t="s">
        <v>44</v>
      </c>
      <c r="O191" s="67"/>
      <c r="P191" s="190">
        <f>O191*H191</f>
        <v>0</v>
      </c>
      <c r="Q191" s="190">
        <v>0.34499999999999997</v>
      </c>
      <c r="R191" s="190">
        <f>Q191*H191</f>
        <v>14.489999999999998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197</v>
      </c>
      <c r="AT191" s="192" t="s">
        <v>193</v>
      </c>
      <c r="AU191" s="192" t="s">
        <v>82</v>
      </c>
      <c r="AY191" s="20" t="s">
        <v>191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197</v>
      </c>
      <c r="BM191" s="192" t="s">
        <v>6155</v>
      </c>
    </row>
    <row r="192" spans="1:65" s="2" customFormat="1" ht="11.25">
      <c r="A192" s="37"/>
      <c r="B192" s="38"/>
      <c r="C192" s="39"/>
      <c r="D192" s="194" t="s">
        <v>199</v>
      </c>
      <c r="E192" s="39"/>
      <c r="F192" s="195" t="s">
        <v>6156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199</v>
      </c>
      <c r="AU192" s="20" t="s">
        <v>82</v>
      </c>
    </row>
    <row r="193" spans="1:65" s="2" customFormat="1" ht="11.25">
      <c r="A193" s="37"/>
      <c r="B193" s="38"/>
      <c r="C193" s="39"/>
      <c r="D193" s="199" t="s">
        <v>206</v>
      </c>
      <c r="E193" s="39"/>
      <c r="F193" s="200" t="s">
        <v>6157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206</v>
      </c>
      <c r="AU193" s="20" t="s">
        <v>82</v>
      </c>
    </row>
    <row r="194" spans="1:65" s="2" customFormat="1" ht="16.5" customHeight="1">
      <c r="A194" s="37"/>
      <c r="B194" s="38"/>
      <c r="C194" s="181" t="s">
        <v>397</v>
      </c>
      <c r="D194" s="181" t="s">
        <v>193</v>
      </c>
      <c r="E194" s="182" t="s">
        <v>6158</v>
      </c>
      <c r="F194" s="183" t="s">
        <v>6159</v>
      </c>
      <c r="G194" s="184" t="s">
        <v>282</v>
      </c>
      <c r="H194" s="185">
        <v>170</v>
      </c>
      <c r="I194" s="186"/>
      <c r="J194" s="187">
        <f>ROUND(I194*H194,2)</f>
        <v>0</v>
      </c>
      <c r="K194" s="183" t="s">
        <v>203</v>
      </c>
      <c r="L194" s="42"/>
      <c r="M194" s="188" t="s">
        <v>19</v>
      </c>
      <c r="N194" s="189" t="s">
        <v>44</v>
      </c>
      <c r="O194" s="67"/>
      <c r="P194" s="190">
        <f>O194*H194</f>
        <v>0</v>
      </c>
      <c r="Q194" s="190">
        <v>0.46</v>
      </c>
      <c r="R194" s="190">
        <f>Q194*H194</f>
        <v>78.2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197</v>
      </c>
      <c r="AT194" s="192" t="s">
        <v>193</v>
      </c>
      <c r="AU194" s="192" t="s">
        <v>82</v>
      </c>
      <c r="AY194" s="20" t="s">
        <v>191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80</v>
      </c>
      <c r="BK194" s="193">
        <f>ROUND(I194*H194,2)</f>
        <v>0</v>
      </c>
      <c r="BL194" s="20" t="s">
        <v>197</v>
      </c>
      <c r="BM194" s="192" t="s">
        <v>6160</v>
      </c>
    </row>
    <row r="195" spans="1:65" s="2" customFormat="1" ht="11.25">
      <c r="A195" s="37"/>
      <c r="B195" s="38"/>
      <c r="C195" s="39"/>
      <c r="D195" s="194" t="s">
        <v>199</v>
      </c>
      <c r="E195" s="39"/>
      <c r="F195" s="195" t="s">
        <v>6161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199</v>
      </c>
      <c r="AU195" s="20" t="s">
        <v>82</v>
      </c>
    </row>
    <row r="196" spans="1:65" s="2" customFormat="1" ht="11.25">
      <c r="A196" s="37"/>
      <c r="B196" s="38"/>
      <c r="C196" s="39"/>
      <c r="D196" s="199" t="s">
        <v>206</v>
      </c>
      <c r="E196" s="39"/>
      <c r="F196" s="200" t="s">
        <v>6162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206</v>
      </c>
      <c r="AU196" s="20" t="s">
        <v>82</v>
      </c>
    </row>
    <row r="197" spans="1:65" s="2" customFormat="1" ht="16.5" customHeight="1">
      <c r="A197" s="37"/>
      <c r="B197" s="38"/>
      <c r="C197" s="181" t="s">
        <v>405</v>
      </c>
      <c r="D197" s="181" t="s">
        <v>193</v>
      </c>
      <c r="E197" s="182" t="s">
        <v>6163</v>
      </c>
      <c r="F197" s="183" t="s">
        <v>6164</v>
      </c>
      <c r="G197" s="184" t="s">
        <v>282</v>
      </c>
      <c r="H197" s="185">
        <v>36</v>
      </c>
      <c r="I197" s="186"/>
      <c r="J197" s="187">
        <f>ROUND(I197*H197,2)</f>
        <v>0</v>
      </c>
      <c r="K197" s="183" t="s">
        <v>203</v>
      </c>
      <c r="L197" s="42"/>
      <c r="M197" s="188" t="s">
        <v>19</v>
      </c>
      <c r="N197" s="189" t="s">
        <v>44</v>
      </c>
      <c r="O197" s="67"/>
      <c r="P197" s="190">
        <f>O197*H197</f>
        <v>0</v>
      </c>
      <c r="Q197" s="190">
        <v>0.30651</v>
      </c>
      <c r="R197" s="190">
        <f>Q197*H197</f>
        <v>11.03436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197</v>
      </c>
      <c r="AT197" s="192" t="s">
        <v>193</v>
      </c>
      <c r="AU197" s="192" t="s">
        <v>82</v>
      </c>
      <c r="AY197" s="20" t="s">
        <v>191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197</v>
      </c>
      <c r="BM197" s="192" t="s">
        <v>6165</v>
      </c>
    </row>
    <row r="198" spans="1:65" s="2" customFormat="1" ht="11.25">
      <c r="A198" s="37"/>
      <c r="B198" s="38"/>
      <c r="C198" s="39"/>
      <c r="D198" s="194" t="s">
        <v>199</v>
      </c>
      <c r="E198" s="39"/>
      <c r="F198" s="195" t="s">
        <v>6166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199</v>
      </c>
      <c r="AU198" s="20" t="s">
        <v>82</v>
      </c>
    </row>
    <row r="199" spans="1:65" s="2" customFormat="1" ht="11.25">
      <c r="A199" s="37"/>
      <c r="B199" s="38"/>
      <c r="C199" s="39"/>
      <c r="D199" s="199" t="s">
        <v>206</v>
      </c>
      <c r="E199" s="39"/>
      <c r="F199" s="200" t="s">
        <v>6167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206</v>
      </c>
      <c r="AU199" s="20" t="s">
        <v>82</v>
      </c>
    </row>
    <row r="200" spans="1:65" s="2" customFormat="1" ht="16.5" customHeight="1">
      <c r="A200" s="37"/>
      <c r="B200" s="38"/>
      <c r="C200" s="181" t="s">
        <v>413</v>
      </c>
      <c r="D200" s="181" t="s">
        <v>193</v>
      </c>
      <c r="E200" s="182" t="s">
        <v>6168</v>
      </c>
      <c r="F200" s="183" t="s">
        <v>6169</v>
      </c>
      <c r="G200" s="184" t="s">
        <v>282</v>
      </c>
      <c r="H200" s="185">
        <v>170</v>
      </c>
      <c r="I200" s="186"/>
      <c r="J200" s="187">
        <f>ROUND(I200*H200,2)</f>
        <v>0</v>
      </c>
      <c r="K200" s="183" t="s">
        <v>203</v>
      </c>
      <c r="L200" s="42"/>
      <c r="M200" s="188" t="s">
        <v>19</v>
      </c>
      <c r="N200" s="189" t="s">
        <v>44</v>
      </c>
      <c r="O200" s="67"/>
      <c r="P200" s="190">
        <f>O200*H200</f>
        <v>0</v>
      </c>
      <c r="Q200" s="190">
        <v>0.33206000000000002</v>
      </c>
      <c r="R200" s="190">
        <f>Q200*H200</f>
        <v>56.450200000000002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197</v>
      </c>
      <c r="AT200" s="192" t="s">
        <v>193</v>
      </c>
      <c r="AU200" s="192" t="s">
        <v>82</v>
      </c>
      <c r="AY200" s="20" t="s">
        <v>191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197</v>
      </c>
      <c r="BM200" s="192" t="s">
        <v>6170</v>
      </c>
    </row>
    <row r="201" spans="1:65" s="2" customFormat="1" ht="11.25">
      <c r="A201" s="37"/>
      <c r="B201" s="38"/>
      <c r="C201" s="39"/>
      <c r="D201" s="194" t="s">
        <v>199</v>
      </c>
      <c r="E201" s="39"/>
      <c r="F201" s="195" t="s">
        <v>6171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199</v>
      </c>
      <c r="AU201" s="20" t="s">
        <v>82</v>
      </c>
    </row>
    <row r="202" spans="1:65" s="2" customFormat="1" ht="11.25">
      <c r="A202" s="37"/>
      <c r="B202" s="38"/>
      <c r="C202" s="39"/>
      <c r="D202" s="199" t="s">
        <v>206</v>
      </c>
      <c r="E202" s="39"/>
      <c r="F202" s="200" t="s">
        <v>6172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206</v>
      </c>
      <c r="AU202" s="20" t="s">
        <v>82</v>
      </c>
    </row>
    <row r="203" spans="1:65" s="2" customFormat="1" ht="16.5" customHeight="1">
      <c r="A203" s="37"/>
      <c r="B203" s="38"/>
      <c r="C203" s="181" t="s">
        <v>420</v>
      </c>
      <c r="D203" s="181" t="s">
        <v>193</v>
      </c>
      <c r="E203" s="182" t="s">
        <v>6173</v>
      </c>
      <c r="F203" s="183" t="s">
        <v>6174</v>
      </c>
      <c r="G203" s="184" t="s">
        <v>282</v>
      </c>
      <c r="H203" s="185">
        <v>231</v>
      </c>
      <c r="I203" s="186"/>
      <c r="J203" s="187">
        <f>ROUND(I203*H203,2)</f>
        <v>0</v>
      </c>
      <c r="K203" s="183" t="s">
        <v>203</v>
      </c>
      <c r="L203" s="42"/>
      <c r="M203" s="188" t="s">
        <v>19</v>
      </c>
      <c r="N203" s="189" t="s">
        <v>44</v>
      </c>
      <c r="O203" s="67"/>
      <c r="P203" s="190">
        <f>O203*H203</f>
        <v>0</v>
      </c>
      <c r="Q203" s="190">
        <v>3.4000000000000002E-4</v>
      </c>
      <c r="R203" s="190">
        <f>Q203*H203</f>
        <v>7.8539999999999999E-2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197</v>
      </c>
      <c r="AT203" s="192" t="s">
        <v>193</v>
      </c>
      <c r="AU203" s="192" t="s">
        <v>82</v>
      </c>
      <c r="AY203" s="20" t="s">
        <v>191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197</v>
      </c>
      <c r="BM203" s="192" t="s">
        <v>6175</v>
      </c>
    </row>
    <row r="204" spans="1:65" s="2" customFormat="1" ht="11.25">
      <c r="A204" s="37"/>
      <c r="B204" s="38"/>
      <c r="C204" s="39"/>
      <c r="D204" s="194" t="s">
        <v>199</v>
      </c>
      <c r="E204" s="39"/>
      <c r="F204" s="195" t="s">
        <v>6176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199</v>
      </c>
      <c r="AU204" s="20" t="s">
        <v>82</v>
      </c>
    </row>
    <row r="205" spans="1:65" s="2" customFormat="1" ht="11.25">
      <c r="A205" s="37"/>
      <c r="B205" s="38"/>
      <c r="C205" s="39"/>
      <c r="D205" s="199" t="s">
        <v>206</v>
      </c>
      <c r="E205" s="39"/>
      <c r="F205" s="200" t="s">
        <v>6177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206</v>
      </c>
      <c r="AU205" s="20" t="s">
        <v>82</v>
      </c>
    </row>
    <row r="206" spans="1:65" s="2" customFormat="1" ht="16.5" customHeight="1">
      <c r="A206" s="37"/>
      <c r="B206" s="38"/>
      <c r="C206" s="181" t="s">
        <v>427</v>
      </c>
      <c r="D206" s="181" t="s">
        <v>193</v>
      </c>
      <c r="E206" s="182" t="s">
        <v>6178</v>
      </c>
      <c r="F206" s="183" t="s">
        <v>6179</v>
      </c>
      <c r="G206" s="184" t="s">
        <v>282</v>
      </c>
      <c r="H206" s="185">
        <v>231</v>
      </c>
      <c r="I206" s="186"/>
      <c r="J206" s="187">
        <f>ROUND(I206*H206,2)</f>
        <v>0</v>
      </c>
      <c r="K206" s="183" t="s">
        <v>203</v>
      </c>
      <c r="L206" s="42"/>
      <c r="M206" s="188" t="s">
        <v>19</v>
      </c>
      <c r="N206" s="189" t="s">
        <v>44</v>
      </c>
      <c r="O206" s="67"/>
      <c r="P206" s="190">
        <f>O206*H206</f>
        <v>0</v>
      </c>
      <c r="Q206" s="190">
        <v>6.0999999999999997E-4</v>
      </c>
      <c r="R206" s="190">
        <f>Q206*H206</f>
        <v>0.14091000000000001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197</v>
      </c>
      <c r="AT206" s="192" t="s">
        <v>193</v>
      </c>
      <c r="AU206" s="192" t="s">
        <v>82</v>
      </c>
      <c r="AY206" s="20" t="s">
        <v>191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197</v>
      </c>
      <c r="BM206" s="192" t="s">
        <v>6180</v>
      </c>
    </row>
    <row r="207" spans="1:65" s="2" customFormat="1" ht="11.25">
      <c r="A207" s="37"/>
      <c r="B207" s="38"/>
      <c r="C207" s="39"/>
      <c r="D207" s="194" t="s">
        <v>199</v>
      </c>
      <c r="E207" s="39"/>
      <c r="F207" s="195" t="s">
        <v>6181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199</v>
      </c>
      <c r="AU207" s="20" t="s">
        <v>82</v>
      </c>
    </row>
    <row r="208" spans="1:65" s="2" customFormat="1" ht="11.25">
      <c r="A208" s="37"/>
      <c r="B208" s="38"/>
      <c r="C208" s="39"/>
      <c r="D208" s="199" t="s">
        <v>206</v>
      </c>
      <c r="E208" s="39"/>
      <c r="F208" s="200" t="s">
        <v>6182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206</v>
      </c>
      <c r="AU208" s="20" t="s">
        <v>82</v>
      </c>
    </row>
    <row r="209" spans="1:65" s="2" customFormat="1" ht="21.75" customHeight="1">
      <c r="A209" s="37"/>
      <c r="B209" s="38"/>
      <c r="C209" s="181" t="s">
        <v>434</v>
      </c>
      <c r="D209" s="181" t="s">
        <v>193</v>
      </c>
      <c r="E209" s="182" t="s">
        <v>6183</v>
      </c>
      <c r="F209" s="183" t="s">
        <v>6184</v>
      </c>
      <c r="G209" s="184" t="s">
        <v>282</v>
      </c>
      <c r="H209" s="185">
        <v>36</v>
      </c>
      <c r="I209" s="186"/>
      <c r="J209" s="187">
        <f>ROUND(I209*H209,2)</f>
        <v>0</v>
      </c>
      <c r="K209" s="183" t="s">
        <v>203</v>
      </c>
      <c r="L209" s="42"/>
      <c r="M209" s="188" t="s">
        <v>19</v>
      </c>
      <c r="N209" s="189" t="s">
        <v>44</v>
      </c>
      <c r="O209" s="67"/>
      <c r="P209" s="190">
        <f>O209*H209</f>
        <v>0</v>
      </c>
      <c r="Q209" s="190">
        <v>0.10373</v>
      </c>
      <c r="R209" s="190">
        <f>Q209*H209</f>
        <v>3.73428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197</v>
      </c>
      <c r="AT209" s="192" t="s">
        <v>193</v>
      </c>
      <c r="AU209" s="192" t="s">
        <v>82</v>
      </c>
      <c r="AY209" s="20" t="s">
        <v>191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197</v>
      </c>
      <c r="BM209" s="192" t="s">
        <v>6185</v>
      </c>
    </row>
    <row r="210" spans="1:65" s="2" customFormat="1" ht="19.5">
      <c r="A210" s="37"/>
      <c r="B210" s="38"/>
      <c r="C210" s="39"/>
      <c r="D210" s="194" t="s">
        <v>199</v>
      </c>
      <c r="E210" s="39"/>
      <c r="F210" s="195" t="s">
        <v>6186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199</v>
      </c>
      <c r="AU210" s="20" t="s">
        <v>82</v>
      </c>
    </row>
    <row r="211" spans="1:65" s="2" customFormat="1" ht="11.25">
      <c r="A211" s="37"/>
      <c r="B211" s="38"/>
      <c r="C211" s="39"/>
      <c r="D211" s="199" t="s">
        <v>206</v>
      </c>
      <c r="E211" s="39"/>
      <c r="F211" s="200" t="s">
        <v>6187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206</v>
      </c>
      <c r="AU211" s="20" t="s">
        <v>82</v>
      </c>
    </row>
    <row r="212" spans="1:65" s="2" customFormat="1" ht="21.75" customHeight="1">
      <c r="A212" s="37"/>
      <c r="B212" s="38"/>
      <c r="C212" s="181" t="s">
        <v>441</v>
      </c>
      <c r="D212" s="181" t="s">
        <v>193</v>
      </c>
      <c r="E212" s="182" t="s">
        <v>6188</v>
      </c>
      <c r="F212" s="183" t="s">
        <v>6189</v>
      </c>
      <c r="G212" s="184" t="s">
        <v>282</v>
      </c>
      <c r="H212" s="185">
        <v>195</v>
      </c>
      <c r="I212" s="186"/>
      <c r="J212" s="187">
        <f>ROUND(I212*H212,2)</f>
        <v>0</v>
      </c>
      <c r="K212" s="183" t="s">
        <v>203</v>
      </c>
      <c r="L212" s="42"/>
      <c r="M212" s="188" t="s">
        <v>19</v>
      </c>
      <c r="N212" s="189" t="s">
        <v>44</v>
      </c>
      <c r="O212" s="67"/>
      <c r="P212" s="190">
        <f>O212*H212</f>
        <v>0</v>
      </c>
      <c r="Q212" s="190">
        <v>0.10373</v>
      </c>
      <c r="R212" s="190">
        <f>Q212*H212</f>
        <v>20.227350000000001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197</v>
      </c>
      <c r="AT212" s="192" t="s">
        <v>193</v>
      </c>
      <c r="AU212" s="192" t="s">
        <v>82</v>
      </c>
      <c r="AY212" s="20" t="s">
        <v>191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197</v>
      </c>
      <c r="BM212" s="192" t="s">
        <v>6190</v>
      </c>
    </row>
    <row r="213" spans="1:65" s="2" customFormat="1" ht="19.5">
      <c r="A213" s="37"/>
      <c r="B213" s="38"/>
      <c r="C213" s="39"/>
      <c r="D213" s="194" t="s">
        <v>199</v>
      </c>
      <c r="E213" s="39"/>
      <c r="F213" s="195" t="s">
        <v>6191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199</v>
      </c>
      <c r="AU213" s="20" t="s">
        <v>82</v>
      </c>
    </row>
    <row r="214" spans="1:65" s="2" customFormat="1" ht="11.25">
      <c r="A214" s="37"/>
      <c r="B214" s="38"/>
      <c r="C214" s="39"/>
      <c r="D214" s="199" t="s">
        <v>206</v>
      </c>
      <c r="E214" s="39"/>
      <c r="F214" s="200" t="s">
        <v>6192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206</v>
      </c>
      <c r="AU214" s="20" t="s">
        <v>82</v>
      </c>
    </row>
    <row r="215" spans="1:65" s="2" customFormat="1" ht="16.5" customHeight="1">
      <c r="A215" s="37"/>
      <c r="B215" s="38"/>
      <c r="C215" s="181" t="s">
        <v>448</v>
      </c>
      <c r="D215" s="181" t="s">
        <v>193</v>
      </c>
      <c r="E215" s="182" t="s">
        <v>6193</v>
      </c>
      <c r="F215" s="183" t="s">
        <v>6194</v>
      </c>
      <c r="G215" s="184" t="s">
        <v>282</v>
      </c>
      <c r="H215" s="185">
        <v>36</v>
      </c>
      <c r="I215" s="186"/>
      <c r="J215" s="187">
        <f>ROUND(I215*H215,2)</f>
        <v>0</v>
      </c>
      <c r="K215" s="183" t="s">
        <v>203</v>
      </c>
      <c r="L215" s="42"/>
      <c r="M215" s="188" t="s">
        <v>19</v>
      </c>
      <c r="N215" s="189" t="s">
        <v>44</v>
      </c>
      <c r="O215" s="67"/>
      <c r="P215" s="190">
        <f>O215*H215</f>
        <v>0</v>
      </c>
      <c r="Q215" s="190">
        <v>0.12966</v>
      </c>
      <c r="R215" s="190">
        <f>Q215*H215</f>
        <v>4.6677599999999995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197</v>
      </c>
      <c r="AT215" s="192" t="s">
        <v>193</v>
      </c>
      <c r="AU215" s="192" t="s">
        <v>82</v>
      </c>
      <c r="AY215" s="20" t="s">
        <v>191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197</v>
      </c>
      <c r="BM215" s="192" t="s">
        <v>6195</v>
      </c>
    </row>
    <row r="216" spans="1:65" s="2" customFormat="1" ht="19.5">
      <c r="A216" s="37"/>
      <c r="B216" s="38"/>
      <c r="C216" s="39"/>
      <c r="D216" s="194" t="s">
        <v>199</v>
      </c>
      <c r="E216" s="39"/>
      <c r="F216" s="195" t="s">
        <v>6196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199</v>
      </c>
      <c r="AU216" s="20" t="s">
        <v>82</v>
      </c>
    </row>
    <row r="217" spans="1:65" s="2" customFormat="1" ht="11.25">
      <c r="A217" s="37"/>
      <c r="B217" s="38"/>
      <c r="C217" s="39"/>
      <c r="D217" s="199" t="s">
        <v>206</v>
      </c>
      <c r="E217" s="39"/>
      <c r="F217" s="200" t="s">
        <v>6197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206</v>
      </c>
      <c r="AU217" s="20" t="s">
        <v>82</v>
      </c>
    </row>
    <row r="218" spans="1:65" s="2" customFormat="1" ht="16.5" customHeight="1">
      <c r="A218" s="37"/>
      <c r="B218" s="38"/>
      <c r="C218" s="181" t="s">
        <v>455</v>
      </c>
      <c r="D218" s="181" t="s">
        <v>193</v>
      </c>
      <c r="E218" s="182" t="s">
        <v>6198</v>
      </c>
      <c r="F218" s="183" t="s">
        <v>6199</v>
      </c>
      <c r="G218" s="184" t="s">
        <v>282</v>
      </c>
      <c r="H218" s="185">
        <v>195</v>
      </c>
      <c r="I218" s="186"/>
      <c r="J218" s="187">
        <f>ROUND(I218*H218,2)</f>
        <v>0</v>
      </c>
      <c r="K218" s="183" t="s">
        <v>203</v>
      </c>
      <c r="L218" s="42"/>
      <c r="M218" s="188" t="s">
        <v>19</v>
      </c>
      <c r="N218" s="189" t="s">
        <v>44</v>
      </c>
      <c r="O218" s="67"/>
      <c r="P218" s="190">
        <f>O218*H218</f>
        <v>0</v>
      </c>
      <c r="Q218" s="190">
        <v>0.18151999999999999</v>
      </c>
      <c r="R218" s="190">
        <f>Q218*H218</f>
        <v>35.3964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197</v>
      </c>
      <c r="AT218" s="192" t="s">
        <v>193</v>
      </c>
      <c r="AU218" s="192" t="s">
        <v>82</v>
      </c>
      <c r="AY218" s="20" t="s">
        <v>191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197</v>
      </c>
      <c r="BM218" s="192" t="s">
        <v>6200</v>
      </c>
    </row>
    <row r="219" spans="1:65" s="2" customFormat="1" ht="19.5">
      <c r="A219" s="37"/>
      <c r="B219" s="38"/>
      <c r="C219" s="39"/>
      <c r="D219" s="194" t="s">
        <v>199</v>
      </c>
      <c r="E219" s="39"/>
      <c r="F219" s="195" t="s">
        <v>6201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199</v>
      </c>
      <c r="AU219" s="20" t="s">
        <v>82</v>
      </c>
    </row>
    <row r="220" spans="1:65" s="2" customFormat="1" ht="11.25">
      <c r="A220" s="37"/>
      <c r="B220" s="38"/>
      <c r="C220" s="39"/>
      <c r="D220" s="199" t="s">
        <v>206</v>
      </c>
      <c r="E220" s="39"/>
      <c r="F220" s="200" t="s">
        <v>6202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206</v>
      </c>
      <c r="AU220" s="20" t="s">
        <v>82</v>
      </c>
    </row>
    <row r="221" spans="1:65" s="2" customFormat="1" ht="16.5" customHeight="1">
      <c r="A221" s="37"/>
      <c r="B221" s="38"/>
      <c r="C221" s="181" t="s">
        <v>463</v>
      </c>
      <c r="D221" s="181" t="s">
        <v>193</v>
      </c>
      <c r="E221" s="182" t="s">
        <v>6203</v>
      </c>
      <c r="F221" s="183" t="s">
        <v>6204</v>
      </c>
      <c r="G221" s="184" t="s">
        <v>282</v>
      </c>
      <c r="H221" s="185">
        <v>6</v>
      </c>
      <c r="I221" s="186"/>
      <c r="J221" s="187">
        <f>ROUND(I221*H221,2)</f>
        <v>0</v>
      </c>
      <c r="K221" s="183" t="s">
        <v>203</v>
      </c>
      <c r="L221" s="42"/>
      <c r="M221" s="188" t="s">
        <v>19</v>
      </c>
      <c r="N221" s="189" t="s">
        <v>44</v>
      </c>
      <c r="O221" s="67"/>
      <c r="P221" s="190">
        <f>O221*H221</f>
        <v>0</v>
      </c>
      <c r="Q221" s="190">
        <v>8.9219999999999994E-2</v>
      </c>
      <c r="R221" s="190">
        <f>Q221*H221</f>
        <v>0.53532000000000002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197</v>
      </c>
      <c r="AT221" s="192" t="s">
        <v>193</v>
      </c>
      <c r="AU221" s="192" t="s">
        <v>82</v>
      </c>
      <c r="AY221" s="20" t="s">
        <v>191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197</v>
      </c>
      <c r="BM221" s="192" t="s">
        <v>6205</v>
      </c>
    </row>
    <row r="222" spans="1:65" s="2" customFormat="1" ht="29.25">
      <c r="A222" s="37"/>
      <c r="B222" s="38"/>
      <c r="C222" s="39"/>
      <c r="D222" s="194" t="s">
        <v>199</v>
      </c>
      <c r="E222" s="39"/>
      <c r="F222" s="195" t="s">
        <v>6206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199</v>
      </c>
      <c r="AU222" s="20" t="s">
        <v>82</v>
      </c>
    </row>
    <row r="223" spans="1:65" s="2" customFormat="1" ht="11.25">
      <c r="A223" s="37"/>
      <c r="B223" s="38"/>
      <c r="C223" s="39"/>
      <c r="D223" s="199" t="s">
        <v>206</v>
      </c>
      <c r="E223" s="39"/>
      <c r="F223" s="200" t="s">
        <v>6207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206</v>
      </c>
      <c r="AU223" s="20" t="s">
        <v>82</v>
      </c>
    </row>
    <row r="224" spans="1:65" s="2" customFormat="1" ht="16.5" customHeight="1">
      <c r="A224" s="37"/>
      <c r="B224" s="38"/>
      <c r="C224" s="223" t="s">
        <v>470</v>
      </c>
      <c r="D224" s="223" t="s">
        <v>273</v>
      </c>
      <c r="E224" s="224" t="s">
        <v>6208</v>
      </c>
      <c r="F224" s="225" t="s">
        <v>6209</v>
      </c>
      <c r="G224" s="226" t="s">
        <v>282</v>
      </c>
      <c r="H224" s="227">
        <v>6.18</v>
      </c>
      <c r="I224" s="228"/>
      <c r="J224" s="229">
        <f>ROUND(I224*H224,2)</f>
        <v>0</v>
      </c>
      <c r="K224" s="225" t="s">
        <v>203</v>
      </c>
      <c r="L224" s="230"/>
      <c r="M224" s="231" t="s">
        <v>19</v>
      </c>
      <c r="N224" s="232" t="s">
        <v>44</v>
      </c>
      <c r="O224" s="67"/>
      <c r="P224" s="190">
        <f>O224*H224</f>
        <v>0</v>
      </c>
      <c r="Q224" s="190">
        <v>0.13100000000000001</v>
      </c>
      <c r="R224" s="190">
        <f>Q224*H224</f>
        <v>0.80957999999999997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239</v>
      </c>
      <c r="AT224" s="192" t="s">
        <v>273</v>
      </c>
      <c r="AU224" s="192" t="s">
        <v>82</v>
      </c>
      <c r="AY224" s="20" t="s">
        <v>191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80</v>
      </c>
      <c r="BK224" s="193">
        <f>ROUND(I224*H224,2)</f>
        <v>0</v>
      </c>
      <c r="BL224" s="20" t="s">
        <v>197</v>
      </c>
      <c r="BM224" s="192" t="s">
        <v>6210</v>
      </c>
    </row>
    <row r="225" spans="1:65" s="2" customFormat="1" ht="11.25">
      <c r="A225" s="37"/>
      <c r="B225" s="38"/>
      <c r="C225" s="39"/>
      <c r="D225" s="194" t="s">
        <v>199</v>
      </c>
      <c r="E225" s="39"/>
      <c r="F225" s="195" t="s">
        <v>6209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199</v>
      </c>
      <c r="AU225" s="20" t="s">
        <v>82</v>
      </c>
    </row>
    <row r="226" spans="1:65" s="2" customFormat="1" ht="19.5">
      <c r="A226" s="37"/>
      <c r="B226" s="38"/>
      <c r="C226" s="39"/>
      <c r="D226" s="194" t="s">
        <v>402</v>
      </c>
      <c r="E226" s="39"/>
      <c r="F226" s="243" t="s">
        <v>6211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402</v>
      </c>
      <c r="AU226" s="20" t="s">
        <v>82</v>
      </c>
    </row>
    <row r="227" spans="1:65" s="12" customFormat="1" ht="22.9" customHeight="1">
      <c r="B227" s="165"/>
      <c r="C227" s="166"/>
      <c r="D227" s="167" t="s">
        <v>72</v>
      </c>
      <c r="E227" s="179" t="s">
        <v>246</v>
      </c>
      <c r="F227" s="179" t="s">
        <v>983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SUM(P228:P275)</f>
        <v>0</v>
      </c>
      <c r="Q227" s="173"/>
      <c r="R227" s="174">
        <f>SUM(R228:R275)</f>
        <v>30.515159499999999</v>
      </c>
      <c r="S227" s="173"/>
      <c r="T227" s="175">
        <f>SUM(T228:T275)</f>
        <v>0</v>
      </c>
      <c r="AR227" s="176" t="s">
        <v>80</v>
      </c>
      <c r="AT227" s="177" t="s">
        <v>72</v>
      </c>
      <c r="AU227" s="177" t="s">
        <v>80</v>
      </c>
      <c r="AY227" s="176" t="s">
        <v>191</v>
      </c>
      <c r="BK227" s="178">
        <f>SUM(BK228:BK275)</f>
        <v>0</v>
      </c>
    </row>
    <row r="228" spans="1:65" s="2" customFormat="1" ht="16.5" customHeight="1">
      <c r="A228" s="37"/>
      <c r="B228" s="38"/>
      <c r="C228" s="181" t="s">
        <v>481</v>
      </c>
      <c r="D228" s="181" t="s">
        <v>193</v>
      </c>
      <c r="E228" s="182" t="s">
        <v>6212</v>
      </c>
      <c r="F228" s="183" t="s">
        <v>6213</v>
      </c>
      <c r="G228" s="184" t="s">
        <v>301</v>
      </c>
      <c r="H228" s="185">
        <v>6</v>
      </c>
      <c r="I228" s="186"/>
      <c r="J228" s="187">
        <f>ROUND(I228*H228,2)</f>
        <v>0</v>
      </c>
      <c r="K228" s="183" t="s">
        <v>203</v>
      </c>
      <c r="L228" s="42"/>
      <c r="M228" s="188" t="s">
        <v>19</v>
      </c>
      <c r="N228" s="189" t="s">
        <v>44</v>
      </c>
      <c r="O228" s="67"/>
      <c r="P228" s="190">
        <f>O228*H228</f>
        <v>0</v>
      </c>
      <c r="Q228" s="190">
        <v>2.9999999999999997E-4</v>
      </c>
      <c r="R228" s="190">
        <f>Q228*H228</f>
        <v>1.8E-3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197</v>
      </c>
      <c r="AT228" s="192" t="s">
        <v>193</v>
      </c>
      <c r="AU228" s="192" t="s">
        <v>82</v>
      </c>
      <c r="AY228" s="20" t="s">
        <v>191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197</v>
      </c>
      <c r="BM228" s="192" t="s">
        <v>6214</v>
      </c>
    </row>
    <row r="229" spans="1:65" s="2" customFormat="1" ht="11.25">
      <c r="A229" s="37"/>
      <c r="B229" s="38"/>
      <c r="C229" s="39"/>
      <c r="D229" s="194" t="s">
        <v>199</v>
      </c>
      <c r="E229" s="39"/>
      <c r="F229" s="195" t="s">
        <v>6213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199</v>
      </c>
      <c r="AU229" s="20" t="s">
        <v>82</v>
      </c>
    </row>
    <row r="230" spans="1:65" s="2" customFormat="1" ht="11.25">
      <c r="A230" s="37"/>
      <c r="B230" s="38"/>
      <c r="C230" s="39"/>
      <c r="D230" s="199" t="s">
        <v>206</v>
      </c>
      <c r="E230" s="39"/>
      <c r="F230" s="200" t="s">
        <v>6215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206</v>
      </c>
      <c r="AU230" s="20" t="s">
        <v>82</v>
      </c>
    </row>
    <row r="231" spans="1:65" s="2" customFormat="1" ht="16.5" customHeight="1">
      <c r="A231" s="37"/>
      <c r="B231" s="38"/>
      <c r="C231" s="223" t="s">
        <v>493</v>
      </c>
      <c r="D231" s="223" t="s">
        <v>273</v>
      </c>
      <c r="E231" s="224" t="s">
        <v>6216</v>
      </c>
      <c r="F231" s="225" t="s">
        <v>6217</v>
      </c>
      <c r="G231" s="226" t="s">
        <v>196</v>
      </c>
      <c r="H231" s="227">
        <v>6</v>
      </c>
      <c r="I231" s="228"/>
      <c r="J231" s="229">
        <f>ROUND(I231*H231,2)</f>
        <v>0</v>
      </c>
      <c r="K231" s="225" t="s">
        <v>203</v>
      </c>
      <c r="L231" s="230"/>
      <c r="M231" s="231" t="s">
        <v>19</v>
      </c>
      <c r="N231" s="232" t="s">
        <v>44</v>
      </c>
      <c r="O231" s="67"/>
      <c r="P231" s="190">
        <f>O231*H231</f>
        <v>0</v>
      </c>
      <c r="Q231" s="190">
        <v>2.1999999999999999E-2</v>
      </c>
      <c r="R231" s="190">
        <f>Q231*H231</f>
        <v>0.13200000000000001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239</v>
      </c>
      <c r="AT231" s="192" t="s">
        <v>273</v>
      </c>
      <c r="AU231" s="192" t="s">
        <v>82</v>
      </c>
      <c r="AY231" s="20" t="s">
        <v>191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197</v>
      </c>
      <c r="BM231" s="192" t="s">
        <v>6218</v>
      </c>
    </row>
    <row r="232" spans="1:65" s="2" customFormat="1" ht="11.25">
      <c r="A232" s="37"/>
      <c r="B232" s="38"/>
      <c r="C232" s="39"/>
      <c r="D232" s="194" t="s">
        <v>199</v>
      </c>
      <c r="E232" s="39"/>
      <c r="F232" s="195" t="s">
        <v>6217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199</v>
      </c>
      <c r="AU232" s="20" t="s">
        <v>82</v>
      </c>
    </row>
    <row r="233" spans="1:65" s="2" customFormat="1" ht="19.5">
      <c r="A233" s="37"/>
      <c r="B233" s="38"/>
      <c r="C233" s="39"/>
      <c r="D233" s="194" t="s">
        <v>402</v>
      </c>
      <c r="E233" s="39"/>
      <c r="F233" s="243" t="s">
        <v>6219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402</v>
      </c>
      <c r="AU233" s="20" t="s">
        <v>82</v>
      </c>
    </row>
    <row r="234" spans="1:65" s="2" customFormat="1" ht="16.5" customHeight="1">
      <c r="A234" s="37"/>
      <c r="B234" s="38"/>
      <c r="C234" s="181" t="s">
        <v>500</v>
      </c>
      <c r="D234" s="181" t="s">
        <v>193</v>
      </c>
      <c r="E234" s="182" t="s">
        <v>6220</v>
      </c>
      <c r="F234" s="183" t="s">
        <v>6221</v>
      </c>
      <c r="G234" s="184" t="s">
        <v>196</v>
      </c>
      <c r="H234" s="185">
        <v>1</v>
      </c>
      <c r="I234" s="186"/>
      <c r="J234" s="187">
        <f>ROUND(I234*H234,2)</f>
        <v>0</v>
      </c>
      <c r="K234" s="183" t="s">
        <v>203</v>
      </c>
      <c r="L234" s="42"/>
      <c r="M234" s="188" t="s">
        <v>19</v>
      </c>
      <c r="N234" s="189" t="s">
        <v>44</v>
      </c>
      <c r="O234" s="67"/>
      <c r="P234" s="190">
        <f>O234*H234</f>
        <v>0</v>
      </c>
      <c r="Q234" s="190">
        <v>0.11171</v>
      </c>
      <c r="R234" s="190">
        <f>Q234*H234</f>
        <v>0.11171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197</v>
      </c>
      <c r="AT234" s="192" t="s">
        <v>193</v>
      </c>
      <c r="AU234" s="192" t="s">
        <v>82</v>
      </c>
      <c r="AY234" s="20" t="s">
        <v>191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197</v>
      </c>
      <c r="BM234" s="192" t="s">
        <v>6222</v>
      </c>
    </row>
    <row r="235" spans="1:65" s="2" customFormat="1" ht="11.25">
      <c r="A235" s="37"/>
      <c r="B235" s="38"/>
      <c r="C235" s="39"/>
      <c r="D235" s="194" t="s">
        <v>199</v>
      </c>
      <c r="E235" s="39"/>
      <c r="F235" s="195" t="s">
        <v>6223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199</v>
      </c>
      <c r="AU235" s="20" t="s">
        <v>82</v>
      </c>
    </row>
    <row r="236" spans="1:65" s="2" customFormat="1" ht="11.25">
      <c r="A236" s="37"/>
      <c r="B236" s="38"/>
      <c r="C236" s="39"/>
      <c r="D236" s="199" t="s">
        <v>206</v>
      </c>
      <c r="E236" s="39"/>
      <c r="F236" s="200" t="s">
        <v>6224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206</v>
      </c>
      <c r="AU236" s="20" t="s">
        <v>82</v>
      </c>
    </row>
    <row r="237" spans="1:65" s="2" customFormat="1" ht="16.5" customHeight="1">
      <c r="A237" s="37"/>
      <c r="B237" s="38"/>
      <c r="C237" s="223" t="s">
        <v>507</v>
      </c>
      <c r="D237" s="223" t="s">
        <v>273</v>
      </c>
      <c r="E237" s="224" t="s">
        <v>6225</v>
      </c>
      <c r="F237" s="225" t="s">
        <v>6226</v>
      </c>
      <c r="G237" s="226" t="s">
        <v>196</v>
      </c>
      <c r="H237" s="227">
        <v>1</v>
      </c>
      <c r="I237" s="228"/>
      <c r="J237" s="229">
        <f>ROUND(I237*H237,2)</f>
        <v>0</v>
      </c>
      <c r="K237" s="225" t="s">
        <v>203</v>
      </c>
      <c r="L237" s="230"/>
      <c r="M237" s="231" t="s">
        <v>19</v>
      </c>
      <c r="N237" s="232" t="s">
        <v>44</v>
      </c>
      <c r="O237" s="67"/>
      <c r="P237" s="190">
        <f>O237*H237</f>
        <v>0</v>
      </c>
      <c r="Q237" s="190">
        <v>6.0000000000000001E-3</v>
      </c>
      <c r="R237" s="190">
        <f>Q237*H237</f>
        <v>6.0000000000000001E-3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239</v>
      </c>
      <c r="AT237" s="192" t="s">
        <v>273</v>
      </c>
      <c r="AU237" s="192" t="s">
        <v>82</v>
      </c>
      <c r="AY237" s="20" t="s">
        <v>191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197</v>
      </c>
      <c r="BM237" s="192" t="s">
        <v>6227</v>
      </c>
    </row>
    <row r="238" spans="1:65" s="2" customFormat="1" ht="11.25">
      <c r="A238" s="37"/>
      <c r="B238" s="38"/>
      <c r="C238" s="39"/>
      <c r="D238" s="194" t="s">
        <v>199</v>
      </c>
      <c r="E238" s="39"/>
      <c r="F238" s="195" t="s">
        <v>6226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199</v>
      </c>
      <c r="AU238" s="20" t="s">
        <v>82</v>
      </c>
    </row>
    <row r="239" spans="1:65" s="2" customFormat="1" ht="16.5" customHeight="1">
      <c r="A239" s="37"/>
      <c r="B239" s="38"/>
      <c r="C239" s="181" t="s">
        <v>514</v>
      </c>
      <c r="D239" s="181" t="s">
        <v>193</v>
      </c>
      <c r="E239" s="182" t="s">
        <v>6228</v>
      </c>
      <c r="F239" s="183" t="s">
        <v>6229</v>
      </c>
      <c r="G239" s="184" t="s">
        <v>196</v>
      </c>
      <c r="H239" s="185">
        <v>2</v>
      </c>
      <c r="I239" s="186"/>
      <c r="J239" s="187">
        <f>ROUND(I239*H239,2)</f>
        <v>0</v>
      </c>
      <c r="K239" s="183" t="s">
        <v>203</v>
      </c>
      <c r="L239" s="42"/>
      <c r="M239" s="188" t="s">
        <v>19</v>
      </c>
      <c r="N239" s="189" t="s">
        <v>44</v>
      </c>
      <c r="O239" s="67"/>
      <c r="P239" s="190">
        <f>O239*H239</f>
        <v>0</v>
      </c>
      <c r="Q239" s="190">
        <v>1.0000000000000001E-5</v>
      </c>
      <c r="R239" s="190">
        <f>Q239*H239</f>
        <v>2.0000000000000002E-5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197</v>
      </c>
      <c r="AT239" s="192" t="s">
        <v>193</v>
      </c>
      <c r="AU239" s="192" t="s">
        <v>82</v>
      </c>
      <c r="AY239" s="20" t="s">
        <v>191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197</v>
      </c>
      <c r="BM239" s="192" t="s">
        <v>6230</v>
      </c>
    </row>
    <row r="240" spans="1:65" s="2" customFormat="1" ht="11.25">
      <c r="A240" s="37"/>
      <c r="B240" s="38"/>
      <c r="C240" s="39"/>
      <c r="D240" s="194" t="s">
        <v>199</v>
      </c>
      <c r="E240" s="39"/>
      <c r="F240" s="195" t="s">
        <v>6231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199</v>
      </c>
      <c r="AU240" s="20" t="s">
        <v>82</v>
      </c>
    </row>
    <row r="241" spans="1:65" s="2" customFormat="1" ht="11.25">
      <c r="A241" s="37"/>
      <c r="B241" s="38"/>
      <c r="C241" s="39"/>
      <c r="D241" s="199" t="s">
        <v>206</v>
      </c>
      <c r="E241" s="39"/>
      <c r="F241" s="200" t="s">
        <v>6232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206</v>
      </c>
      <c r="AU241" s="20" t="s">
        <v>82</v>
      </c>
    </row>
    <row r="242" spans="1:65" s="2" customFormat="1" ht="16.5" customHeight="1">
      <c r="A242" s="37"/>
      <c r="B242" s="38"/>
      <c r="C242" s="223" t="s">
        <v>521</v>
      </c>
      <c r="D242" s="223" t="s">
        <v>273</v>
      </c>
      <c r="E242" s="224" t="s">
        <v>6233</v>
      </c>
      <c r="F242" s="225" t="s">
        <v>6234</v>
      </c>
      <c r="G242" s="226" t="s">
        <v>196</v>
      </c>
      <c r="H242" s="227">
        <v>2</v>
      </c>
      <c r="I242" s="228"/>
      <c r="J242" s="229">
        <f>ROUND(I242*H242,2)</f>
        <v>0</v>
      </c>
      <c r="K242" s="225" t="s">
        <v>19</v>
      </c>
      <c r="L242" s="230"/>
      <c r="M242" s="231" t="s">
        <v>19</v>
      </c>
      <c r="N242" s="232" t="s">
        <v>44</v>
      </c>
      <c r="O242" s="67"/>
      <c r="P242" s="190">
        <f>O242*H242</f>
        <v>0</v>
      </c>
      <c r="Q242" s="190">
        <v>5.0000000000000001E-3</v>
      </c>
      <c r="R242" s="190">
        <f>Q242*H242</f>
        <v>0.01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239</v>
      </c>
      <c r="AT242" s="192" t="s">
        <v>273</v>
      </c>
      <c r="AU242" s="192" t="s">
        <v>82</v>
      </c>
      <c r="AY242" s="20" t="s">
        <v>191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197</v>
      </c>
      <c r="BM242" s="192" t="s">
        <v>6235</v>
      </c>
    </row>
    <row r="243" spans="1:65" s="2" customFormat="1" ht="11.25">
      <c r="A243" s="37"/>
      <c r="B243" s="38"/>
      <c r="C243" s="39"/>
      <c r="D243" s="194" t="s">
        <v>199</v>
      </c>
      <c r="E243" s="39"/>
      <c r="F243" s="195" t="s">
        <v>6236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199</v>
      </c>
      <c r="AU243" s="20" t="s">
        <v>82</v>
      </c>
    </row>
    <row r="244" spans="1:65" s="2" customFormat="1" ht="16.5" customHeight="1">
      <c r="A244" s="37"/>
      <c r="B244" s="38"/>
      <c r="C244" s="181" t="s">
        <v>528</v>
      </c>
      <c r="D244" s="181" t="s">
        <v>193</v>
      </c>
      <c r="E244" s="182" t="s">
        <v>6237</v>
      </c>
      <c r="F244" s="183" t="s">
        <v>6238</v>
      </c>
      <c r="G244" s="184" t="s">
        <v>196</v>
      </c>
      <c r="H244" s="185">
        <v>2</v>
      </c>
      <c r="I244" s="186"/>
      <c r="J244" s="187">
        <f>ROUND(I244*H244,2)</f>
        <v>0</v>
      </c>
      <c r="K244" s="183" t="s">
        <v>203</v>
      </c>
      <c r="L244" s="42"/>
      <c r="M244" s="188" t="s">
        <v>19</v>
      </c>
      <c r="N244" s="189" t="s">
        <v>44</v>
      </c>
      <c r="O244" s="67"/>
      <c r="P244" s="190">
        <f>O244*H244</f>
        <v>0</v>
      </c>
      <c r="Q244" s="190">
        <v>0.11241</v>
      </c>
      <c r="R244" s="190">
        <f>Q244*H244</f>
        <v>0.22481999999999999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197</v>
      </c>
      <c r="AT244" s="192" t="s">
        <v>193</v>
      </c>
      <c r="AU244" s="192" t="s">
        <v>82</v>
      </c>
      <c r="AY244" s="20" t="s">
        <v>191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197</v>
      </c>
      <c r="BM244" s="192" t="s">
        <v>6239</v>
      </c>
    </row>
    <row r="245" spans="1:65" s="2" customFormat="1" ht="11.25">
      <c r="A245" s="37"/>
      <c r="B245" s="38"/>
      <c r="C245" s="39"/>
      <c r="D245" s="194" t="s">
        <v>199</v>
      </c>
      <c r="E245" s="39"/>
      <c r="F245" s="195" t="s">
        <v>6240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199</v>
      </c>
      <c r="AU245" s="20" t="s">
        <v>82</v>
      </c>
    </row>
    <row r="246" spans="1:65" s="2" customFormat="1" ht="11.25">
      <c r="A246" s="37"/>
      <c r="B246" s="38"/>
      <c r="C246" s="39"/>
      <c r="D246" s="199" t="s">
        <v>206</v>
      </c>
      <c r="E246" s="39"/>
      <c r="F246" s="200" t="s">
        <v>6241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206</v>
      </c>
      <c r="AU246" s="20" t="s">
        <v>82</v>
      </c>
    </row>
    <row r="247" spans="1:65" s="2" customFormat="1" ht="16.5" customHeight="1">
      <c r="A247" s="37"/>
      <c r="B247" s="38"/>
      <c r="C247" s="223" t="s">
        <v>533</v>
      </c>
      <c r="D247" s="223" t="s">
        <v>273</v>
      </c>
      <c r="E247" s="224" t="s">
        <v>6242</v>
      </c>
      <c r="F247" s="225" t="s">
        <v>6243</v>
      </c>
      <c r="G247" s="226" t="s">
        <v>196</v>
      </c>
      <c r="H247" s="227">
        <v>2</v>
      </c>
      <c r="I247" s="228"/>
      <c r="J247" s="229">
        <f>ROUND(I247*H247,2)</f>
        <v>0</v>
      </c>
      <c r="K247" s="225" t="s">
        <v>203</v>
      </c>
      <c r="L247" s="230"/>
      <c r="M247" s="231" t="s">
        <v>19</v>
      </c>
      <c r="N247" s="232" t="s">
        <v>44</v>
      </c>
      <c r="O247" s="67"/>
      <c r="P247" s="190">
        <f>O247*H247</f>
        <v>0</v>
      </c>
      <c r="Q247" s="190">
        <v>6.1000000000000004E-3</v>
      </c>
      <c r="R247" s="190">
        <f>Q247*H247</f>
        <v>1.2200000000000001E-2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239</v>
      </c>
      <c r="AT247" s="192" t="s">
        <v>273</v>
      </c>
      <c r="AU247" s="192" t="s">
        <v>82</v>
      </c>
      <c r="AY247" s="20" t="s">
        <v>191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197</v>
      </c>
      <c r="BM247" s="192" t="s">
        <v>6244</v>
      </c>
    </row>
    <row r="248" spans="1:65" s="2" customFormat="1" ht="11.25">
      <c r="A248" s="37"/>
      <c r="B248" s="38"/>
      <c r="C248" s="39"/>
      <c r="D248" s="194" t="s">
        <v>199</v>
      </c>
      <c r="E248" s="39"/>
      <c r="F248" s="195" t="s">
        <v>6243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199</v>
      </c>
      <c r="AU248" s="20" t="s">
        <v>82</v>
      </c>
    </row>
    <row r="249" spans="1:65" s="2" customFormat="1" ht="16.5" customHeight="1">
      <c r="A249" s="37"/>
      <c r="B249" s="38"/>
      <c r="C249" s="223" t="s">
        <v>540</v>
      </c>
      <c r="D249" s="223" t="s">
        <v>273</v>
      </c>
      <c r="E249" s="224" t="s">
        <v>6245</v>
      </c>
      <c r="F249" s="225" t="s">
        <v>6246</v>
      </c>
      <c r="G249" s="226" t="s">
        <v>196</v>
      </c>
      <c r="H249" s="227">
        <v>2</v>
      </c>
      <c r="I249" s="228"/>
      <c r="J249" s="229">
        <f>ROUND(I249*H249,2)</f>
        <v>0</v>
      </c>
      <c r="K249" s="225" t="s">
        <v>203</v>
      </c>
      <c r="L249" s="230"/>
      <c r="M249" s="231" t="s">
        <v>19</v>
      </c>
      <c r="N249" s="232" t="s">
        <v>44</v>
      </c>
      <c r="O249" s="67"/>
      <c r="P249" s="190">
        <f>O249*H249</f>
        <v>0</v>
      </c>
      <c r="Q249" s="190">
        <v>3.0000000000000001E-3</v>
      </c>
      <c r="R249" s="190">
        <f>Q249*H249</f>
        <v>6.0000000000000001E-3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239</v>
      </c>
      <c r="AT249" s="192" t="s">
        <v>273</v>
      </c>
      <c r="AU249" s="192" t="s">
        <v>82</v>
      </c>
      <c r="AY249" s="20" t="s">
        <v>191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197</v>
      </c>
      <c r="BM249" s="192" t="s">
        <v>6247</v>
      </c>
    </row>
    <row r="250" spans="1:65" s="2" customFormat="1" ht="11.25">
      <c r="A250" s="37"/>
      <c r="B250" s="38"/>
      <c r="C250" s="39"/>
      <c r="D250" s="194" t="s">
        <v>199</v>
      </c>
      <c r="E250" s="39"/>
      <c r="F250" s="195" t="s">
        <v>6246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199</v>
      </c>
      <c r="AU250" s="20" t="s">
        <v>82</v>
      </c>
    </row>
    <row r="251" spans="1:65" s="2" customFormat="1" ht="16.5" customHeight="1">
      <c r="A251" s="37"/>
      <c r="B251" s="38"/>
      <c r="C251" s="181" t="s">
        <v>547</v>
      </c>
      <c r="D251" s="181" t="s">
        <v>193</v>
      </c>
      <c r="E251" s="182" t="s">
        <v>6248</v>
      </c>
      <c r="F251" s="183" t="s">
        <v>6249</v>
      </c>
      <c r="G251" s="184" t="s">
        <v>301</v>
      </c>
      <c r="H251" s="185">
        <v>45</v>
      </c>
      <c r="I251" s="186"/>
      <c r="J251" s="187">
        <f>ROUND(I251*H251,2)</f>
        <v>0</v>
      </c>
      <c r="K251" s="183" t="s">
        <v>203</v>
      </c>
      <c r="L251" s="42"/>
      <c r="M251" s="188" t="s">
        <v>19</v>
      </c>
      <c r="N251" s="189" t="s">
        <v>44</v>
      </c>
      <c r="O251" s="67"/>
      <c r="P251" s="190">
        <f>O251*H251</f>
        <v>0</v>
      </c>
      <c r="Q251" s="190">
        <v>1.2999999999999999E-4</v>
      </c>
      <c r="R251" s="190">
        <f>Q251*H251</f>
        <v>5.8499999999999993E-3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197</v>
      </c>
      <c r="AT251" s="192" t="s">
        <v>193</v>
      </c>
      <c r="AU251" s="192" t="s">
        <v>82</v>
      </c>
      <c r="AY251" s="20" t="s">
        <v>191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197</v>
      </c>
      <c r="BM251" s="192" t="s">
        <v>6250</v>
      </c>
    </row>
    <row r="252" spans="1:65" s="2" customFormat="1" ht="11.25">
      <c r="A252" s="37"/>
      <c r="B252" s="38"/>
      <c r="C252" s="39"/>
      <c r="D252" s="194" t="s">
        <v>199</v>
      </c>
      <c r="E252" s="39"/>
      <c r="F252" s="195" t="s">
        <v>6251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199</v>
      </c>
      <c r="AU252" s="20" t="s">
        <v>82</v>
      </c>
    </row>
    <row r="253" spans="1:65" s="2" customFormat="1" ht="11.25">
      <c r="A253" s="37"/>
      <c r="B253" s="38"/>
      <c r="C253" s="39"/>
      <c r="D253" s="199" t="s">
        <v>206</v>
      </c>
      <c r="E253" s="39"/>
      <c r="F253" s="200" t="s">
        <v>6252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206</v>
      </c>
      <c r="AU253" s="20" t="s">
        <v>82</v>
      </c>
    </row>
    <row r="254" spans="1:65" s="2" customFormat="1" ht="16.5" customHeight="1">
      <c r="A254" s="37"/>
      <c r="B254" s="38"/>
      <c r="C254" s="181" t="s">
        <v>552</v>
      </c>
      <c r="D254" s="181" t="s">
        <v>193</v>
      </c>
      <c r="E254" s="182" t="s">
        <v>6253</v>
      </c>
      <c r="F254" s="183" t="s">
        <v>6254</v>
      </c>
      <c r="G254" s="184" t="s">
        <v>282</v>
      </c>
      <c r="H254" s="185">
        <v>0.35</v>
      </c>
      <c r="I254" s="186"/>
      <c r="J254" s="187">
        <f>ROUND(I254*H254,2)</f>
        <v>0</v>
      </c>
      <c r="K254" s="183" t="s">
        <v>203</v>
      </c>
      <c r="L254" s="42"/>
      <c r="M254" s="188" t="s">
        <v>19</v>
      </c>
      <c r="N254" s="189" t="s">
        <v>44</v>
      </c>
      <c r="O254" s="67"/>
      <c r="P254" s="190">
        <f>O254*H254</f>
        <v>0</v>
      </c>
      <c r="Q254" s="190">
        <v>1.4499999999999999E-3</v>
      </c>
      <c r="R254" s="190">
        <f>Q254*H254</f>
        <v>5.0749999999999992E-4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197</v>
      </c>
      <c r="AT254" s="192" t="s">
        <v>193</v>
      </c>
      <c r="AU254" s="192" t="s">
        <v>82</v>
      </c>
      <c r="AY254" s="20" t="s">
        <v>191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197</v>
      </c>
      <c r="BM254" s="192" t="s">
        <v>6255</v>
      </c>
    </row>
    <row r="255" spans="1:65" s="2" customFormat="1" ht="11.25">
      <c r="A255" s="37"/>
      <c r="B255" s="38"/>
      <c r="C255" s="39"/>
      <c r="D255" s="194" t="s">
        <v>199</v>
      </c>
      <c r="E255" s="39"/>
      <c r="F255" s="195" t="s">
        <v>6256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199</v>
      </c>
      <c r="AU255" s="20" t="s">
        <v>82</v>
      </c>
    </row>
    <row r="256" spans="1:65" s="2" customFormat="1" ht="11.25">
      <c r="A256" s="37"/>
      <c r="B256" s="38"/>
      <c r="C256" s="39"/>
      <c r="D256" s="199" t="s">
        <v>206</v>
      </c>
      <c r="E256" s="39"/>
      <c r="F256" s="200" t="s">
        <v>6257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206</v>
      </c>
      <c r="AU256" s="20" t="s">
        <v>82</v>
      </c>
    </row>
    <row r="257" spans="1:65" s="2" customFormat="1" ht="16.5" customHeight="1">
      <c r="A257" s="37"/>
      <c r="B257" s="38"/>
      <c r="C257" s="181" t="s">
        <v>601</v>
      </c>
      <c r="D257" s="181" t="s">
        <v>193</v>
      </c>
      <c r="E257" s="182" t="s">
        <v>6258</v>
      </c>
      <c r="F257" s="183" t="s">
        <v>6259</v>
      </c>
      <c r="G257" s="184" t="s">
        <v>301</v>
      </c>
      <c r="H257" s="185">
        <v>61.5</v>
      </c>
      <c r="I257" s="186"/>
      <c r="J257" s="187">
        <f>ROUND(I257*H257,2)</f>
        <v>0</v>
      </c>
      <c r="K257" s="183" t="s">
        <v>203</v>
      </c>
      <c r="L257" s="42"/>
      <c r="M257" s="188" t="s">
        <v>19</v>
      </c>
      <c r="N257" s="189" t="s">
        <v>44</v>
      </c>
      <c r="O257" s="67"/>
      <c r="P257" s="190">
        <f>O257*H257</f>
        <v>0</v>
      </c>
      <c r="Q257" s="190">
        <v>0.15540000000000001</v>
      </c>
      <c r="R257" s="190">
        <f>Q257*H257</f>
        <v>9.5571000000000002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197</v>
      </c>
      <c r="AT257" s="192" t="s">
        <v>193</v>
      </c>
      <c r="AU257" s="192" t="s">
        <v>82</v>
      </c>
      <c r="AY257" s="20" t="s">
        <v>191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197</v>
      </c>
      <c r="BM257" s="192" t="s">
        <v>6260</v>
      </c>
    </row>
    <row r="258" spans="1:65" s="2" customFormat="1" ht="19.5">
      <c r="A258" s="37"/>
      <c r="B258" s="38"/>
      <c r="C258" s="39"/>
      <c r="D258" s="194" t="s">
        <v>199</v>
      </c>
      <c r="E258" s="39"/>
      <c r="F258" s="195" t="s">
        <v>6261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199</v>
      </c>
      <c r="AU258" s="20" t="s">
        <v>82</v>
      </c>
    </row>
    <row r="259" spans="1:65" s="2" customFormat="1" ht="11.25">
      <c r="A259" s="37"/>
      <c r="B259" s="38"/>
      <c r="C259" s="39"/>
      <c r="D259" s="199" t="s">
        <v>206</v>
      </c>
      <c r="E259" s="39"/>
      <c r="F259" s="200" t="s">
        <v>6262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206</v>
      </c>
      <c r="AU259" s="20" t="s">
        <v>82</v>
      </c>
    </row>
    <row r="260" spans="1:65" s="2" customFormat="1" ht="16.5" customHeight="1">
      <c r="A260" s="37"/>
      <c r="B260" s="38"/>
      <c r="C260" s="223" t="s">
        <v>610</v>
      </c>
      <c r="D260" s="223" t="s">
        <v>273</v>
      </c>
      <c r="E260" s="224" t="s">
        <v>6263</v>
      </c>
      <c r="F260" s="225" t="s">
        <v>6264</v>
      </c>
      <c r="G260" s="226" t="s">
        <v>301</v>
      </c>
      <c r="H260" s="227">
        <v>62.73</v>
      </c>
      <c r="I260" s="228"/>
      <c r="J260" s="229">
        <f>ROUND(I260*H260,2)</f>
        <v>0</v>
      </c>
      <c r="K260" s="225" t="s">
        <v>203</v>
      </c>
      <c r="L260" s="230"/>
      <c r="M260" s="231" t="s">
        <v>19</v>
      </c>
      <c r="N260" s="232" t="s">
        <v>44</v>
      </c>
      <c r="O260" s="67"/>
      <c r="P260" s="190">
        <f>O260*H260</f>
        <v>0</v>
      </c>
      <c r="Q260" s="190">
        <v>0.08</v>
      </c>
      <c r="R260" s="190">
        <f>Q260*H260</f>
        <v>5.0183999999999997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239</v>
      </c>
      <c r="AT260" s="192" t="s">
        <v>273</v>
      </c>
      <c r="AU260" s="192" t="s">
        <v>82</v>
      </c>
      <c r="AY260" s="20" t="s">
        <v>191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80</v>
      </c>
      <c r="BK260" s="193">
        <f>ROUND(I260*H260,2)</f>
        <v>0</v>
      </c>
      <c r="BL260" s="20" t="s">
        <v>197</v>
      </c>
      <c r="BM260" s="192" t="s">
        <v>6265</v>
      </c>
    </row>
    <row r="261" spans="1:65" s="2" customFormat="1" ht="11.25">
      <c r="A261" s="37"/>
      <c r="B261" s="38"/>
      <c r="C261" s="39"/>
      <c r="D261" s="194" t="s">
        <v>199</v>
      </c>
      <c r="E261" s="39"/>
      <c r="F261" s="195" t="s">
        <v>6264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199</v>
      </c>
      <c r="AU261" s="20" t="s">
        <v>82</v>
      </c>
    </row>
    <row r="262" spans="1:65" s="2" customFormat="1" ht="16.5" customHeight="1">
      <c r="A262" s="37"/>
      <c r="B262" s="38"/>
      <c r="C262" s="181" t="s">
        <v>617</v>
      </c>
      <c r="D262" s="181" t="s">
        <v>193</v>
      </c>
      <c r="E262" s="182" t="s">
        <v>6266</v>
      </c>
      <c r="F262" s="183" t="s">
        <v>6267</v>
      </c>
      <c r="G262" s="184" t="s">
        <v>301</v>
      </c>
      <c r="H262" s="185">
        <v>33</v>
      </c>
      <c r="I262" s="186"/>
      <c r="J262" s="187">
        <f>ROUND(I262*H262,2)</f>
        <v>0</v>
      </c>
      <c r="K262" s="183" t="s">
        <v>203</v>
      </c>
      <c r="L262" s="42"/>
      <c r="M262" s="188" t="s">
        <v>19</v>
      </c>
      <c r="N262" s="189" t="s">
        <v>44</v>
      </c>
      <c r="O262" s="67"/>
      <c r="P262" s="190">
        <f>O262*H262</f>
        <v>0</v>
      </c>
      <c r="Q262" s="190">
        <v>0.1295</v>
      </c>
      <c r="R262" s="190">
        <f>Q262*H262</f>
        <v>4.2735000000000003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197</v>
      </c>
      <c r="AT262" s="192" t="s">
        <v>193</v>
      </c>
      <c r="AU262" s="192" t="s">
        <v>82</v>
      </c>
      <c r="AY262" s="20" t="s">
        <v>191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197</v>
      </c>
      <c r="BM262" s="192" t="s">
        <v>6268</v>
      </c>
    </row>
    <row r="263" spans="1:65" s="2" customFormat="1" ht="19.5">
      <c r="A263" s="37"/>
      <c r="B263" s="38"/>
      <c r="C263" s="39"/>
      <c r="D263" s="194" t="s">
        <v>199</v>
      </c>
      <c r="E263" s="39"/>
      <c r="F263" s="195" t="s">
        <v>6269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199</v>
      </c>
      <c r="AU263" s="20" t="s">
        <v>82</v>
      </c>
    </row>
    <row r="264" spans="1:65" s="2" customFormat="1" ht="11.25">
      <c r="A264" s="37"/>
      <c r="B264" s="38"/>
      <c r="C264" s="39"/>
      <c r="D264" s="199" t="s">
        <v>206</v>
      </c>
      <c r="E264" s="39"/>
      <c r="F264" s="200" t="s">
        <v>6270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206</v>
      </c>
      <c r="AU264" s="20" t="s">
        <v>82</v>
      </c>
    </row>
    <row r="265" spans="1:65" s="2" customFormat="1" ht="16.5" customHeight="1">
      <c r="A265" s="37"/>
      <c r="B265" s="38"/>
      <c r="C265" s="223" t="s">
        <v>622</v>
      </c>
      <c r="D265" s="223" t="s">
        <v>273</v>
      </c>
      <c r="E265" s="224" t="s">
        <v>6271</v>
      </c>
      <c r="F265" s="225" t="s">
        <v>6272</v>
      </c>
      <c r="G265" s="226" t="s">
        <v>301</v>
      </c>
      <c r="H265" s="227">
        <v>33.659999999999997</v>
      </c>
      <c r="I265" s="228"/>
      <c r="J265" s="229">
        <f>ROUND(I265*H265,2)</f>
        <v>0</v>
      </c>
      <c r="K265" s="225" t="s">
        <v>203</v>
      </c>
      <c r="L265" s="230"/>
      <c r="M265" s="231" t="s">
        <v>19</v>
      </c>
      <c r="N265" s="232" t="s">
        <v>44</v>
      </c>
      <c r="O265" s="67"/>
      <c r="P265" s="190">
        <f>O265*H265</f>
        <v>0</v>
      </c>
      <c r="Q265" s="190">
        <v>4.2999999999999997E-2</v>
      </c>
      <c r="R265" s="190">
        <f>Q265*H265</f>
        <v>1.4473799999999997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239</v>
      </c>
      <c r="AT265" s="192" t="s">
        <v>273</v>
      </c>
      <c r="AU265" s="192" t="s">
        <v>82</v>
      </c>
      <c r="AY265" s="20" t="s">
        <v>191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197</v>
      </c>
      <c r="BM265" s="192" t="s">
        <v>6273</v>
      </c>
    </row>
    <row r="266" spans="1:65" s="2" customFormat="1" ht="11.25">
      <c r="A266" s="37"/>
      <c r="B266" s="38"/>
      <c r="C266" s="39"/>
      <c r="D266" s="194" t="s">
        <v>199</v>
      </c>
      <c r="E266" s="39"/>
      <c r="F266" s="195" t="s">
        <v>6272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199</v>
      </c>
      <c r="AU266" s="20" t="s">
        <v>82</v>
      </c>
    </row>
    <row r="267" spans="1:65" s="2" customFormat="1" ht="16.5" customHeight="1">
      <c r="A267" s="37"/>
      <c r="B267" s="38"/>
      <c r="C267" s="181" t="s">
        <v>629</v>
      </c>
      <c r="D267" s="181" t="s">
        <v>193</v>
      </c>
      <c r="E267" s="182" t="s">
        <v>6274</v>
      </c>
      <c r="F267" s="183" t="s">
        <v>6275</v>
      </c>
      <c r="G267" s="184" t="s">
        <v>202</v>
      </c>
      <c r="H267" s="185">
        <v>4.3</v>
      </c>
      <c r="I267" s="186"/>
      <c r="J267" s="187">
        <f>ROUND(I267*H267,2)</f>
        <v>0</v>
      </c>
      <c r="K267" s="183" t="s">
        <v>203</v>
      </c>
      <c r="L267" s="42"/>
      <c r="M267" s="188" t="s">
        <v>19</v>
      </c>
      <c r="N267" s="189" t="s">
        <v>44</v>
      </c>
      <c r="O267" s="67"/>
      <c r="P267" s="190">
        <f>O267*H267</f>
        <v>0</v>
      </c>
      <c r="Q267" s="190">
        <v>2.2563399999999998</v>
      </c>
      <c r="R267" s="190">
        <f>Q267*H267</f>
        <v>9.7022619999999993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197</v>
      </c>
      <c r="AT267" s="192" t="s">
        <v>193</v>
      </c>
      <c r="AU267" s="192" t="s">
        <v>82</v>
      </c>
      <c r="AY267" s="20" t="s">
        <v>191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80</v>
      </c>
      <c r="BK267" s="193">
        <f>ROUND(I267*H267,2)</f>
        <v>0</v>
      </c>
      <c r="BL267" s="20" t="s">
        <v>197</v>
      </c>
      <c r="BM267" s="192" t="s">
        <v>6276</v>
      </c>
    </row>
    <row r="268" spans="1:65" s="2" customFormat="1" ht="11.25">
      <c r="A268" s="37"/>
      <c r="B268" s="38"/>
      <c r="C268" s="39"/>
      <c r="D268" s="194" t="s">
        <v>199</v>
      </c>
      <c r="E268" s="39"/>
      <c r="F268" s="195" t="s">
        <v>6275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199</v>
      </c>
      <c r="AU268" s="20" t="s">
        <v>82</v>
      </c>
    </row>
    <row r="269" spans="1:65" s="2" customFormat="1" ht="11.25">
      <c r="A269" s="37"/>
      <c r="B269" s="38"/>
      <c r="C269" s="39"/>
      <c r="D269" s="199" t="s">
        <v>206</v>
      </c>
      <c r="E269" s="39"/>
      <c r="F269" s="200" t="s">
        <v>6277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206</v>
      </c>
      <c r="AU269" s="20" t="s">
        <v>82</v>
      </c>
    </row>
    <row r="270" spans="1:65" s="2" customFormat="1" ht="16.5" customHeight="1">
      <c r="A270" s="37"/>
      <c r="B270" s="38"/>
      <c r="C270" s="181" t="s">
        <v>634</v>
      </c>
      <c r="D270" s="181" t="s">
        <v>193</v>
      </c>
      <c r="E270" s="182" t="s">
        <v>6278</v>
      </c>
      <c r="F270" s="183" t="s">
        <v>6279</v>
      </c>
      <c r="G270" s="184" t="s">
        <v>301</v>
      </c>
      <c r="H270" s="185">
        <v>51</v>
      </c>
      <c r="I270" s="186"/>
      <c r="J270" s="187">
        <f>ROUND(I270*H270,2)</f>
        <v>0</v>
      </c>
      <c r="K270" s="183" t="s">
        <v>203</v>
      </c>
      <c r="L270" s="42"/>
      <c r="M270" s="188" t="s">
        <v>19</v>
      </c>
      <c r="N270" s="189" t="s">
        <v>44</v>
      </c>
      <c r="O270" s="67"/>
      <c r="P270" s="190">
        <f>O270*H270</f>
        <v>0</v>
      </c>
      <c r="Q270" s="190">
        <v>1.1E-4</v>
      </c>
      <c r="R270" s="190">
        <f>Q270*H270</f>
        <v>5.6100000000000004E-3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197</v>
      </c>
      <c r="AT270" s="192" t="s">
        <v>193</v>
      </c>
      <c r="AU270" s="192" t="s">
        <v>82</v>
      </c>
      <c r="AY270" s="20" t="s">
        <v>191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80</v>
      </c>
      <c r="BK270" s="193">
        <f>ROUND(I270*H270,2)</f>
        <v>0</v>
      </c>
      <c r="BL270" s="20" t="s">
        <v>197</v>
      </c>
      <c r="BM270" s="192" t="s">
        <v>6280</v>
      </c>
    </row>
    <row r="271" spans="1:65" s="2" customFormat="1" ht="19.5">
      <c r="A271" s="37"/>
      <c r="B271" s="38"/>
      <c r="C271" s="39"/>
      <c r="D271" s="194" t="s">
        <v>199</v>
      </c>
      <c r="E271" s="39"/>
      <c r="F271" s="195" t="s">
        <v>6281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199</v>
      </c>
      <c r="AU271" s="20" t="s">
        <v>82</v>
      </c>
    </row>
    <row r="272" spans="1:65" s="2" customFormat="1" ht="11.25">
      <c r="A272" s="37"/>
      <c r="B272" s="38"/>
      <c r="C272" s="39"/>
      <c r="D272" s="199" t="s">
        <v>206</v>
      </c>
      <c r="E272" s="39"/>
      <c r="F272" s="200" t="s">
        <v>6282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206</v>
      </c>
      <c r="AU272" s="20" t="s">
        <v>82</v>
      </c>
    </row>
    <row r="273" spans="1:65" s="2" customFormat="1" ht="16.5" customHeight="1">
      <c r="A273" s="37"/>
      <c r="B273" s="38"/>
      <c r="C273" s="181" t="s">
        <v>641</v>
      </c>
      <c r="D273" s="181" t="s">
        <v>193</v>
      </c>
      <c r="E273" s="182" t="s">
        <v>6283</v>
      </c>
      <c r="F273" s="183" t="s">
        <v>6284</v>
      </c>
      <c r="G273" s="184" t="s">
        <v>301</v>
      </c>
      <c r="H273" s="185">
        <v>51</v>
      </c>
      <c r="I273" s="186"/>
      <c r="J273" s="187">
        <f>ROUND(I273*H273,2)</f>
        <v>0</v>
      </c>
      <c r="K273" s="183" t="s">
        <v>203</v>
      </c>
      <c r="L273" s="42"/>
      <c r="M273" s="188" t="s">
        <v>19</v>
      </c>
      <c r="N273" s="189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197</v>
      </c>
      <c r="AT273" s="192" t="s">
        <v>193</v>
      </c>
      <c r="AU273" s="192" t="s">
        <v>82</v>
      </c>
      <c r="AY273" s="20" t="s">
        <v>191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197</v>
      </c>
      <c r="BM273" s="192" t="s">
        <v>6285</v>
      </c>
    </row>
    <row r="274" spans="1:65" s="2" customFormat="1" ht="11.25">
      <c r="A274" s="37"/>
      <c r="B274" s="38"/>
      <c r="C274" s="39"/>
      <c r="D274" s="194" t="s">
        <v>199</v>
      </c>
      <c r="E274" s="39"/>
      <c r="F274" s="195" t="s">
        <v>6286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199</v>
      </c>
      <c r="AU274" s="20" t="s">
        <v>82</v>
      </c>
    </row>
    <row r="275" spans="1:65" s="2" customFormat="1" ht="11.25">
      <c r="A275" s="37"/>
      <c r="B275" s="38"/>
      <c r="C275" s="39"/>
      <c r="D275" s="199" t="s">
        <v>206</v>
      </c>
      <c r="E275" s="39"/>
      <c r="F275" s="200" t="s">
        <v>6287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206</v>
      </c>
      <c r="AU275" s="20" t="s">
        <v>82</v>
      </c>
    </row>
    <row r="276" spans="1:65" s="12" customFormat="1" ht="22.9" customHeight="1">
      <c r="B276" s="165"/>
      <c r="C276" s="166"/>
      <c r="D276" s="167" t="s">
        <v>72</v>
      </c>
      <c r="E276" s="179" t="s">
        <v>1350</v>
      </c>
      <c r="F276" s="179" t="s">
        <v>1351</v>
      </c>
      <c r="G276" s="166"/>
      <c r="H276" s="166"/>
      <c r="I276" s="169"/>
      <c r="J276" s="180">
        <f>BK276</f>
        <v>0</v>
      </c>
      <c r="K276" s="166"/>
      <c r="L276" s="171"/>
      <c r="M276" s="172"/>
      <c r="N276" s="173"/>
      <c r="O276" s="173"/>
      <c r="P276" s="174">
        <f>SUM(P277:P296)</f>
        <v>0</v>
      </c>
      <c r="Q276" s="173"/>
      <c r="R276" s="174">
        <f>SUM(R277:R296)</f>
        <v>0</v>
      </c>
      <c r="S276" s="173"/>
      <c r="T276" s="175">
        <f>SUM(T277:T296)</f>
        <v>0</v>
      </c>
      <c r="AR276" s="176" t="s">
        <v>80</v>
      </c>
      <c r="AT276" s="177" t="s">
        <v>72</v>
      </c>
      <c r="AU276" s="177" t="s">
        <v>80</v>
      </c>
      <c r="AY276" s="176" t="s">
        <v>191</v>
      </c>
      <c r="BK276" s="178">
        <f>SUM(BK277:BK296)</f>
        <v>0</v>
      </c>
    </row>
    <row r="277" spans="1:65" s="2" customFormat="1" ht="16.5" customHeight="1">
      <c r="A277" s="37"/>
      <c r="B277" s="38"/>
      <c r="C277" s="181" t="s">
        <v>646</v>
      </c>
      <c r="D277" s="181" t="s">
        <v>193</v>
      </c>
      <c r="E277" s="182" t="s">
        <v>6288</v>
      </c>
      <c r="F277" s="183" t="s">
        <v>6289</v>
      </c>
      <c r="G277" s="184" t="s">
        <v>255</v>
      </c>
      <c r="H277" s="185">
        <v>12.88</v>
      </c>
      <c r="I277" s="186"/>
      <c r="J277" s="187">
        <f>ROUND(I277*H277,2)</f>
        <v>0</v>
      </c>
      <c r="K277" s="183" t="s">
        <v>203</v>
      </c>
      <c r="L277" s="42"/>
      <c r="M277" s="188" t="s">
        <v>19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197</v>
      </c>
      <c r="AT277" s="192" t="s">
        <v>193</v>
      </c>
      <c r="AU277" s="192" t="s">
        <v>82</v>
      </c>
      <c r="AY277" s="20" t="s">
        <v>191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197</v>
      </c>
      <c r="BM277" s="192" t="s">
        <v>6290</v>
      </c>
    </row>
    <row r="278" spans="1:65" s="2" customFormat="1" ht="11.25">
      <c r="A278" s="37"/>
      <c r="B278" s="38"/>
      <c r="C278" s="39"/>
      <c r="D278" s="194" t="s">
        <v>199</v>
      </c>
      <c r="E278" s="39"/>
      <c r="F278" s="195" t="s">
        <v>6291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199</v>
      </c>
      <c r="AU278" s="20" t="s">
        <v>82</v>
      </c>
    </row>
    <row r="279" spans="1:65" s="2" customFormat="1" ht="11.25">
      <c r="A279" s="37"/>
      <c r="B279" s="38"/>
      <c r="C279" s="39"/>
      <c r="D279" s="199" t="s">
        <v>206</v>
      </c>
      <c r="E279" s="39"/>
      <c r="F279" s="200" t="s">
        <v>6292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206</v>
      </c>
      <c r="AU279" s="20" t="s">
        <v>82</v>
      </c>
    </row>
    <row r="280" spans="1:65" s="2" customFormat="1" ht="16.5" customHeight="1">
      <c r="A280" s="37"/>
      <c r="B280" s="38"/>
      <c r="C280" s="181" t="s">
        <v>653</v>
      </c>
      <c r="D280" s="181" t="s">
        <v>193</v>
      </c>
      <c r="E280" s="182" t="s">
        <v>6293</v>
      </c>
      <c r="F280" s="183" t="s">
        <v>6294</v>
      </c>
      <c r="G280" s="184" t="s">
        <v>255</v>
      </c>
      <c r="H280" s="185">
        <v>180.32</v>
      </c>
      <c r="I280" s="186"/>
      <c r="J280" s="187">
        <f>ROUND(I280*H280,2)</f>
        <v>0</v>
      </c>
      <c r="K280" s="183" t="s">
        <v>203</v>
      </c>
      <c r="L280" s="42"/>
      <c r="M280" s="188" t="s">
        <v>19</v>
      </c>
      <c r="N280" s="189" t="s">
        <v>44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197</v>
      </c>
      <c r="AT280" s="192" t="s">
        <v>193</v>
      </c>
      <c r="AU280" s="192" t="s">
        <v>82</v>
      </c>
      <c r="AY280" s="20" t="s">
        <v>191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80</v>
      </c>
      <c r="BK280" s="193">
        <f>ROUND(I280*H280,2)</f>
        <v>0</v>
      </c>
      <c r="BL280" s="20" t="s">
        <v>197</v>
      </c>
      <c r="BM280" s="192" t="s">
        <v>6295</v>
      </c>
    </row>
    <row r="281" spans="1:65" s="2" customFormat="1" ht="11.25">
      <c r="A281" s="37"/>
      <c r="B281" s="38"/>
      <c r="C281" s="39"/>
      <c r="D281" s="194" t="s">
        <v>199</v>
      </c>
      <c r="E281" s="39"/>
      <c r="F281" s="195" t="s">
        <v>6296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199</v>
      </c>
      <c r="AU281" s="20" t="s">
        <v>82</v>
      </c>
    </row>
    <row r="282" spans="1:65" s="2" customFormat="1" ht="11.25">
      <c r="A282" s="37"/>
      <c r="B282" s="38"/>
      <c r="C282" s="39"/>
      <c r="D282" s="199" t="s">
        <v>206</v>
      </c>
      <c r="E282" s="39"/>
      <c r="F282" s="200" t="s">
        <v>6297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206</v>
      </c>
      <c r="AU282" s="20" t="s">
        <v>82</v>
      </c>
    </row>
    <row r="283" spans="1:65" s="13" customFormat="1" ht="11.25">
      <c r="B283" s="201"/>
      <c r="C283" s="202"/>
      <c r="D283" s="194" t="s">
        <v>208</v>
      </c>
      <c r="E283" s="202"/>
      <c r="F283" s="204" t="s">
        <v>6298</v>
      </c>
      <c r="G283" s="202"/>
      <c r="H283" s="205">
        <v>180.32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208</v>
      </c>
      <c r="AU283" s="211" t="s">
        <v>82</v>
      </c>
      <c r="AV283" s="13" t="s">
        <v>82</v>
      </c>
      <c r="AW283" s="13" t="s">
        <v>4</v>
      </c>
      <c r="AX283" s="13" t="s">
        <v>80</v>
      </c>
      <c r="AY283" s="211" t="s">
        <v>191</v>
      </c>
    </row>
    <row r="284" spans="1:65" s="2" customFormat="1" ht="16.5" customHeight="1">
      <c r="A284" s="37"/>
      <c r="B284" s="38"/>
      <c r="C284" s="181" t="s">
        <v>656</v>
      </c>
      <c r="D284" s="181" t="s">
        <v>193</v>
      </c>
      <c r="E284" s="182" t="s">
        <v>4715</v>
      </c>
      <c r="F284" s="183" t="s">
        <v>4716</v>
      </c>
      <c r="G284" s="184" t="s">
        <v>255</v>
      </c>
      <c r="H284" s="185">
        <v>15.79</v>
      </c>
      <c r="I284" s="186"/>
      <c r="J284" s="187">
        <f>ROUND(I284*H284,2)</f>
        <v>0</v>
      </c>
      <c r="K284" s="183" t="s">
        <v>203</v>
      </c>
      <c r="L284" s="42"/>
      <c r="M284" s="188" t="s">
        <v>19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197</v>
      </c>
      <c r="AT284" s="192" t="s">
        <v>193</v>
      </c>
      <c r="AU284" s="192" t="s">
        <v>82</v>
      </c>
      <c r="AY284" s="20" t="s">
        <v>191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197</v>
      </c>
      <c r="BM284" s="192" t="s">
        <v>6299</v>
      </c>
    </row>
    <row r="285" spans="1:65" s="2" customFormat="1" ht="11.25">
      <c r="A285" s="37"/>
      <c r="B285" s="38"/>
      <c r="C285" s="39"/>
      <c r="D285" s="194" t="s">
        <v>199</v>
      </c>
      <c r="E285" s="39"/>
      <c r="F285" s="195" t="s">
        <v>4717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199</v>
      </c>
      <c r="AU285" s="20" t="s">
        <v>82</v>
      </c>
    </row>
    <row r="286" spans="1:65" s="2" customFormat="1" ht="11.25">
      <c r="A286" s="37"/>
      <c r="B286" s="38"/>
      <c r="C286" s="39"/>
      <c r="D286" s="199" t="s">
        <v>206</v>
      </c>
      <c r="E286" s="39"/>
      <c r="F286" s="200" t="s">
        <v>6300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206</v>
      </c>
      <c r="AU286" s="20" t="s">
        <v>82</v>
      </c>
    </row>
    <row r="287" spans="1:65" s="2" customFormat="1" ht="16.5" customHeight="1">
      <c r="A287" s="37"/>
      <c r="B287" s="38"/>
      <c r="C287" s="181" t="s">
        <v>663</v>
      </c>
      <c r="D287" s="181" t="s">
        <v>193</v>
      </c>
      <c r="E287" s="182" t="s">
        <v>4719</v>
      </c>
      <c r="F287" s="183" t="s">
        <v>4720</v>
      </c>
      <c r="G287" s="184" t="s">
        <v>255</v>
      </c>
      <c r="H287" s="185">
        <v>221.06</v>
      </c>
      <c r="I287" s="186"/>
      <c r="J287" s="187">
        <f>ROUND(I287*H287,2)</f>
        <v>0</v>
      </c>
      <c r="K287" s="183" t="s">
        <v>203</v>
      </c>
      <c r="L287" s="42"/>
      <c r="M287" s="188" t="s">
        <v>19</v>
      </c>
      <c r="N287" s="189" t="s">
        <v>44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197</v>
      </c>
      <c r="AT287" s="192" t="s">
        <v>193</v>
      </c>
      <c r="AU287" s="192" t="s">
        <v>82</v>
      </c>
      <c r="AY287" s="20" t="s">
        <v>191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80</v>
      </c>
      <c r="BK287" s="193">
        <f>ROUND(I287*H287,2)</f>
        <v>0</v>
      </c>
      <c r="BL287" s="20" t="s">
        <v>197</v>
      </c>
      <c r="BM287" s="192" t="s">
        <v>6301</v>
      </c>
    </row>
    <row r="288" spans="1:65" s="2" customFormat="1" ht="19.5">
      <c r="A288" s="37"/>
      <c r="B288" s="38"/>
      <c r="C288" s="39"/>
      <c r="D288" s="194" t="s">
        <v>199</v>
      </c>
      <c r="E288" s="39"/>
      <c r="F288" s="195" t="s">
        <v>4721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199</v>
      </c>
      <c r="AU288" s="20" t="s">
        <v>82</v>
      </c>
    </row>
    <row r="289" spans="1:65" s="2" customFormat="1" ht="11.25">
      <c r="A289" s="37"/>
      <c r="B289" s="38"/>
      <c r="C289" s="39"/>
      <c r="D289" s="199" t="s">
        <v>206</v>
      </c>
      <c r="E289" s="39"/>
      <c r="F289" s="200" t="s">
        <v>6302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206</v>
      </c>
      <c r="AU289" s="20" t="s">
        <v>82</v>
      </c>
    </row>
    <row r="290" spans="1:65" s="13" customFormat="1" ht="11.25">
      <c r="B290" s="201"/>
      <c r="C290" s="202"/>
      <c r="D290" s="194" t="s">
        <v>208</v>
      </c>
      <c r="E290" s="202"/>
      <c r="F290" s="204" t="s">
        <v>6303</v>
      </c>
      <c r="G290" s="202"/>
      <c r="H290" s="205">
        <v>221.06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208</v>
      </c>
      <c r="AU290" s="211" t="s">
        <v>82</v>
      </c>
      <c r="AV290" s="13" t="s">
        <v>82</v>
      </c>
      <c r="AW290" s="13" t="s">
        <v>4</v>
      </c>
      <c r="AX290" s="13" t="s">
        <v>80</v>
      </c>
      <c r="AY290" s="211" t="s">
        <v>191</v>
      </c>
    </row>
    <row r="291" spans="1:65" s="2" customFormat="1" ht="24.2" customHeight="1">
      <c r="A291" s="37"/>
      <c r="B291" s="38"/>
      <c r="C291" s="181" t="s">
        <v>669</v>
      </c>
      <c r="D291" s="181" t="s">
        <v>193</v>
      </c>
      <c r="E291" s="182" t="s">
        <v>4728</v>
      </c>
      <c r="F291" s="183" t="s">
        <v>4729</v>
      </c>
      <c r="G291" s="184" t="s">
        <v>255</v>
      </c>
      <c r="H291" s="185">
        <v>15.79</v>
      </c>
      <c r="I291" s="186"/>
      <c r="J291" s="187">
        <f>ROUND(I291*H291,2)</f>
        <v>0</v>
      </c>
      <c r="K291" s="183" t="s">
        <v>203</v>
      </c>
      <c r="L291" s="42"/>
      <c r="M291" s="188" t="s">
        <v>19</v>
      </c>
      <c r="N291" s="189" t="s">
        <v>44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197</v>
      </c>
      <c r="AT291" s="192" t="s">
        <v>193</v>
      </c>
      <c r="AU291" s="192" t="s">
        <v>82</v>
      </c>
      <c r="AY291" s="20" t="s">
        <v>191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80</v>
      </c>
      <c r="BK291" s="193">
        <f>ROUND(I291*H291,2)</f>
        <v>0</v>
      </c>
      <c r="BL291" s="20" t="s">
        <v>197</v>
      </c>
      <c r="BM291" s="192" t="s">
        <v>6304</v>
      </c>
    </row>
    <row r="292" spans="1:65" s="2" customFormat="1" ht="19.5">
      <c r="A292" s="37"/>
      <c r="B292" s="38"/>
      <c r="C292" s="39"/>
      <c r="D292" s="194" t="s">
        <v>199</v>
      </c>
      <c r="E292" s="39"/>
      <c r="F292" s="195" t="s">
        <v>4730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199</v>
      </c>
      <c r="AU292" s="20" t="s">
        <v>82</v>
      </c>
    </row>
    <row r="293" spans="1:65" s="2" customFormat="1" ht="11.25">
      <c r="A293" s="37"/>
      <c r="B293" s="38"/>
      <c r="C293" s="39"/>
      <c r="D293" s="199" t="s">
        <v>206</v>
      </c>
      <c r="E293" s="39"/>
      <c r="F293" s="200" t="s">
        <v>6305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206</v>
      </c>
      <c r="AU293" s="20" t="s">
        <v>82</v>
      </c>
    </row>
    <row r="294" spans="1:65" s="2" customFormat="1" ht="24.2" customHeight="1">
      <c r="A294" s="37"/>
      <c r="B294" s="38"/>
      <c r="C294" s="181" t="s">
        <v>673</v>
      </c>
      <c r="D294" s="181" t="s">
        <v>193</v>
      </c>
      <c r="E294" s="182" t="s">
        <v>6306</v>
      </c>
      <c r="F294" s="183" t="s">
        <v>6307</v>
      </c>
      <c r="G294" s="184" t="s">
        <v>255</v>
      </c>
      <c r="H294" s="185">
        <v>12.88</v>
      </c>
      <c r="I294" s="186"/>
      <c r="J294" s="187">
        <f>ROUND(I294*H294,2)</f>
        <v>0</v>
      </c>
      <c r="K294" s="183" t="s">
        <v>203</v>
      </c>
      <c r="L294" s="42"/>
      <c r="M294" s="188" t="s">
        <v>19</v>
      </c>
      <c r="N294" s="189" t="s">
        <v>44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197</v>
      </c>
      <c r="AT294" s="192" t="s">
        <v>193</v>
      </c>
      <c r="AU294" s="192" t="s">
        <v>82</v>
      </c>
      <c r="AY294" s="20" t="s">
        <v>191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80</v>
      </c>
      <c r="BK294" s="193">
        <f>ROUND(I294*H294,2)</f>
        <v>0</v>
      </c>
      <c r="BL294" s="20" t="s">
        <v>197</v>
      </c>
      <c r="BM294" s="192" t="s">
        <v>6308</v>
      </c>
    </row>
    <row r="295" spans="1:65" s="2" customFormat="1" ht="19.5">
      <c r="A295" s="37"/>
      <c r="B295" s="38"/>
      <c r="C295" s="39"/>
      <c r="D295" s="194" t="s">
        <v>199</v>
      </c>
      <c r="E295" s="39"/>
      <c r="F295" s="195" t="s">
        <v>6309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199</v>
      </c>
      <c r="AU295" s="20" t="s">
        <v>82</v>
      </c>
    </row>
    <row r="296" spans="1:65" s="2" customFormat="1" ht="11.25">
      <c r="A296" s="37"/>
      <c r="B296" s="38"/>
      <c r="C296" s="39"/>
      <c r="D296" s="199" t="s">
        <v>206</v>
      </c>
      <c r="E296" s="39"/>
      <c r="F296" s="200" t="s">
        <v>6310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206</v>
      </c>
      <c r="AU296" s="20" t="s">
        <v>82</v>
      </c>
    </row>
    <row r="297" spans="1:65" s="12" customFormat="1" ht="22.9" customHeight="1">
      <c r="B297" s="165"/>
      <c r="C297" s="166"/>
      <c r="D297" s="167" t="s">
        <v>72</v>
      </c>
      <c r="E297" s="179" t="s">
        <v>1385</v>
      </c>
      <c r="F297" s="179" t="s">
        <v>1386</v>
      </c>
      <c r="G297" s="166"/>
      <c r="H297" s="166"/>
      <c r="I297" s="169"/>
      <c r="J297" s="180">
        <f>BK297</f>
        <v>0</v>
      </c>
      <c r="K297" s="166"/>
      <c r="L297" s="171"/>
      <c r="M297" s="172"/>
      <c r="N297" s="173"/>
      <c r="O297" s="173"/>
      <c r="P297" s="174">
        <f>SUM(P298:P300)</f>
        <v>0</v>
      </c>
      <c r="Q297" s="173"/>
      <c r="R297" s="174">
        <f>SUM(R298:R300)</f>
        <v>0</v>
      </c>
      <c r="S297" s="173"/>
      <c r="T297" s="175">
        <f>SUM(T298:T300)</f>
        <v>0</v>
      </c>
      <c r="AR297" s="176" t="s">
        <v>80</v>
      </c>
      <c r="AT297" s="177" t="s">
        <v>72</v>
      </c>
      <c r="AU297" s="177" t="s">
        <v>80</v>
      </c>
      <c r="AY297" s="176" t="s">
        <v>191</v>
      </c>
      <c r="BK297" s="178">
        <f>SUM(BK298:BK300)</f>
        <v>0</v>
      </c>
    </row>
    <row r="298" spans="1:65" s="2" customFormat="1" ht="21.75" customHeight="1">
      <c r="A298" s="37"/>
      <c r="B298" s="38"/>
      <c r="C298" s="181" t="s">
        <v>680</v>
      </c>
      <c r="D298" s="181" t="s">
        <v>193</v>
      </c>
      <c r="E298" s="182" t="s">
        <v>6021</v>
      </c>
      <c r="F298" s="183" t="s">
        <v>6022</v>
      </c>
      <c r="G298" s="184" t="s">
        <v>255</v>
      </c>
      <c r="H298" s="185">
        <v>294.08300000000003</v>
      </c>
      <c r="I298" s="186"/>
      <c r="J298" s="187">
        <f>ROUND(I298*H298,2)</f>
        <v>0</v>
      </c>
      <c r="K298" s="183" t="s">
        <v>203</v>
      </c>
      <c r="L298" s="42"/>
      <c r="M298" s="188" t="s">
        <v>19</v>
      </c>
      <c r="N298" s="189" t="s">
        <v>44</v>
      </c>
      <c r="O298" s="67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197</v>
      </c>
      <c r="AT298" s="192" t="s">
        <v>193</v>
      </c>
      <c r="AU298" s="192" t="s">
        <v>82</v>
      </c>
      <c r="AY298" s="20" t="s">
        <v>191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80</v>
      </c>
      <c r="BK298" s="193">
        <f>ROUND(I298*H298,2)</f>
        <v>0</v>
      </c>
      <c r="BL298" s="20" t="s">
        <v>197</v>
      </c>
      <c r="BM298" s="192" t="s">
        <v>6311</v>
      </c>
    </row>
    <row r="299" spans="1:65" s="2" customFormat="1" ht="19.5">
      <c r="A299" s="37"/>
      <c r="B299" s="38"/>
      <c r="C299" s="39"/>
      <c r="D299" s="194" t="s">
        <v>199</v>
      </c>
      <c r="E299" s="39"/>
      <c r="F299" s="195" t="s">
        <v>6024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199</v>
      </c>
      <c r="AU299" s="20" t="s">
        <v>82</v>
      </c>
    </row>
    <row r="300" spans="1:65" s="2" customFormat="1" ht="11.25">
      <c r="A300" s="37"/>
      <c r="B300" s="38"/>
      <c r="C300" s="39"/>
      <c r="D300" s="199" t="s">
        <v>206</v>
      </c>
      <c r="E300" s="39"/>
      <c r="F300" s="200" t="s">
        <v>6025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206</v>
      </c>
      <c r="AU300" s="20" t="s">
        <v>82</v>
      </c>
    </row>
    <row r="301" spans="1:65" s="12" customFormat="1" ht="25.9" customHeight="1">
      <c r="B301" s="165"/>
      <c r="C301" s="166"/>
      <c r="D301" s="167" t="s">
        <v>72</v>
      </c>
      <c r="E301" s="168" t="s">
        <v>1393</v>
      </c>
      <c r="F301" s="168" t="s">
        <v>2957</v>
      </c>
      <c r="G301" s="166"/>
      <c r="H301" s="166"/>
      <c r="I301" s="169"/>
      <c r="J301" s="170">
        <f>BK301</f>
        <v>0</v>
      </c>
      <c r="K301" s="166"/>
      <c r="L301" s="171"/>
      <c r="M301" s="172"/>
      <c r="N301" s="173"/>
      <c r="O301" s="173"/>
      <c r="P301" s="174">
        <f>P302</f>
        <v>0</v>
      </c>
      <c r="Q301" s="173"/>
      <c r="R301" s="174">
        <f>R302</f>
        <v>2.52E-4</v>
      </c>
      <c r="S301" s="173"/>
      <c r="T301" s="175">
        <f>T302</f>
        <v>0</v>
      </c>
      <c r="AR301" s="176" t="s">
        <v>82</v>
      </c>
      <c r="AT301" s="177" t="s">
        <v>72</v>
      </c>
      <c r="AU301" s="177" t="s">
        <v>73</v>
      </c>
      <c r="AY301" s="176" t="s">
        <v>191</v>
      </c>
      <c r="BK301" s="178">
        <f>BK302</f>
        <v>0</v>
      </c>
    </row>
    <row r="302" spans="1:65" s="12" customFormat="1" ht="22.9" customHeight="1">
      <c r="B302" s="165"/>
      <c r="C302" s="166"/>
      <c r="D302" s="167" t="s">
        <v>72</v>
      </c>
      <c r="E302" s="179" t="s">
        <v>3317</v>
      </c>
      <c r="F302" s="179" t="s">
        <v>3318</v>
      </c>
      <c r="G302" s="166"/>
      <c r="H302" s="166"/>
      <c r="I302" s="169"/>
      <c r="J302" s="180">
        <f>BK302</f>
        <v>0</v>
      </c>
      <c r="K302" s="166"/>
      <c r="L302" s="171"/>
      <c r="M302" s="172"/>
      <c r="N302" s="173"/>
      <c r="O302" s="173"/>
      <c r="P302" s="174">
        <f>SUM(P303:P305)</f>
        <v>0</v>
      </c>
      <c r="Q302" s="173"/>
      <c r="R302" s="174">
        <f>SUM(R303:R305)</f>
        <v>2.52E-4</v>
      </c>
      <c r="S302" s="173"/>
      <c r="T302" s="175">
        <f>SUM(T303:T305)</f>
        <v>0</v>
      </c>
      <c r="AR302" s="176" t="s">
        <v>82</v>
      </c>
      <c r="AT302" s="177" t="s">
        <v>72</v>
      </c>
      <c r="AU302" s="177" t="s">
        <v>80</v>
      </c>
      <c r="AY302" s="176" t="s">
        <v>191</v>
      </c>
      <c r="BK302" s="178">
        <f>SUM(BK303:BK305)</f>
        <v>0</v>
      </c>
    </row>
    <row r="303" spans="1:65" s="2" customFormat="1" ht="16.5" customHeight="1">
      <c r="A303" s="37"/>
      <c r="B303" s="38"/>
      <c r="C303" s="181" t="s">
        <v>686</v>
      </c>
      <c r="D303" s="181" t="s">
        <v>193</v>
      </c>
      <c r="E303" s="182" t="s">
        <v>6312</v>
      </c>
      <c r="F303" s="183" t="s">
        <v>6313</v>
      </c>
      <c r="G303" s="184" t="s">
        <v>282</v>
      </c>
      <c r="H303" s="185">
        <v>1.2</v>
      </c>
      <c r="I303" s="186"/>
      <c r="J303" s="187">
        <f>ROUND(I303*H303,2)</f>
        <v>0</v>
      </c>
      <c r="K303" s="183" t="s">
        <v>203</v>
      </c>
      <c r="L303" s="42"/>
      <c r="M303" s="188" t="s">
        <v>19</v>
      </c>
      <c r="N303" s="189" t="s">
        <v>44</v>
      </c>
      <c r="O303" s="67"/>
      <c r="P303" s="190">
        <f>O303*H303</f>
        <v>0</v>
      </c>
      <c r="Q303" s="190">
        <v>2.1000000000000001E-4</v>
      </c>
      <c r="R303" s="190">
        <f>Q303*H303</f>
        <v>2.52E-4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292</v>
      </c>
      <c r="AT303" s="192" t="s">
        <v>193</v>
      </c>
      <c r="AU303" s="192" t="s">
        <v>82</v>
      </c>
      <c r="AY303" s="20" t="s">
        <v>191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292</v>
      </c>
      <c r="BM303" s="192" t="s">
        <v>6314</v>
      </c>
    </row>
    <row r="304" spans="1:65" s="2" customFormat="1" ht="11.25">
      <c r="A304" s="37"/>
      <c r="B304" s="38"/>
      <c r="C304" s="39"/>
      <c r="D304" s="194" t="s">
        <v>199</v>
      </c>
      <c r="E304" s="39"/>
      <c r="F304" s="195" t="s">
        <v>6313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199</v>
      </c>
      <c r="AU304" s="20" t="s">
        <v>82</v>
      </c>
    </row>
    <row r="305" spans="1:47" s="2" customFormat="1" ht="11.25">
      <c r="A305" s="37"/>
      <c r="B305" s="38"/>
      <c r="C305" s="39"/>
      <c r="D305" s="199" t="s">
        <v>206</v>
      </c>
      <c r="E305" s="39"/>
      <c r="F305" s="200" t="s">
        <v>6315</v>
      </c>
      <c r="G305" s="39"/>
      <c r="H305" s="39"/>
      <c r="I305" s="196"/>
      <c r="J305" s="39"/>
      <c r="K305" s="39"/>
      <c r="L305" s="42"/>
      <c r="M305" s="245"/>
      <c r="N305" s="246"/>
      <c r="O305" s="247"/>
      <c r="P305" s="247"/>
      <c r="Q305" s="247"/>
      <c r="R305" s="247"/>
      <c r="S305" s="247"/>
      <c r="T305" s="24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206</v>
      </c>
      <c r="AU305" s="20" t="s">
        <v>82</v>
      </c>
    </row>
    <row r="306" spans="1:47" s="2" customFormat="1" ht="6.95" customHeight="1">
      <c r="A306" s="37"/>
      <c r="B306" s="50"/>
      <c r="C306" s="51"/>
      <c r="D306" s="51"/>
      <c r="E306" s="51"/>
      <c r="F306" s="51"/>
      <c r="G306" s="51"/>
      <c r="H306" s="51"/>
      <c r="I306" s="51"/>
      <c r="J306" s="51"/>
      <c r="K306" s="51"/>
      <c r="L306" s="42"/>
      <c r="M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</sheetData>
  <sheetProtection algorithmName="SHA-512" hashValue="CfWlbJIM74m7Tftwgc0WTE1CKELDEnGrLn7suq7LYL8NU8Boz2ZkYqfEQcLYt4FZFu696iPXenqZAOueDMKETg==" saltValue="DwuiCXbCZyc2BxYuB4207Rsqpv7w6YxGzlr7SOFqwQqK68M2X22+jzlU6XrckJPCkAX2NNuGbCrT841sf85bNw==" spinCount="100000" sheet="1" objects="1" scenarios="1" formatColumns="0" formatRows="0" autoFilter="0"/>
  <autoFilter ref="C94:K305" xr:uid="{00000000-0009-0000-0000-00000E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0" r:id="rId1" xr:uid="{00000000-0004-0000-0E00-000000000000}"/>
    <hyperlink ref="F103" r:id="rId2" xr:uid="{00000000-0004-0000-0E00-000001000000}"/>
    <hyperlink ref="F106" r:id="rId3" xr:uid="{00000000-0004-0000-0E00-000002000000}"/>
    <hyperlink ref="F109" r:id="rId4" xr:uid="{00000000-0004-0000-0E00-000003000000}"/>
    <hyperlink ref="F112" r:id="rId5" xr:uid="{00000000-0004-0000-0E00-000004000000}"/>
    <hyperlink ref="F118" r:id="rId6" xr:uid="{00000000-0004-0000-0E00-000005000000}"/>
    <hyperlink ref="F121" r:id="rId7" xr:uid="{00000000-0004-0000-0E00-000006000000}"/>
    <hyperlink ref="F124" r:id="rId8" xr:uid="{00000000-0004-0000-0E00-000007000000}"/>
    <hyperlink ref="F127" r:id="rId9" xr:uid="{00000000-0004-0000-0E00-000008000000}"/>
    <hyperlink ref="F130" r:id="rId10" xr:uid="{00000000-0004-0000-0E00-000009000000}"/>
    <hyperlink ref="F134" r:id="rId11" xr:uid="{00000000-0004-0000-0E00-00000A000000}"/>
    <hyperlink ref="F138" r:id="rId12" xr:uid="{00000000-0004-0000-0E00-00000B000000}"/>
    <hyperlink ref="F142" r:id="rId13" xr:uid="{00000000-0004-0000-0E00-00000C000000}"/>
    <hyperlink ref="F145" r:id="rId14" xr:uid="{00000000-0004-0000-0E00-00000D000000}"/>
    <hyperlink ref="F149" r:id="rId15" xr:uid="{00000000-0004-0000-0E00-00000E000000}"/>
    <hyperlink ref="F152" r:id="rId16" xr:uid="{00000000-0004-0000-0E00-00000F000000}"/>
    <hyperlink ref="F155" r:id="rId17" xr:uid="{00000000-0004-0000-0E00-000010000000}"/>
    <hyperlink ref="F158" r:id="rId18" xr:uid="{00000000-0004-0000-0E00-000011000000}"/>
    <hyperlink ref="F163" r:id="rId19" xr:uid="{00000000-0004-0000-0E00-000012000000}"/>
    <hyperlink ref="F166" r:id="rId20" xr:uid="{00000000-0004-0000-0E00-000013000000}"/>
    <hyperlink ref="F169" r:id="rId21" xr:uid="{00000000-0004-0000-0E00-000014000000}"/>
    <hyperlink ref="F175" r:id="rId22" xr:uid="{00000000-0004-0000-0E00-000015000000}"/>
    <hyperlink ref="F182" r:id="rId23" xr:uid="{00000000-0004-0000-0E00-000016000000}"/>
    <hyperlink ref="F188" r:id="rId24" xr:uid="{00000000-0004-0000-0E00-000017000000}"/>
    <hyperlink ref="F193" r:id="rId25" xr:uid="{00000000-0004-0000-0E00-000018000000}"/>
    <hyperlink ref="F196" r:id="rId26" xr:uid="{00000000-0004-0000-0E00-000019000000}"/>
    <hyperlink ref="F199" r:id="rId27" xr:uid="{00000000-0004-0000-0E00-00001A000000}"/>
    <hyperlink ref="F202" r:id="rId28" xr:uid="{00000000-0004-0000-0E00-00001B000000}"/>
    <hyperlink ref="F205" r:id="rId29" xr:uid="{00000000-0004-0000-0E00-00001C000000}"/>
    <hyperlink ref="F208" r:id="rId30" xr:uid="{00000000-0004-0000-0E00-00001D000000}"/>
    <hyperlink ref="F211" r:id="rId31" xr:uid="{00000000-0004-0000-0E00-00001E000000}"/>
    <hyperlink ref="F214" r:id="rId32" xr:uid="{00000000-0004-0000-0E00-00001F000000}"/>
    <hyperlink ref="F217" r:id="rId33" xr:uid="{00000000-0004-0000-0E00-000020000000}"/>
    <hyperlink ref="F220" r:id="rId34" xr:uid="{00000000-0004-0000-0E00-000021000000}"/>
    <hyperlink ref="F223" r:id="rId35" xr:uid="{00000000-0004-0000-0E00-000022000000}"/>
    <hyperlink ref="F230" r:id="rId36" xr:uid="{00000000-0004-0000-0E00-000023000000}"/>
    <hyperlink ref="F236" r:id="rId37" xr:uid="{00000000-0004-0000-0E00-000024000000}"/>
    <hyperlink ref="F241" r:id="rId38" xr:uid="{00000000-0004-0000-0E00-000025000000}"/>
    <hyperlink ref="F246" r:id="rId39" xr:uid="{00000000-0004-0000-0E00-000026000000}"/>
    <hyperlink ref="F253" r:id="rId40" xr:uid="{00000000-0004-0000-0E00-000027000000}"/>
    <hyperlink ref="F256" r:id="rId41" xr:uid="{00000000-0004-0000-0E00-000028000000}"/>
    <hyperlink ref="F259" r:id="rId42" xr:uid="{00000000-0004-0000-0E00-000029000000}"/>
    <hyperlink ref="F264" r:id="rId43" xr:uid="{00000000-0004-0000-0E00-00002A000000}"/>
    <hyperlink ref="F269" r:id="rId44" xr:uid="{00000000-0004-0000-0E00-00002B000000}"/>
    <hyperlink ref="F272" r:id="rId45" xr:uid="{00000000-0004-0000-0E00-00002C000000}"/>
    <hyperlink ref="F275" r:id="rId46" xr:uid="{00000000-0004-0000-0E00-00002D000000}"/>
    <hyperlink ref="F279" r:id="rId47" xr:uid="{00000000-0004-0000-0E00-00002E000000}"/>
    <hyperlink ref="F282" r:id="rId48" xr:uid="{00000000-0004-0000-0E00-00002F000000}"/>
    <hyperlink ref="F286" r:id="rId49" xr:uid="{00000000-0004-0000-0E00-000030000000}"/>
    <hyperlink ref="F289" r:id="rId50" xr:uid="{00000000-0004-0000-0E00-000031000000}"/>
    <hyperlink ref="F293" r:id="rId51" xr:uid="{00000000-0004-0000-0E00-000032000000}"/>
    <hyperlink ref="F296" r:id="rId52" xr:uid="{00000000-0004-0000-0E00-000033000000}"/>
    <hyperlink ref="F300" r:id="rId53" xr:uid="{00000000-0004-0000-0E00-000034000000}"/>
    <hyperlink ref="F305" r:id="rId54" xr:uid="{00000000-0004-0000-0E00-00003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0" t="s">
        <v>134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135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Rekonstrukce plaveckého bazénu ZŠ a MŠ Weberova</v>
      </c>
      <c r="F7" s="393"/>
      <c r="G7" s="393"/>
      <c r="H7" s="393"/>
      <c r="L7" s="23"/>
    </row>
    <row r="8" spans="1:46" s="2" customFormat="1" ht="12" customHeight="1">
      <c r="A8" s="37"/>
      <c r="B8" s="42"/>
      <c r="C8" s="37"/>
      <c r="D8" s="115" t="s">
        <v>136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5" t="s">
        <v>6316</v>
      </c>
      <c r="F9" s="394"/>
      <c r="G9" s="394"/>
      <c r="H9" s="39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Vyplň údaj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37"/>
      <c r="G14" s="37"/>
      <c r="H14" s="37"/>
      <c r="I14" s="115" t="s">
        <v>25</v>
      </c>
      <c r="J14" s="106" t="s">
        <v>26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25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6" t="str">
        <f>'Rekapitulace stavby'!E14</f>
        <v>Vyplň údaj</v>
      </c>
      <c r="F18" s="397"/>
      <c r="G18" s="397"/>
      <c r="H18" s="397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25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25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37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8" t="s">
        <v>19</v>
      </c>
      <c r="F27" s="398"/>
      <c r="G27" s="398"/>
      <c r="H27" s="39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39</v>
      </c>
      <c r="E30" s="37"/>
      <c r="F30" s="37"/>
      <c r="G30" s="37"/>
      <c r="H30" s="37"/>
      <c r="I30" s="37"/>
      <c r="J30" s="123">
        <f>ROUND(J84,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41</v>
      </c>
      <c r="G32" s="37"/>
      <c r="H32" s="37"/>
      <c r="I32" s="124" t="s">
        <v>40</v>
      </c>
      <c r="J32" s="124" t="s">
        <v>42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43</v>
      </c>
      <c r="E33" s="115" t="s">
        <v>44</v>
      </c>
      <c r="F33" s="126">
        <f>ROUND((SUM(BE84:BE123)),  2)</f>
        <v>0</v>
      </c>
      <c r="G33" s="37"/>
      <c r="H33" s="37"/>
      <c r="I33" s="127">
        <v>0.21</v>
      </c>
      <c r="J33" s="126">
        <f>ROUND(((SUM(BE84:BE123))*I33),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45</v>
      </c>
      <c r="F34" s="126">
        <f>ROUND((SUM(BF84:BF123)),  2)</f>
        <v>0</v>
      </c>
      <c r="G34" s="37"/>
      <c r="H34" s="37"/>
      <c r="I34" s="127">
        <v>0.12</v>
      </c>
      <c r="J34" s="126">
        <f>ROUND(((SUM(BF84:BF123))*I34),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46</v>
      </c>
      <c r="F35" s="126">
        <f>ROUND((SUM(BG84:BG123)),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47</v>
      </c>
      <c r="F36" s="126">
        <f>ROUND((SUM(BH84:BH123)),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48</v>
      </c>
      <c r="F37" s="126">
        <f>ROUND((SUM(BI84:BI123)),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140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9" t="str">
        <f>E7</f>
        <v>Rekonstrukce plaveckého bazénu ZŠ a MŠ Weberova</v>
      </c>
      <c r="F48" s="400"/>
      <c r="G48" s="400"/>
      <c r="H48" s="400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2" t="str">
        <f>E9</f>
        <v>VRN - Vedlejší rozpočtové náklady a náklady spojené s umístěním stavby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areál ZŠ a MŠ Weberova v Praze 5-Košířích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24</v>
      </c>
      <c r="D54" s="39"/>
      <c r="E54" s="39"/>
      <c r="F54" s="30" t="str">
        <f>E15</f>
        <v>Městská část Praha 5, nám. 14. října 4, Praha 5</v>
      </c>
      <c r="G54" s="39"/>
      <c r="H54" s="39"/>
      <c r="I54" s="32" t="s">
        <v>31</v>
      </c>
      <c r="J54" s="35" t="str">
        <f>E21</f>
        <v>Atelier 11 Hradec Králové s.r.o., Jižní 870/2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141</v>
      </c>
      <c r="D57" s="140"/>
      <c r="E57" s="140"/>
      <c r="F57" s="140"/>
      <c r="G57" s="140"/>
      <c r="H57" s="140"/>
      <c r="I57" s="140"/>
      <c r="J57" s="141" t="s">
        <v>142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71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143</v>
      </c>
    </row>
    <row r="60" spans="1:47" s="9" customFormat="1" ht="24.95" customHeight="1">
      <c r="B60" s="143"/>
      <c r="C60" s="144"/>
      <c r="D60" s="145" t="s">
        <v>6317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6318</v>
      </c>
      <c r="E61" s="151"/>
      <c r="F61" s="151"/>
      <c r="G61" s="151"/>
      <c r="H61" s="151"/>
      <c r="I61" s="151"/>
      <c r="J61" s="152">
        <f>J86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6319</v>
      </c>
      <c r="E62" s="151"/>
      <c r="F62" s="151"/>
      <c r="G62" s="151"/>
      <c r="H62" s="151"/>
      <c r="I62" s="151"/>
      <c r="J62" s="152">
        <f>J100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6320</v>
      </c>
      <c r="E63" s="151"/>
      <c r="F63" s="151"/>
      <c r="G63" s="151"/>
      <c r="H63" s="151"/>
      <c r="I63" s="151"/>
      <c r="J63" s="152">
        <f>J108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6321</v>
      </c>
      <c r="E64" s="151"/>
      <c r="F64" s="151"/>
      <c r="G64" s="151"/>
      <c r="H64" s="151"/>
      <c r="I64" s="151"/>
      <c r="J64" s="152">
        <f>J120</f>
        <v>0</v>
      </c>
      <c r="K64" s="100"/>
      <c r="L64" s="153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176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99" t="str">
        <f>E7</f>
        <v>Rekonstrukce plaveckého bazénu ZŠ a MŠ Weberova</v>
      </c>
      <c r="F74" s="400"/>
      <c r="G74" s="400"/>
      <c r="H74" s="400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136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52" t="str">
        <f>E9</f>
        <v>VRN - Vedlejší rozpočtové náklady a náklady spojené s umístěním stavby</v>
      </c>
      <c r="F76" s="401"/>
      <c r="G76" s="401"/>
      <c r="H76" s="401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areál ZŠ a MŠ Weberova v Praze 5-Košířích</v>
      </c>
      <c r="G78" s="39"/>
      <c r="H78" s="39"/>
      <c r="I78" s="32" t="s">
        <v>23</v>
      </c>
      <c r="J78" s="62" t="str">
        <f>IF(J12="","",J12)</f>
        <v>Vyplň údaj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15" customHeight="1">
      <c r="A80" s="37"/>
      <c r="B80" s="38"/>
      <c r="C80" s="32" t="s">
        <v>24</v>
      </c>
      <c r="D80" s="39"/>
      <c r="E80" s="39"/>
      <c r="F80" s="30" t="str">
        <f>E15</f>
        <v>Městská část Praha 5, nám. 14. října 4, Praha 5</v>
      </c>
      <c r="G80" s="39"/>
      <c r="H80" s="39"/>
      <c r="I80" s="32" t="s">
        <v>31</v>
      </c>
      <c r="J80" s="35" t="str">
        <f>E21</f>
        <v>Atelier 11 Hradec Králové s.r.o., Jižní 870/2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29</v>
      </c>
      <c r="D81" s="39"/>
      <c r="E81" s="39"/>
      <c r="F81" s="30" t="str">
        <f>IF(E18="","",E18)</f>
        <v>Vyplň údaj</v>
      </c>
      <c r="G81" s="39"/>
      <c r="H81" s="39"/>
      <c r="I81" s="32" t="s">
        <v>35</v>
      </c>
      <c r="J81" s="35" t="str">
        <f>E24</f>
        <v xml:space="preserve"> 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54"/>
      <c r="B83" s="155"/>
      <c r="C83" s="156" t="s">
        <v>177</v>
      </c>
      <c r="D83" s="157" t="s">
        <v>58</v>
      </c>
      <c r="E83" s="157" t="s">
        <v>54</v>
      </c>
      <c r="F83" s="157" t="s">
        <v>55</v>
      </c>
      <c r="G83" s="157" t="s">
        <v>178</v>
      </c>
      <c r="H83" s="157" t="s">
        <v>179</v>
      </c>
      <c r="I83" s="157" t="s">
        <v>180</v>
      </c>
      <c r="J83" s="157" t="s">
        <v>142</v>
      </c>
      <c r="K83" s="158" t="s">
        <v>181</v>
      </c>
      <c r="L83" s="159"/>
      <c r="M83" s="71" t="s">
        <v>19</v>
      </c>
      <c r="N83" s="72" t="s">
        <v>43</v>
      </c>
      <c r="O83" s="72" t="s">
        <v>182</v>
      </c>
      <c r="P83" s="72" t="s">
        <v>183</v>
      </c>
      <c r="Q83" s="72" t="s">
        <v>184</v>
      </c>
      <c r="R83" s="72" t="s">
        <v>185</v>
      </c>
      <c r="S83" s="72" t="s">
        <v>186</v>
      </c>
      <c r="T83" s="73" t="s">
        <v>187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7"/>
      <c r="B84" s="38"/>
      <c r="C84" s="78" t="s">
        <v>188</v>
      </c>
      <c r="D84" s="39"/>
      <c r="E84" s="39"/>
      <c r="F84" s="39"/>
      <c r="G84" s="39"/>
      <c r="H84" s="39"/>
      <c r="I84" s="39"/>
      <c r="J84" s="160">
        <f>BK84</f>
        <v>0</v>
      </c>
      <c r="K84" s="39"/>
      <c r="L84" s="42"/>
      <c r="M84" s="74"/>
      <c r="N84" s="161"/>
      <c r="O84" s="75"/>
      <c r="P84" s="162">
        <f>P85</f>
        <v>0</v>
      </c>
      <c r="Q84" s="75"/>
      <c r="R84" s="162">
        <f>R85</f>
        <v>0</v>
      </c>
      <c r="S84" s="75"/>
      <c r="T84" s="163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72</v>
      </c>
      <c r="AU84" s="20" t="s">
        <v>143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72</v>
      </c>
      <c r="E85" s="168" t="s">
        <v>132</v>
      </c>
      <c r="F85" s="168" t="s">
        <v>6322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P86+P100+P108+P120</f>
        <v>0</v>
      </c>
      <c r="Q85" s="173"/>
      <c r="R85" s="174">
        <f>R86+R100+R108+R120</f>
        <v>0</v>
      </c>
      <c r="S85" s="173"/>
      <c r="T85" s="175">
        <f>T86+T100+T108+T120</f>
        <v>0</v>
      </c>
      <c r="AR85" s="176" t="s">
        <v>216</v>
      </c>
      <c r="AT85" s="177" t="s">
        <v>72</v>
      </c>
      <c r="AU85" s="177" t="s">
        <v>73</v>
      </c>
      <c r="AY85" s="176" t="s">
        <v>191</v>
      </c>
      <c r="BK85" s="178">
        <f>BK86+BK100+BK108+BK120</f>
        <v>0</v>
      </c>
    </row>
    <row r="86" spans="1:65" s="12" customFormat="1" ht="22.9" customHeight="1">
      <c r="B86" s="165"/>
      <c r="C86" s="166"/>
      <c r="D86" s="167" t="s">
        <v>72</v>
      </c>
      <c r="E86" s="179" t="s">
        <v>6323</v>
      </c>
      <c r="F86" s="179" t="s">
        <v>6324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SUM(P87:P99)</f>
        <v>0</v>
      </c>
      <c r="Q86" s="173"/>
      <c r="R86" s="174">
        <f>SUM(R87:R99)</f>
        <v>0</v>
      </c>
      <c r="S86" s="173"/>
      <c r="T86" s="175">
        <f>SUM(T87:T99)</f>
        <v>0</v>
      </c>
      <c r="AR86" s="176" t="s">
        <v>216</v>
      </c>
      <c r="AT86" s="177" t="s">
        <v>72</v>
      </c>
      <c r="AU86" s="177" t="s">
        <v>80</v>
      </c>
      <c r="AY86" s="176" t="s">
        <v>191</v>
      </c>
      <c r="BK86" s="178">
        <f>SUM(BK87:BK99)</f>
        <v>0</v>
      </c>
    </row>
    <row r="87" spans="1:65" s="2" customFormat="1" ht="16.5" customHeight="1">
      <c r="A87" s="37"/>
      <c r="B87" s="38"/>
      <c r="C87" s="181" t="s">
        <v>80</v>
      </c>
      <c r="D87" s="181" t="s">
        <v>193</v>
      </c>
      <c r="E87" s="182" t="s">
        <v>6325</v>
      </c>
      <c r="F87" s="183" t="s">
        <v>6326</v>
      </c>
      <c r="G87" s="184" t="s">
        <v>6327</v>
      </c>
      <c r="H87" s="185">
        <v>1</v>
      </c>
      <c r="I87" s="186"/>
      <c r="J87" s="187">
        <f>ROUND(I87*H87,2)</f>
        <v>0</v>
      </c>
      <c r="K87" s="183" t="s">
        <v>203</v>
      </c>
      <c r="L87" s="42"/>
      <c r="M87" s="188" t="s">
        <v>19</v>
      </c>
      <c r="N87" s="189" t="s">
        <v>44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2" t="s">
        <v>6328</v>
      </c>
      <c r="AT87" s="192" t="s">
        <v>193</v>
      </c>
      <c r="AU87" s="192" t="s">
        <v>82</v>
      </c>
      <c r="AY87" s="20" t="s">
        <v>191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0" t="s">
        <v>80</v>
      </c>
      <c r="BK87" s="193">
        <f>ROUND(I87*H87,2)</f>
        <v>0</v>
      </c>
      <c r="BL87" s="20" t="s">
        <v>6328</v>
      </c>
      <c r="BM87" s="192" t="s">
        <v>6329</v>
      </c>
    </row>
    <row r="88" spans="1:65" s="2" customFormat="1" ht="11.25">
      <c r="A88" s="37"/>
      <c r="B88" s="38"/>
      <c r="C88" s="39"/>
      <c r="D88" s="194" t="s">
        <v>199</v>
      </c>
      <c r="E88" s="39"/>
      <c r="F88" s="195" t="s">
        <v>6326</v>
      </c>
      <c r="G88" s="39"/>
      <c r="H88" s="39"/>
      <c r="I88" s="196"/>
      <c r="J88" s="39"/>
      <c r="K88" s="39"/>
      <c r="L88" s="42"/>
      <c r="M88" s="197"/>
      <c r="N88" s="19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199</v>
      </c>
      <c r="AU88" s="20" t="s">
        <v>82</v>
      </c>
    </row>
    <row r="89" spans="1:65" s="2" customFormat="1" ht="11.25">
      <c r="A89" s="37"/>
      <c r="B89" s="38"/>
      <c r="C89" s="39"/>
      <c r="D89" s="199" t="s">
        <v>206</v>
      </c>
      <c r="E89" s="39"/>
      <c r="F89" s="200" t="s">
        <v>6330</v>
      </c>
      <c r="G89" s="39"/>
      <c r="H89" s="39"/>
      <c r="I89" s="196"/>
      <c r="J89" s="39"/>
      <c r="K89" s="39"/>
      <c r="L89" s="42"/>
      <c r="M89" s="197"/>
      <c r="N89" s="198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206</v>
      </c>
      <c r="AU89" s="20" t="s">
        <v>82</v>
      </c>
    </row>
    <row r="90" spans="1:65" s="2" customFormat="1" ht="16.5" customHeight="1">
      <c r="A90" s="37"/>
      <c r="B90" s="38"/>
      <c r="C90" s="181" t="s">
        <v>82</v>
      </c>
      <c r="D90" s="181" t="s">
        <v>193</v>
      </c>
      <c r="E90" s="182" t="s">
        <v>6331</v>
      </c>
      <c r="F90" s="183" t="s">
        <v>6332</v>
      </c>
      <c r="G90" s="184" t="s">
        <v>6327</v>
      </c>
      <c r="H90" s="185">
        <v>1</v>
      </c>
      <c r="I90" s="186"/>
      <c r="J90" s="187">
        <f>ROUND(I90*H90,2)</f>
        <v>0</v>
      </c>
      <c r="K90" s="183" t="s">
        <v>203</v>
      </c>
      <c r="L90" s="42"/>
      <c r="M90" s="188" t="s">
        <v>19</v>
      </c>
      <c r="N90" s="189" t="s">
        <v>44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6328</v>
      </c>
      <c r="AT90" s="192" t="s">
        <v>193</v>
      </c>
      <c r="AU90" s="192" t="s">
        <v>82</v>
      </c>
      <c r="AY90" s="20" t="s">
        <v>191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80</v>
      </c>
      <c r="BK90" s="193">
        <f>ROUND(I90*H90,2)</f>
        <v>0</v>
      </c>
      <c r="BL90" s="20" t="s">
        <v>6328</v>
      </c>
      <c r="BM90" s="192" t="s">
        <v>6333</v>
      </c>
    </row>
    <row r="91" spans="1:65" s="2" customFormat="1" ht="11.25">
      <c r="A91" s="37"/>
      <c r="B91" s="38"/>
      <c r="C91" s="39"/>
      <c r="D91" s="194" t="s">
        <v>199</v>
      </c>
      <c r="E91" s="39"/>
      <c r="F91" s="195" t="s">
        <v>6332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199</v>
      </c>
      <c r="AU91" s="20" t="s">
        <v>82</v>
      </c>
    </row>
    <row r="92" spans="1:65" s="2" customFormat="1" ht="11.25">
      <c r="A92" s="37"/>
      <c r="B92" s="38"/>
      <c r="C92" s="39"/>
      <c r="D92" s="199" t="s">
        <v>206</v>
      </c>
      <c r="E92" s="39"/>
      <c r="F92" s="200" t="s">
        <v>6334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206</v>
      </c>
      <c r="AU92" s="20" t="s">
        <v>82</v>
      </c>
    </row>
    <row r="93" spans="1:65" s="2" customFormat="1" ht="16.5" customHeight="1">
      <c r="A93" s="37"/>
      <c r="B93" s="38"/>
      <c r="C93" s="181" t="s">
        <v>96</v>
      </c>
      <c r="D93" s="181" t="s">
        <v>193</v>
      </c>
      <c r="E93" s="182" t="s">
        <v>6335</v>
      </c>
      <c r="F93" s="183" t="s">
        <v>6336</v>
      </c>
      <c r="G93" s="184" t="s">
        <v>6327</v>
      </c>
      <c r="H93" s="185">
        <v>1</v>
      </c>
      <c r="I93" s="186"/>
      <c r="J93" s="187">
        <f>ROUND(I93*H93,2)</f>
        <v>0</v>
      </c>
      <c r="K93" s="183" t="s">
        <v>203</v>
      </c>
      <c r="L93" s="42"/>
      <c r="M93" s="188" t="s">
        <v>19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6328</v>
      </c>
      <c r="AT93" s="192" t="s">
        <v>193</v>
      </c>
      <c r="AU93" s="192" t="s">
        <v>82</v>
      </c>
      <c r="AY93" s="20" t="s">
        <v>191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6328</v>
      </c>
      <c r="BM93" s="192" t="s">
        <v>6337</v>
      </c>
    </row>
    <row r="94" spans="1:65" s="2" customFormat="1" ht="11.25">
      <c r="A94" s="37"/>
      <c r="B94" s="38"/>
      <c r="C94" s="39"/>
      <c r="D94" s="194" t="s">
        <v>199</v>
      </c>
      <c r="E94" s="39"/>
      <c r="F94" s="195" t="s">
        <v>6336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199</v>
      </c>
      <c r="AU94" s="20" t="s">
        <v>82</v>
      </c>
    </row>
    <row r="95" spans="1:65" s="2" customFormat="1" ht="11.25">
      <c r="A95" s="37"/>
      <c r="B95" s="38"/>
      <c r="C95" s="39"/>
      <c r="D95" s="199" t="s">
        <v>206</v>
      </c>
      <c r="E95" s="39"/>
      <c r="F95" s="200" t="s">
        <v>6338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206</v>
      </c>
      <c r="AU95" s="20" t="s">
        <v>82</v>
      </c>
    </row>
    <row r="96" spans="1:65" s="2" customFormat="1" ht="16.5" customHeight="1">
      <c r="A96" s="37"/>
      <c r="B96" s="38"/>
      <c r="C96" s="181" t="s">
        <v>197</v>
      </c>
      <c r="D96" s="181" t="s">
        <v>193</v>
      </c>
      <c r="E96" s="182" t="s">
        <v>6339</v>
      </c>
      <c r="F96" s="183" t="s">
        <v>6340</v>
      </c>
      <c r="G96" s="184" t="s">
        <v>6327</v>
      </c>
      <c r="H96" s="185">
        <v>1</v>
      </c>
      <c r="I96" s="186"/>
      <c r="J96" s="187">
        <f>ROUND(I96*H96,2)</f>
        <v>0</v>
      </c>
      <c r="K96" s="183" t="s">
        <v>203</v>
      </c>
      <c r="L96" s="42"/>
      <c r="M96" s="188" t="s">
        <v>19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6328</v>
      </c>
      <c r="AT96" s="192" t="s">
        <v>193</v>
      </c>
      <c r="AU96" s="192" t="s">
        <v>82</v>
      </c>
      <c r="AY96" s="20" t="s">
        <v>191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6328</v>
      </c>
      <c r="BM96" s="192" t="s">
        <v>6341</v>
      </c>
    </row>
    <row r="97" spans="1:65" s="2" customFormat="1" ht="11.25">
      <c r="A97" s="37"/>
      <c r="B97" s="38"/>
      <c r="C97" s="39"/>
      <c r="D97" s="194" t="s">
        <v>199</v>
      </c>
      <c r="E97" s="39"/>
      <c r="F97" s="195" t="s">
        <v>6340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199</v>
      </c>
      <c r="AU97" s="20" t="s">
        <v>82</v>
      </c>
    </row>
    <row r="98" spans="1:65" s="2" customFormat="1" ht="11.25">
      <c r="A98" s="37"/>
      <c r="B98" s="38"/>
      <c r="C98" s="39"/>
      <c r="D98" s="199" t="s">
        <v>206</v>
      </c>
      <c r="E98" s="39"/>
      <c r="F98" s="200" t="s">
        <v>6342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206</v>
      </c>
      <c r="AU98" s="20" t="s">
        <v>82</v>
      </c>
    </row>
    <row r="99" spans="1:65" s="2" customFormat="1" ht="146.25">
      <c r="A99" s="37"/>
      <c r="B99" s="38"/>
      <c r="C99" s="39"/>
      <c r="D99" s="194" t="s">
        <v>402</v>
      </c>
      <c r="E99" s="39"/>
      <c r="F99" s="243" t="s">
        <v>6343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402</v>
      </c>
      <c r="AU99" s="20" t="s">
        <v>82</v>
      </c>
    </row>
    <row r="100" spans="1:65" s="12" customFormat="1" ht="22.9" customHeight="1">
      <c r="B100" s="165"/>
      <c r="C100" s="166"/>
      <c r="D100" s="167" t="s">
        <v>72</v>
      </c>
      <c r="E100" s="179" t="s">
        <v>6344</v>
      </c>
      <c r="F100" s="179" t="s">
        <v>6345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SUM(P101:P107)</f>
        <v>0</v>
      </c>
      <c r="Q100" s="173"/>
      <c r="R100" s="174">
        <f>SUM(R101:R107)</f>
        <v>0</v>
      </c>
      <c r="S100" s="173"/>
      <c r="T100" s="175">
        <f>SUM(T101:T107)</f>
        <v>0</v>
      </c>
      <c r="AR100" s="176" t="s">
        <v>216</v>
      </c>
      <c r="AT100" s="177" t="s">
        <v>72</v>
      </c>
      <c r="AU100" s="177" t="s">
        <v>80</v>
      </c>
      <c r="AY100" s="176" t="s">
        <v>191</v>
      </c>
      <c r="BK100" s="178">
        <f>SUM(BK101:BK107)</f>
        <v>0</v>
      </c>
    </row>
    <row r="101" spans="1:65" s="2" customFormat="1" ht="16.5" customHeight="1">
      <c r="A101" s="37"/>
      <c r="B101" s="38"/>
      <c r="C101" s="181" t="s">
        <v>216</v>
      </c>
      <c r="D101" s="181" t="s">
        <v>193</v>
      </c>
      <c r="E101" s="182" t="s">
        <v>6346</v>
      </c>
      <c r="F101" s="183" t="s">
        <v>6347</v>
      </c>
      <c r="G101" s="184" t="s">
        <v>6327</v>
      </c>
      <c r="H101" s="185">
        <v>1</v>
      </c>
      <c r="I101" s="186"/>
      <c r="J101" s="187">
        <f>ROUND(I101*H101,2)</f>
        <v>0</v>
      </c>
      <c r="K101" s="183" t="s">
        <v>203</v>
      </c>
      <c r="L101" s="42"/>
      <c r="M101" s="188" t="s">
        <v>19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6328</v>
      </c>
      <c r="AT101" s="192" t="s">
        <v>193</v>
      </c>
      <c r="AU101" s="192" t="s">
        <v>82</v>
      </c>
      <c r="AY101" s="20" t="s">
        <v>191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6328</v>
      </c>
      <c r="BM101" s="192" t="s">
        <v>6348</v>
      </c>
    </row>
    <row r="102" spans="1:65" s="2" customFormat="1" ht="11.25">
      <c r="A102" s="37"/>
      <c r="B102" s="38"/>
      <c r="C102" s="39"/>
      <c r="D102" s="194" t="s">
        <v>199</v>
      </c>
      <c r="E102" s="39"/>
      <c r="F102" s="195" t="s">
        <v>6347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199</v>
      </c>
      <c r="AU102" s="20" t="s">
        <v>82</v>
      </c>
    </row>
    <row r="103" spans="1:65" s="2" customFormat="1" ht="11.25">
      <c r="A103" s="37"/>
      <c r="B103" s="38"/>
      <c r="C103" s="39"/>
      <c r="D103" s="199" t="s">
        <v>206</v>
      </c>
      <c r="E103" s="39"/>
      <c r="F103" s="200" t="s">
        <v>6349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206</v>
      </c>
      <c r="AU103" s="20" t="s">
        <v>82</v>
      </c>
    </row>
    <row r="104" spans="1:65" s="2" customFormat="1" ht="16.5" customHeight="1">
      <c r="A104" s="37"/>
      <c r="B104" s="38"/>
      <c r="C104" s="181" t="s">
        <v>223</v>
      </c>
      <c r="D104" s="181" t="s">
        <v>193</v>
      </c>
      <c r="E104" s="182" t="s">
        <v>6350</v>
      </c>
      <c r="F104" s="183" t="s">
        <v>6351</v>
      </c>
      <c r="G104" s="184" t="s">
        <v>6327</v>
      </c>
      <c r="H104" s="185">
        <v>1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6328</v>
      </c>
      <c r="AT104" s="192" t="s">
        <v>193</v>
      </c>
      <c r="AU104" s="192" t="s">
        <v>82</v>
      </c>
      <c r="AY104" s="20" t="s">
        <v>191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6328</v>
      </c>
      <c r="BM104" s="192" t="s">
        <v>6352</v>
      </c>
    </row>
    <row r="105" spans="1:65" s="2" customFormat="1" ht="11.25">
      <c r="A105" s="37"/>
      <c r="B105" s="38"/>
      <c r="C105" s="39"/>
      <c r="D105" s="194" t="s">
        <v>199</v>
      </c>
      <c r="E105" s="39"/>
      <c r="F105" s="195" t="s">
        <v>6351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199</v>
      </c>
      <c r="AU105" s="20" t="s">
        <v>82</v>
      </c>
    </row>
    <row r="106" spans="1:65" s="2" customFormat="1" ht="16.5" customHeight="1">
      <c r="A106" s="37"/>
      <c r="B106" s="38"/>
      <c r="C106" s="181" t="s">
        <v>230</v>
      </c>
      <c r="D106" s="181" t="s">
        <v>193</v>
      </c>
      <c r="E106" s="182" t="s">
        <v>80</v>
      </c>
      <c r="F106" s="183" t="s">
        <v>6353</v>
      </c>
      <c r="G106" s="184" t="s">
        <v>6327</v>
      </c>
      <c r="H106" s="185">
        <v>1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6328</v>
      </c>
      <c r="AT106" s="192" t="s">
        <v>193</v>
      </c>
      <c r="AU106" s="192" t="s">
        <v>82</v>
      </c>
      <c r="AY106" s="20" t="s">
        <v>191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6328</v>
      </c>
      <c r="BM106" s="192" t="s">
        <v>6354</v>
      </c>
    </row>
    <row r="107" spans="1:65" s="2" customFormat="1" ht="11.25">
      <c r="A107" s="37"/>
      <c r="B107" s="38"/>
      <c r="C107" s="39"/>
      <c r="D107" s="194" t="s">
        <v>199</v>
      </c>
      <c r="E107" s="39"/>
      <c r="F107" s="195" t="s">
        <v>6353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199</v>
      </c>
      <c r="AU107" s="20" t="s">
        <v>82</v>
      </c>
    </row>
    <row r="108" spans="1:65" s="12" customFormat="1" ht="22.9" customHeight="1">
      <c r="B108" s="165"/>
      <c r="C108" s="166"/>
      <c r="D108" s="167" t="s">
        <v>72</v>
      </c>
      <c r="E108" s="179" t="s">
        <v>6355</v>
      </c>
      <c r="F108" s="179" t="s">
        <v>6356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SUM(P109:P119)</f>
        <v>0</v>
      </c>
      <c r="Q108" s="173"/>
      <c r="R108" s="174">
        <f>SUM(R109:R119)</f>
        <v>0</v>
      </c>
      <c r="S108" s="173"/>
      <c r="T108" s="175">
        <f>SUM(T109:T119)</f>
        <v>0</v>
      </c>
      <c r="AR108" s="176" t="s">
        <v>216</v>
      </c>
      <c r="AT108" s="177" t="s">
        <v>72</v>
      </c>
      <c r="AU108" s="177" t="s">
        <v>80</v>
      </c>
      <c r="AY108" s="176" t="s">
        <v>191</v>
      </c>
      <c r="BK108" s="178">
        <f>SUM(BK109:BK119)</f>
        <v>0</v>
      </c>
    </row>
    <row r="109" spans="1:65" s="2" customFormat="1" ht="16.5" customHeight="1">
      <c r="A109" s="37"/>
      <c r="B109" s="38"/>
      <c r="C109" s="181" t="s">
        <v>239</v>
      </c>
      <c r="D109" s="181" t="s">
        <v>193</v>
      </c>
      <c r="E109" s="182" t="s">
        <v>6357</v>
      </c>
      <c r="F109" s="183" t="s">
        <v>6358</v>
      </c>
      <c r="G109" s="184" t="s">
        <v>6327</v>
      </c>
      <c r="H109" s="185">
        <v>1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6328</v>
      </c>
      <c r="AT109" s="192" t="s">
        <v>193</v>
      </c>
      <c r="AU109" s="192" t="s">
        <v>82</v>
      </c>
      <c r="AY109" s="20" t="s">
        <v>191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6328</v>
      </c>
      <c r="BM109" s="192" t="s">
        <v>6359</v>
      </c>
    </row>
    <row r="110" spans="1:65" s="2" customFormat="1" ht="11.25">
      <c r="A110" s="37"/>
      <c r="B110" s="38"/>
      <c r="C110" s="39"/>
      <c r="D110" s="194" t="s">
        <v>199</v>
      </c>
      <c r="E110" s="39"/>
      <c r="F110" s="195" t="s">
        <v>6358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199</v>
      </c>
      <c r="AU110" s="20" t="s">
        <v>82</v>
      </c>
    </row>
    <row r="111" spans="1:65" s="2" customFormat="1" ht="19.5">
      <c r="A111" s="37"/>
      <c r="B111" s="38"/>
      <c r="C111" s="39"/>
      <c r="D111" s="194" t="s">
        <v>402</v>
      </c>
      <c r="E111" s="39"/>
      <c r="F111" s="243" t="s">
        <v>6360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402</v>
      </c>
      <c r="AU111" s="20" t="s">
        <v>82</v>
      </c>
    </row>
    <row r="112" spans="1:65" s="2" customFormat="1" ht="16.5" customHeight="1">
      <c r="A112" s="37"/>
      <c r="B112" s="38"/>
      <c r="C112" s="181" t="s">
        <v>246</v>
      </c>
      <c r="D112" s="181" t="s">
        <v>193</v>
      </c>
      <c r="E112" s="182" t="s">
        <v>6361</v>
      </c>
      <c r="F112" s="183" t="s">
        <v>6362</v>
      </c>
      <c r="G112" s="184" t="s">
        <v>6327</v>
      </c>
      <c r="H112" s="185">
        <v>1</v>
      </c>
      <c r="I112" s="186"/>
      <c r="J112" s="187">
        <f>ROUND(I112*H112,2)</f>
        <v>0</v>
      </c>
      <c r="K112" s="183" t="s">
        <v>203</v>
      </c>
      <c r="L112" s="42"/>
      <c r="M112" s="188" t="s">
        <v>19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6328</v>
      </c>
      <c r="AT112" s="192" t="s">
        <v>193</v>
      </c>
      <c r="AU112" s="192" t="s">
        <v>82</v>
      </c>
      <c r="AY112" s="20" t="s">
        <v>191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6328</v>
      </c>
      <c r="BM112" s="192" t="s">
        <v>6363</v>
      </c>
    </row>
    <row r="113" spans="1:65" s="2" customFormat="1" ht="11.25">
      <c r="A113" s="37"/>
      <c r="B113" s="38"/>
      <c r="C113" s="39"/>
      <c r="D113" s="194" t="s">
        <v>199</v>
      </c>
      <c r="E113" s="39"/>
      <c r="F113" s="195" t="s">
        <v>6362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199</v>
      </c>
      <c r="AU113" s="20" t="s">
        <v>82</v>
      </c>
    </row>
    <row r="114" spans="1:65" s="2" customFormat="1" ht="11.25">
      <c r="A114" s="37"/>
      <c r="B114" s="38"/>
      <c r="C114" s="39"/>
      <c r="D114" s="199" t="s">
        <v>206</v>
      </c>
      <c r="E114" s="39"/>
      <c r="F114" s="200" t="s">
        <v>6364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206</v>
      </c>
      <c r="AU114" s="20" t="s">
        <v>82</v>
      </c>
    </row>
    <row r="115" spans="1:65" s="2" customFormat="1" ht="19.5">
      <c r="A115" s="37"/>
      <c r="B115" s="38"/>
      <c r="C115" s="39"/>
      <c r="D115" s="194" t="s">
        <v>402</v>
      </c>
      <c r="E115" s="39"/>
      <c r="F115" s="243" t="s">
        <v>6365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402</v>
      </c>
      <c r="AU115" s="20" t="s">
        <v>82</v>
      </c>
    </row>
    <row r="116" spans="1:65" s="2" customFormat="1" ht="16.5" customHeight="1">
      <c r="A116" s="37"/>
      <c r="B116" s="38"/>
      <c r="C116" s="181" t="s">
        <v>252</v>
      </c>
      <c r="D116" s="181" t="s">
        <v>193</v>
      </c>
      <c r="E116" s="182" t="s">
        <v>6366</v>
      </c>
      <c r="F116" s="183" t="s">
        <v>6367</v>
      </c>
      <c r="G116" s="184" t="s">
        <v>6327</v>
      </c>
      <c r="H116" s="185">
        <v>1</v>
      </c>
      <c r="I116" s="186"/>
      <c r="J116" s="187">
        <f>ROUND(I116*H116,2)</f>
        <v>0</v>
      </c>
      <c r="K116" s="183" t="s">
        <v>203</v>
      </c>
      <c r="L116" s="42"/>
      <c r="M116" s="188" t="s">
        <v>19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6328</v>
      </c>
      <c r="AT116" s="192" t="s">
        <v>193</v>
      </c>
      <c r="AU116" s="192" t="s">
        <v>82</v>
      </c>
      <c r="AY116" s="20" t="s">
        <v>191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6328</v>
      </c>
      <c r="BM116" s="192" t="s">
        <v>6368</v>
      </c>
    </row>
    <row r="117" spans="1:65" s="2" customFormat="1" ht="11.25">
      <c r="A117" s="37"/>
      <c r="B117" s="38"/>
      <c r="C117" s="39"/>
      <c r="D117" s="194" t="s">
        <v>199</v>
      </c>
      <c r="E117" s="39"/>
      <c r="F117" s="195" t="s">
        <v>6367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199</v>
      </c>
      <c r="AU117" s="20" t="s">
        <v>82</v>
      </c>
    </row>
    <row r="118" spans="1:65" s="2" customFormat="1" ht="11.25">
      <c r="A118" s="37"/>
      <c r="B118" s="38"/>
      <c r="C118" s="39"/>
      <c r="D118" s="199" t="s">
        <v>206</v>
      </c>
      <c r="E118" s="39"/>
      <c r="F118" s="200" t="s">
        <v>6369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206</v>
      </c>
      <c r="AU118" s="20" t="s">
        <v>82</v>
      </c>
    </row>
    <row r="119" spans="1:65" s="2" customFormat="1" ht="19.5">
      <c r="A119" s="37"/>
      <c r="B119" s="38"/>
      <c r="C119" s="39"/>
      <c r="D119" s="194" t="s">
        <v>402</v>
      </c>
      <c r="E119" s="39"/>
      <c r="F119" s="243" t="s">
        <v>6360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402</v>
      </c>
      <c r="AU119" s="20" t="s">
        <v>82</v>
      </c>
    </row>
    <row r="120" spans="1:65" s="12" customFormat="1" ht="22.9" customHeight="1">
      <c r="B120" s="165"/>
      <c r="C120" s="166"/>
      <c r="D120" s="167" t="s">
        <v>72</v>
      </c>
      <c r="E120" s="179" t="s">
        <v>6370</v>
      </c>
      <c r="F120" s="179" t="s">
        <v>6371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SUM(P121:P123)</f>
        <v>0</v>
      </c>
      <c r="Q120" s="173"/>
      <c r="R120" s="174">
        <f>SUM(R121:R123)</f>
        <v>0</v>
      </c>
      <c r="S120" s="173"/>
      <c r="T120" s="175">
        <f>SUM(T121:T123)</f>
        <v>0</v>
      </c>
      <c r="AR120" s="176" t="s">
        <v>216</v>
      </c>
      <c r="AT120" s="177" t="s">
        <v>72</v>
      </c>
      <c r="AU120" s="177" t="s">
        <v>80</v>
      </c>
      <c r="AY120" s="176" t="s">
        <v>191</v>
      </c>
      <c r="BK120" s="178">
        <f>SUM(BK121:BK123)</f>
        <v>0</v>
      </c>
    </row>
    <row r="121" spans="1:65" s="2" customFormat="1" ht="21.75" customHeight="1">
      <c r="A121" s="37"/>
      <c r="B121" s="38"/>
      <c r="C121" s="181" t="s">
        <v>260</v>
      </c>
      <c r="D121" s="181" t="s">
        <v>193</v>
      </c>
      <c r="E121" s="182" t="s">
        <v>6372</v>
      </c>
      <c r="F121" s="183" t="s">
        <v>6373</v>
      </c>
      <c r="G121" s="184" t="s">
        <v>6327</v>
      </c>
      <c r="H121" s="185">
        <v>1</v>
      </c>
      <c r="I121" s="186"/>
      <c r="J121" s="187">
        <f>ROUND(I121*H121,2)</f>
        <v>0</v>
      </c>
      <c r="K121" s="183" t="s">
        <v>203</v>
      </c>
      <c r="L121" s="42"/>
      <c r="M121" s="188" t="s">
        <v>19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6328</v>
      </c>
      <c r="AT121" s="192" t="s">
        <v>193</v>
      </c>
      <c r="AU121" s="192" t="s">
        <v>82</v>
      </c>
      <c r="AY121" s="20" t="s">
        <v>191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6328</v>
      </c>
      <c r="BM121" s="192" t="s">
        <v>6374</v>
      </c>
    </row>
    <row r="122" spans="1:65" s="2" customFormat="1" ht="11.25">
      <c r="A122" s="37"/>
      <c r="B122" s="38"/>
      <c r="C122" s="39"/>
      <c r="D122" s="194" t="s">
        <v>199</v>
      </c>
      <c r="E122" s="39"/>
      <c r="F122" s="195" t="s">
        <v>6373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199</v>
      </c>
      <c r="AU122" s="20" t="s">
        <v>82</v>
      </c>
    </row>
    <row r="123" spans="1:65" s="2" customFormat="1" ht="11.25">
      <c r="A123" s="37"/>
      <c r="B123" s="38"/>
      <c r="C123" s="39"/>
      <c r="D123" s="199" t="s">
        <v>206</v>
      </c>
      <c r="E123" s="39"/>
      <c r="F123" s="200" t="s">
        <v>6375</v>
      </c>
      <c r="G123" s="39"/>
      <c r="H123" s="39"/>
      <c r="I123" s="196"/>
      <c r="J123" s="39"/>
      <c r="K123" s="39"/>
      <c r="L123" s="42"/>
      <c r="M123" s="245"/>
      <c r="N123" s="246"/>
      <c r="O123" s="247"/>
      <c r="P123" s="247"/>
      <c r="Q123" s="247"/>
      <c r="R123" s="247"/>
      <c r="S123" s="247"/>
      <c r="T123" s="24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206</v>
      </c>
      <c r="AU123" s="20" t="s">
        <v>82</v>
      </c>
    </row>
    <row r="124" spans="1:65" s="2" customFormat="1" ht="6.95" customHeight="1">
      <c r="A124" s="37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2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algorithmName="SHA-512" hashValue="kECMt+/bfT8tYLexCi22k1hTv1lQPUVyN5Crw/0FN2PN1RQCsNOfny9QnD/AVuDt2deM8r2up8o6K58ORYcRUA==" saltValue="6TDAcrRcLJVGci2T8rZ9o4gS9lwayhyg6FOeiXeypy2JoyUmfu5kJowtus2B387OMRp+3vLSuhr9uA2xgekyhw==" spinCount="100000" sheet="1" objects="1" scenarios="1" formatColumns="0" formatRows="0" autoFilter="0"/>
  <autoFilter ref="C83:K123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F00-000000000000}"/>
    <hyperlink ref="F92" r:id="rId2" xr:uid="{00000000-0004-0000-0F00-000001000000}"/>
    <hyperlink ref="F95" r:id="rId3" xr:uid="{00000000-0004-0000-0F00-000002000000}"/>
    <hyperlink ref="F98" r:id="rId4" xr:uid="{00000000-0004-0000-0F00-000003000000}"/>
    <hyperlink ref="F103" r:id="rId5" xr:uid="{00000000-0004-0000-0F00-000004000000}"/>
    <hyperlink ref="F114" r:id="rId6" xr:uid="{00000000-0004-0000-0F00-000005000000}"/>
    <hyperlink ref="F118" r:id="rId7" xr:uid="{00000000-0004-0000-0F00-000006000000}"/>
    <hyperlink ref="F123" r:id="rId8" xr:uid="{00000000-0004-0000-0F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406" t="s">
        <v>6376</v>
      </c>
      <c r="D3" s="406"/>
      <c r="E3" s="406"/>
      <c r="F3" s="406"/>
      <c r="G3" s="406"/>
      <c r="H3" s="406"/>
      <c r="I3" s="406"/>
      <c r="J3" s="406"/>
      <c r="K3" s="265"/>
    </row>
    <row r="4" spans="2:11" s="1" customFormat="1" ht="25.5" customHeight="1">
      <c r="B4" s="266"/>
      <c r="C4" s="405" t="s">
        <v>6377</v>
      </c>
      <c r="D4" s="405"/>
      <c r="E4" s="405"/>
      <c r="F4" s="405"/>
      <c r="G4" s="405"/>
      <c r="H4" s="405"/>
      <c r="I4" s="405"/>
      <c r="J4" s="405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404" t="s">
        <v>6378</v>
      </c>
      <c r="D6" s="404"/>
      <c r="E6" s="404"/>
      <c r="F6" s="404"/>
      <c r="G6" s="404"/>
      <c r="H6" s="404"/>
      <c r="I6" s="404"/>
      <c r="J6" s="404"/>
      <c r="K6" s="267"/>
    </row>
    <row r="7" spans="2:11" s="1" customFormat="1" ht="15" customHeight="1">
      <c r="B7" s="270"/>
      <c r="C7" s="404" t="s">
        <v>6379</v>
      </c>
      <c r="D7" s="404"/>
      <c r="E7" s="404"/>
      <c r="F7" s="404"/>
      <c r="G7" s="404"/>
      <c r="H7" s="404"/>
      <c r="I7" s="404"/>
      <c r="J7" s="404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404" t="s">
        <v>6380</v>
      </c>
      <c r="D9" s="404"/>
      <c r="E9" s="404"/>
      <c r="F9" s="404"/>
      <c r="G9" s="404"/>
      <c r="H9" s="404"/>
      <c r="I9" s="404"/>
      <c r="J9" s="404"/>
      <c r="K9" s="267"/>
    </row>
    <row r="10" spans="2:11" s="1" customFormat="1" ht="15" customHeight="1">
      <c r="B10" s="270"/>
      <c r="C10" s="269"/>
      <c r="D10" s="404" t="s">
        <v>6381</v>
      </c>
      <c r="E10" s="404"/>
      <c r="F10" s="404"/>
      <c r="G10" s="404"/>
      <c r="H10" s="404"/>
      <c r="I10" s="404"/>
      <c r="J10" s="404"/>
      <c r="K10" s="267"/>
    </row>
    <row r="11" spans="2:11" s="1" customFormat="1" ht="15" customHeight="1">
      <c r="B11" s="270"/>
      <c r="C11" s="271"/>
      <c r="D11" s="404" t="s">
        <v>6382</v>
      </c>
      <c r="E11" s="404"/>
      <c r="F11" s="404"/>
      <c r="G11" s="404"/>
      <c r="H11" s="404"/>
      <c r="I11" s="404"/>
      <c r="J11" s="404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6383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404" t="s">
        <v>6384</v>
      </c>
      <c r="E15" s="404"/>
      <c r="F15" s="404"/>
      <c r="G15" s="404"/>
      <c r="H15" s="404"/>
      <c r="I15" s="404"/>
      <c r="J15" s="404"/>
      <c r="K15" s="267"/>
    </row>
    <row r="16" spans="2:11" s="1" customFormat="1" ht="15" customHeight="1">
      <c r="B16" s="270"/>
      <c r="C16" s="271"/>
      <c r="D16" s="404" t="s">
        <v>6385</v>
      </c>
      <c r="E16" s="404"/>
      <c r="F16" s="404"/>
      <c r="G16" s="404"/>
      <c r="H16" s="404"/>
      <c r="I16" s="404"/>
      <c r="J16" s="404"/>
      <c r="K16" s="267"/>
    </row>
    <row r="17" spans="2:11" s="1" customFormat="1" ht="15" customHeight="1">
      <c r="B17" s="270"/>
      <c r="C17" s="271"/>
      <c r="D17" s="404" t="s">
        <v>6386</v>
      </c>
      <c r="E17" s="404"/>
      <c r="F17" s="404"/>
      <c r="G17" s="404"/>
      <c r="H17" s="404"/>
      <c r="I17" s="404"/>
      <c r="J17" s="404"/>
      <c r="K17" s="267"/>
    </row>
    <row r="18" spans="2:11" s="1" customFormat="1" ht="15" customHeight="1">
      <c r="B18" s="270"/>
      <c r="C18" s="271"/>
      <c r="D18" s="271"/>
      <c r="E18" s="273" t="s">
        <v>79</v>
      </c>
      <c r="F18" s="404" t="s">
        <v>6387</v>
      </c>
      <c r="G18" s="404"/>
      <c r="H18" s="404"/>
      <c r="I18" s="404"/>
      <c r="J18" s="404"/>
      <c r="K18" s="267"/>
    </row>
    <row r="19" spans="2:11" s="1" customFormat="1" ht="15" customHeight="1">
      <c r="B19" s="270"/>
      <c r="C19" s="271"/>
      <c r="D19" s="271"/>
      <c r="E19" s="273" t="s">
        <v>6388</v>
      </c>
      <c r="F19" s="404" t="s">
        <v>6389</v>
      </c>
      <c r="G19" s="404"/>
      <c r="H19" s="404"/>
      <c r="I19" s="404"/>
      <c r="J19" s="404"/>
      <c r="K19" s="267"/>
    </row>
    <row r="20" spans="2:11" s="1" customFormat="1" ht="15" customHeight="1">
      <c r="B20" s="270"/>
      <c r="C20" s="271"/>
      <c r="D20" s="271"/>
      <c r="E20" s="273" t="s">
        <v>6390</v>
      </c>
      <c r="F20" s="404" t="s">
        <v>6391</v>
      </c>
      <c r="G20" s="404"/>
      <c r="H20" s="404"/>
      <c r="I20" s="404"/>
      <c r="J20" s="404"/>
      <c r="K20" s="267"/>
    </row>
    <row r="21" spans="2:11" s="1" customFormat="1" ht="15" customHeight="1">
      <c r="B21" s="270"/>
      <c r="C21" s="271"/>
      <c r="D21" s="271"/>
      <c r="E21" s="273" t="s">
        <v>6392</v>
      </c>
      <c r="F21" s="404" t="s">
        <v>6393</v>
      </c>
      <c r="G21" s="404"/>
      <c r="H21" s="404"/>
      <c r="I21" s="404"/>
      <c r="J21" s="404"/>
      <c r="K21" s="267"/>
    </row>
    <row r="22" spans="2:11" s="1" customFormat="1" ht="15" customHeight="1">
      <c r="B22" s="270"/>
      <c r="C22" s="271"/>
      <c r="D22" s="271"/>
      <c r="E22" s="273" t="s">
        <v>5528</v>
      </c>
      <c r="F22" s="404" t="s">
        <v>125</v>
      </c>
      <c r="G22" s="404"/>
      <c r="H22" s="404"/>
      <c r="I22" s="404"/>
      <c r="J22" s="404"/>
      <c r="K22" s="267"/>
    </row>
    <row r="23" spans="2:11" s="1" customFormat="1" ht="15" customHeight="1">
      <c r="B23" s="270"/>
      <c r="C23" s="271"/>
      <c r="D23" s="271"/>
      <c r="E23" s="273" t="s">
        <v>86</v>
      </c>
      <c r="F23" s="404" t="s">
        <v>6394</v>
      </c>
      <c r="G23" s="404"/>
      <c r="H23" s="404"/>
      <c r="I23" s="404"/>
      <c r="J23" s="404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404" t="s">
        <v>6395</v>
      </c>
      <c r="D25" s="404"/>
      <c r="E25" s="404"/>
      <c r="F25" s="404"/>
      <c r="G25" s="404"/>
      <c r="H25" s="404"/>
      <c r="I25" s="404"/>
      <c r="J25" s="404"/>
      <c r="K25" s="267"/>
    </row>
    <row r="26" spans="2:11" s="1" customFormat="1" ht="15" customHeight="1">
      <c r="B26" s="270"/>
      <c r="C26" s="404" t="s">
        <v>6396</v>
      </c>
      <c r="D26" s="404"/>
      <c r="E26" s="404"/>
      <c r="F26" s="404"/>
      <c r="G26" s="404"/>
      <c r="H26" s="404"/>
      <c r="I26" s="404"/>
      <c r="J26" s="404"/>
      <c r="K26" s="267"/>
    </row>
    <row r="27" spans="2:11" s="1" customFormat="1" ht="15" customHeight="1">
      <c r="B27" s="270"/>
      <c r="C27" s="269"/>
      <c r="D27" s="404" t="s">
        <v>6397</v>
      </c>
      <c r="E27" s="404"/>
      <c r="F27" s="404"/>
      <c r="G27" s="404"/>
      <c r="H27" s="404"/>
      <c r="I27" s="404"/>
      <c r="J27" s="404"/>
      <c r="K27" s="267"/>
    </row>
    <row r="28" spans="2:11" s="1" customFormat="1" ht="15" customHeight="1">
      <c r="B28" s="270"/>
      <c r="C28" s="271"/>
      <c r="D28" s="404" t="s">
        <v>6398</v>
      </c>
      <c r="E28" s="404"/>
      <c r="F28" s="404"/>
      <c r="G28" s="404"/>
      <c r="H28" s="404"/>
      <c r="I28" s="404"/>
      <c r="J28" s="404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404" t="s">
        <v>6399</v>
      </c>
      <c r="E30" s="404"/>
      <c r="F30" s="404"/>
      <c r="G30" s="404"/>
      <c r="H30" s="404"/>
      <c r="I30" s="404"/>
      <c r="J30" s="404"/>
      <c r="K30" s="267"/>
    </row>
    <row r="31" spans="2:11" s="1" customFormat="1" ht="15" customHeight="1">
      <c r="B31" s="270"/>
      <c r="C31" s="271"/>
      <c r="D31" s="404" t="s">
        <v>6400</v>
      </c>
      <c r="E31" s="404"/>
      <c r="F31" s="404"/>
      <c r="G31" s="404"/>
      <c r="H31" s="404"/>
      <c r="I31" s="404"/>
      <c r="J31" s="404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404" t="s">
        <v>6401</v>
      </c>
      <c r="E33" s="404"/>
      <c r="F33" s="404"/>
      <c r="G33" s="404"/>
      <c r="H33" s="404"/>
      <c r="I33" s="404"/>
      <c r="J33" s="404"/>
      <c r="K33" s="267"/>
    </row>
    <row r="34" spans="2:11" s="1" customFormat="1" ht="15" customHeight="1">
      <c r="B34" s="270"/>
      <c r="C34" s="271"/>
      <c r="D34" s="404" t="s">
        <v>6402</v>
      </c>
      <c r="E34" s="404"/>
      <c r="F34" s="404"/>
      <c r="G34" s="404"/>
      <c r="H34" s="404"/>
      <c r="I34" s="404"/>
      <c r="J34" s="404"/>
      <c r="K34" s="267"/>
    </row>
    <row r="35" spans="2:11" s="1" customFormat="1" ht="15" customHeight="1">
      <c r="B35" s="270"/>
      <c r="C35" s="271"/>
      <c r="D35" s="404" t="s">
        <v>6403</v>
      </c>
      <c r="E35" s="404"/>
      <c r="F35" s="404"/>
      <c r="G35" s="404"/>
      <c r="H35" s="404"/>
      <c r="I35" s="404"/>
      <c r="J35" s="404"/>
      <c r="K35" s="267"/>
    </row>
    <row r="36" spans="2:11" s="1" customFormat="1" ht="15" customHeight="1">
      <c r="B36" s="270"/>
      <c r="C36" s="271"/>
      <c r="D36" s="269"/>
      <c r="E36" s="272" t="s">
        <v>177</v>
      </c>
      <c r="F36" s="269"/>
      <c r="G36" s="404" t="s">
        <v>6404</v>
      </c>
      <c r="H36" s="404"/>
      <c r="I36" s="404"/>
      <c r="J36" s="404"/>
      <c r="K36" s="267"/>
    </row>
    <row r="37" spans="2:11" s="1" customFormat="1" ht="30.75" customHeight="1">
      <c r="B37" s="270"/>
      <c r="C37" s="271"/>
      <c r="D37" s="269"/>
      <c r="E37" s="272" t="s">
        <v>6405</v>
      </c>
      <c r="F37" s="269"/>
      <c r="G37" s="404" t="s">
        <v>6406</v>
      </c>
      <c r="H37" s="404"/>
      <c r="I37" s="404"/>
      <c r="J37" s="404"/>
      <c r="K37" s="267"/>
    </row>
    <row r="38" spans="2:11" s="1" customFormat="1" ht="15" customHeight="1">
      <c r="B38" s="270"/>
      <c r="C38" s="271"/>
      <c r="D38" s="269"/>
      <c r="E38" s="272" t="s">
        <v>54</v>
      </c>
      <c r="F38" s="269"/>
      <c r="G38" s="404" t="s">
        <v>6407</v>
      </c>
      <c r="H38" s="404"/>
      <c r="I38" s="404"/>
      <c r="J38" s="404"/>
      <c r="K38" s="267"/>
    </row>
    <row r="39" spans="2:11" s="1" customFormat="1" ht="15" customHeight="1">
      <c r="B39" s="270"/>
      <c r="C39" s="271"/>
      <c r="D39" s="269"/>
      <c r="E39" s="272" t="s">
        <v>55</v>
      </c>
      <c r="F39" s="269"/>
      <c r="G39" s="404" t="s">
        <v>6408</v>
      </c>
      <c r="H39" s="404"/>
      <c r="I39" s="404"/>
      <c r="J39" s="404"/>
      <c r="K39" s="267"/>
    </row>
    <row r="40" spans="2:11" s="1" customFormat="1" ht="15" customHeight="1">
      <c r="B40" s="270"/>
      <c r="C40" s="271"/>
      <c r="D40" s="269"/>
      <c r="E40" s="272" t="s">
        <v>178</v>
      </c>
      <c r="F40" s="269"/>
      <c r="G40" s="404" t="s">
        <v>6409</v>
      </c>
      <c r="H40" s="404"/>
      <c r="I40" s="404"/>
      <c r="J40" s="404"/>
      <c r="K40" s="267"/>
    </row>
    <row r="41" spans="2:11" s="1" customFormat="1" ht="15" customHeight="1">
      <c r="B41" s="270"/>
      <c r="C41" s="271"/>
      <c r="D41" s="269"/>
      <c r="E41" s="272" t="s">
        <v>179</v>
      </c>
      <c r="F41" s="269"/>
      <c r="G41" s="404" t="s">
        <v>6410</v>
      </c>
      <c r="H41" s="404"/>
      <c r="I41" s="404"/>
      <c r="J41" s="404"/>
      <c r="K41" s="267"/>
    </row>
    <row r="42" spans="2:11" s="1" customFormat="1" ht="15" customHeight="1">
      <c r="B42" s="270"/>
      <c r="C42" s="271"/>
      <c r="D42" s="269"/>
      <c r="E42" s="272" t="s">
        <v>6411</v>
      </c>
      <c r="F42" s="269"/>
      <c r="G42" s="404" t="s">
        <v>6412</v>
      </c>
      <c r="H42" s="404"/>
      <c r="I42" s="404"/>
      <c r="J42" s="404"/>
      <c r="K42" s="267"/>
    </row>
    <row r="43" spans="2:11" s="1" customFormat="1" ht="15" customHeight="1">
      <c r="B43" s="270"/>
      <c r="C43" s="271"/>
      <c r="D43" s="269"/>
      <c r="E43" s="272"/>
      <c r="F43" s="269"/>
      <c r="G43" s="404" t="s">
        <v>6413</v>
      </c>
      <c r="H43" s="404"/>
      <c r="I43" s="404"/>
      <c r="J43" s="404"/>
      <c r="K43" s="267"/>
    </row>
    <row r="44" spans="2:11" s="1" customFormat="1" ht="15" customHeight="1">
      <c r="B44" s="270"/>
      <c r="C44" s="271"/>
      <c r="D44" s="269"/>
      <c r="E44" s="272" t="s">
        <v>6414</v>
      </c>
      <c r="F44" s="269"/>
      <c r="G44" s="404" t="s">
        <v>6415</v>
      </c>
      <c r="H44" s="404"/>
      <c r="I44" s="404"/>
      <c r="J44" s="404"/>
      <c r="K44" s="267"/>
    </row>
    <row r="45" spans="2:11" s="1" customFormat="1" ht="15" customHeight="1">
      <c r="B45" s="270"/>
      <c r="C45" s="271"/>
      <c r="D45" s="269"/>
      <c r="E45" s="272" t="s">
        <v>181</v>
      </c>
      <c r="F45" s="269"/>
      <c r="G45" s="404" t="s">
        <v>6416</v>
      </c>
      <c r="H45" s="404"/>
      <c r="I45" s="404"/>
      <c r="J45" s="404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404" t="s">
        <v>6417</v>
      </c>
      <c r="E47" s="404"/>
      <c r="F47" s="404"/>
      <c r="G47" s="404"/>
      <c r="H47" s="404"/>
      <c r="I47" s="404"/>
      <c r="J47" s="404"/>
      <c r="K47" s="267"/>
    </row>
    <row r="48" spans="2:11" s="1" customFormat="1" ht="15" customHeight="1">
      <c r="B48" s="270"/>
      <c r="C48" s="271"/>
      <c r="D48" s="271"/>
      <c r="E48" s="404" t="s">
        <v>6418</v>
      </c>
      <c r="F48" s="404"/>
      <c r="G48" s="404"/>
      <c r="H48" s="404"/>
      <c r="I48" s="404"/>
      <c r="J48" s="404"/>
      <c r="K48" s="267"/>
    </row>
    <row r="49" spans="2:11" s="1" customFormat="1" ht="15" customHeight="1">
      <c r="B49" s="270"/>
      <c r="C49" s="271"/>
      <c r="D49" s="271"/>
      <c r="E49" s="404" t="s">
        <v>6419</v>
      </c>
      <c r="F49" s="404"/>
      <c r="G49" s="404"/>
      <c r="H49" s="404"/>
      <c r="I49" s="404"/>
      <c r="J49" s="404"/>
      <c r="K49" s="267"/>
    </row>
    <row r="50" spans="2:11" s="1" customFormat="1" ht="15" customHeight="1">
      <c r="B50" s="270"/>
      <c r="C50" s="271"/>
      <c r="D50" s="271"/>
      <c r="E50" s="404" t="s">
        <v>6420</v>
      </c>
      <c r="F50" s="404"/>
      <c r="G50" s="404"/>
      <c r="H50" s="404"/>
      <c r="I50" s="404"/>
      <c r="J50" s="404"/>
      <c r="K50" s="267"/>
    </row>
    <row r="51" spans="2:11" s="1" customFormat="1" ht="15" customHeight="1">
      <c r="B51" s="270"/>
      <c r="C51" s="271"/>
      <c r="D51" s="404" t="s">
        <v>6421</v>
      </c>
      <c r="E51" s="404"/>
      <c r="F51" s="404"/>
      <c r="G51" s="404"/>
      <c r="H51" s="404"/>
      <c r="I51" s="404"/>
      <c r="J51" s="404"/>
      <c r="K51" s="267"/>
    </row>
    <row r="52" spans="2:11" s="1" customFormat="1" ht="25.5" customHeight="1">
      <c r="B52" s="266"/>
      <c r="C52" s="405" t="s">
        <v>6422</v>
      </c>
      <c r="D52" s="405"/>
      <c r="E52" s="405"/>
      <c r="F52" s="405"/>
      <c r="G52" s="405"/>
      <c r="H52" s="405"/>
      <c r="I52" s="405"/>
      <c r="J52" s="405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404" t="s">
        <v>6423</v>
      </c>
      <c r="D54" s="404"/>
      <c r="E54" s="404"/>
      <c r="F54" s="404"/>
      <c r="G54" s="404"/>
      <c r="H54" s="404"/>
      <c r="I54" s="404"/>
      <c r="J54" s="404"/>
      <c r="K54" s="267"/>
    </row>
    <row r="55" spans="2:11" s="1" customFormat="1" ht="15" customHeight="1">
      <c r="B55" s="266"/>
      <c r="C55" s="404" t="s">
        <v>6424</v>
      </c>
      <c r="D55" s="404"/>
      <c r="E55" s="404"/>
      <c r="F55" s="404"/>
      <c r="G55" s="404"/>
      <c r="H55" s="404"/>
      <c r="I55" s="404"/>
      <c r="J55" s="404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404" t="s">
        <v>6425</v>
      </c>
      <c r="D57" s="404"/>
      <c r="E57" s="404"/>
      <c r="F57" s="404"/>
      <c r="G57" s="404"/>
      <c r="H57" s="404"/>
      <c r="I57" s="404"/>
      <c r="J57" s="404"/>
      <c r="K57" s="267"/>
    </row>
    <row r="58" spans="2:11" s="1" customFormat="1" ht="15" customHeight="1">
      <c r="B58" s="266"/>
      <c r="C58" s="271"/>
      <c r="D58" s="404" t="s">
        <v>6426</v>
      </c>
      <c r="E58" s="404"/>
      <c r="F58" s="404"/>
      <c r="G58" s="404"/>
      <c r="H58" s="404"/>
      <c r="I58" s="404"/>
      <c r="J58" s="404"/>
      <c r="K58" s="267"/>
    </row>
    <row r="59" spans="2:11" s="1" customFormat="1" ht="15" customHeight="1">
      <c r="B59" s="266"/>
      <c r="C59" s="271"/>
      <c r="D59" s="404" t="s">
        <v>6427</v>
      </c>
      <c r="E59" s="404"/>
      <c r="F59" s="404"/>
      <c r="G59" s="404"/>
      <c r="H59" s="404"/>
      <c r="I59" s="404"/>
      <c r="J59" s="404"/>
      <c r="K59" s="267"/>
    </row>
    <row r="60" spans="2:11" s="1" customFormat="1" ht="15" customHeight="1">
      <c r="B60" s="266"/>
      <c r="C60" s="271"/>
      <c r="D60" s="404" t="s">
        <v>6428</v>
      </c>
      <c r="E60" s="404"/>
      <c r="F60" s="404"/>
      <c r="G60" s="404"/>
      <c r="H60" s="404"/>
      <c r="I60" s="404"/>
      <c r="J60" s="404"/>
      <c r="K60" s="267"/>
    </row>
    <row r="61" spans="2:11" s="1" customFormat="1" ht="15" customHeight="1">
      <c r="B61" s="266"/>
      <c r="C61" s="271"/>
      <c r="D61" s="404" t="s">
        <v>6429</v>
      </c>
      <c r="E61" s="404"/>
      <c r="F61" s="404"/>
      <c r="G61" s="404"/>
      <c r="H61" s="404"/>
      <c r="I61" s="404"/>
      <c r="J61" s="404"/>
      <c r="K61" s="267"/>
    </row>
    <row r="62" spans="2:11" s="1" customFormat="1" ht="15" customHeight="1">
      <c r="B62" s="266"/>
      <c r="C62" s="271"/>
      <c r="D62" s="407" t="s">
        <v>6430</v>
      </c>
      <c r="E62" s="407"/>
      <c r="F62" s="407"/>
      <c r="G62" s="407"/>
      <c r="H62" s="407"/>
      <c r="I62" s="407"/>
      <c r="J62" s="407"/>
      <c r="K62" s="267"/>
    </row>
    <row r="63" spans="2:11" s="1" customFormat="1" ht="15" customHeight="1">
      <c r="B63" s="266"/>
      <c r="C63" s="271"/>
      <c r="D63" s="404" t="s">
        <v>6431</v>
      </c>
      <c r="E63" s="404"/>
      <c r="F63" s="404"/>
      <c r="G63" s="404"/>
      <c r="H63" s="404"/>
      <c r="I63" s="404"/>
      <c r="J63" s="404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404" t="s">
        <v>6432</v>
      </c>
      <c r="E65" s="404"/>
      <c r="F65" s="404"/>
      <c r="G65" s="404"/>
      <c r="H65" s="404"/>
      <c r="I65" s="404"/>
      <c r="J65" s="404"/>
      <c r="K65" s="267"/>
    </row>
    <row r="66" spans="2:11" s="1" customFormat="1" ht="15" customHeight="1">
      <c r="B66" s="266"/>
      <c r="C66" s="271"/>
      <c r="D66" s="407" t="s">
        <v>6433</v>
      </c>
      <c r="E66" s="407"/>
      <c r="F66" s="407"/>
      <c r="G66" s="407"/>
      <c r="H66" s="407"/>
      <c r="I66" s="407"/>
      <c r="J66" s="407"/>
      <c r="K66" s="267"/>
    </row>
    <row r="67" spans="2:11" s="1" customFormat="1" ht="15" customHeight="1">
      <c r="B67" s="266"/>
      <c r="C67" s="271"/>
      <c r="D67" s="404" t="s">
        <v>6434</v>
      </c>
      <c r="E67" s="404"/>
      <c r="F67" s="404"/>
      <c r="G67" s="404"/>
      <c r="H67" s="404"/>
      <c r="I67" s="404"/>
      <c r="J67" s="404"/>
      <c r="K67" s="267"/>
    </row>
    <row r="68" spans="2:11" s="1" customFormat="1" ht="15" customHeight="1">
      <c r="B68" s="266"/>
      <c r="C68" s="271"/>
      <c r="D68" s="404" t="s">
        <v>6435</v>
      </c>
      <c r="E68" s="404"/>
      <c r="F68" s="404"/>
      <c r="G68" s="404"/>
      <c r="H68" s="404"/>
      <c r="I68" s="404"/>
      <c r="J68" s="404"/>
      <c r="K68" s="267"/>
    </row>
    <row r="69" spans="2:11" s="1" customFormat="1" ht="15" customHeight="1">
      <c r="B69" s="266"/>
      <c r="C69" s="271"/>
      <c r="D69" s="404" t="s">
        <v>6436</v>
      </c>
      <c r="E69" s="404"/>
      <c r="F69" s="404"/>
      <c r="G69" s="404"/>
      <c r="H69" s="404"/>
      <c r="I69" s="404"/>
      <c r="J69" s="404"/>
      <c r="K69" s="267"/>
    </row>
    <row r="70" spans="2:11" s="1" customFormat="1" ht="15" customHeight="1">
      <c r="B70" s="266"/>
      <c r="C70" s="271"/>
      <c r="D70" s="404" t="s">
        <v>6437</v>
      </c>
      <c r="E70" s="404"/>
      <c r="F70" s="404"/>
      <c r="G70" s="404"/>
      <c r="H70" s="404"/>
      <c r="I70" s="404"/>
      <c r="J70" s="404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408" t="s">
        <v>6438</v>
      </c>
      <c r="D75" s="408"/>
      <c r="E75" s="408"/>
      <c r="F75" s="408"/>
      <c r="G75" s="408"/>
      <c r="H75" s="408"/>
      <c r="I75" s="408"/>
      <c r="J75" s="408"/>
      <c r="K75" s="284"/>
    </row>
    <row r="76" spans="2:11" s="1" customFormat="1" ht="17.25" customHeight="1">
      <c r="B76" s="283"/>
      <c r="C76" s="285" t="s">
        <v>6439</v>
      </c>
      <c r="D76" s="285"/>
      <c r="E76" s="285"/>
      <c r="F76" s="285" t="s">
        <v>6440</v>
      </c>
      <c r="G76" s="286"/>
      <c r="H76" s="285" t="s">
        <v>55</v>
      </c>
      <c r="I76" s="285" t="s">
        <v>58</v>
      </c>
      <c r="J76" s="285" t="s">
        <v>6441</v>
      </c>
      <c r="K76" s="284"/>
    </row>
    <row r="77" spans="2:11" s="1" customFormat="1" ht="17.25" customHeight="1">
      <c r="B77" s="283"/>
      <c r="C77" s="287" t="s">
        <v>6442</v>
      </c>
      <c r="D77" s="287"/>
      <c r="E77" s="287"/>
      <c r="F77" s="288" t="s">
        <v>6443</v>
      </c>
      <c r="G77" s="289"/>
      <c r="H77" s="287"/>
      <c r="I77" s="287"/>
      <c r="J77" s="287" t="s">
        <v>6444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54</v>
      </c>
      <c r="D79" s="292"/>
      <c r="E79" s="292"/>
      <c r="F79" s="293" t="s">
        <v>6445</v>
      </c>
      <c r="G79" s="294"/>
      <c r="H79" s="272" t="s">
        <v>6446</v>
      </c>
      <c r="I79" s="272" t="s">
        <v>6447</v>
      </c>
      <c r="J79" s="272">
        <v>20</v>
      </c>
      <c r="K79" s="284"/>
    </row>
    <row r="80" spans="2:11" s="1" customFormat="1" ht="15" customHeight="1">
      <c r="B80" s="283"/>
      <c r="C80" s="272" t="s">
        <v>6448</v>
      </c>
      <c r="D80" s="272"/>
      <c r="E80" s="272"/>
      <c r="F80" s="293" t="s">
        <v>6445</v>
      </c>
      <c r="G80" s="294"/>
      <c r="H80" s="272" t="s">
        <v>6449</v>
      </c>
      <c r="I80" s="272" t="s">
        <v>6447</v>
      </c>
      <c r="J80" s="272">
        <v>120</v>
      </c>
      <c r="K80" s="284"/>
    </row>
    <row r="81" spans="2:11" s="1" customFormat="1" ht="15" customHeight="1">
      <c r="B81" s="295"/>
      <c r="C81" s="272" t="s">
        <v>6450</v>
      </c>
      <c r="D81" s="272"/>
      <c r="E81" s="272"/>
      <c r="F81" s="293" t="s">
        <v>6451</v>
      </c>
      <c r="G81" s="294"/>
      <c r="H81" s="272" t="s">
        <v>6452</v>
      </c>
      <c r="I81" s="272" t="s">
        <v>6447</v>
      </c>
      <c r="J81" s="272">
        <v>50</v>
      </c>
      <c r="K81" s="284"/>
    </row>
    <row r="82" spans="2:11" s="1" customFormat="1" ht="15" customHeight="1">
      <c r="B82" s="295"/>
      <c r="C82" s="272" t="s">
        <v>6453</v>
      </c>
      <c r="D82" s="272"/>
      <c r="E82" s="272"/>
      <c r="F82" s="293" t="s">
        <v>6445</v>
      </c>
      <c r="G82" s="294"/>
      <c r="H82" s="272" t="s">
        <v>6454</v>
      </c>
      <c r="I82" s="272" t="s">
        <v>6455</v>
      </c>
      <c r="J82" s="272"/>
      <c r="K82" s="284"/>
    </row>
    <row r="83" spans="2:11" s="1" customFormat="1" ht="15" customHeight="1">
      <c r="B83" s="295"/>
      <c r="C83" s="296" t="s">
        <v>6456</v>
      </c>
      <c r="D83" s="296"/>
      <c r="E83" s="296"/>
      <c r="F83" s="297" t="s">
        <v>6451</v>
      </c>
      <c r="G83" s="296"/>
      <c r="H83" s="296" t="s">
        <v>6457</v>
      </c>
      <c r="I83" s="296" t="s">
        <v>6447</v>
      </c>
      <c r="J83" s="296">
        <v>15</v>
      </c>
      <c r="K83" s="284"/>
    </row>
    <row r="84" spans="2:11" s="1" customFormat="1" ht="15" customHeight="1">
      <c r="B84" s="295"/>
      <c r="C84" s="296" t="s">
        <v>6458</v>
      </c>
      <c r="D84" s="296"/>
      <c r="E84" s="296"/>
      <c r="F84" s="297" t="s">
        <v>6451</v>
      </c>
      <c r="G84" s="296"/>
      <c r="H84" s="296" t="s">
        <v>6459</v>
      </c>
      <c r="I84" s="296" t="s">
        <v>6447</v>
      </c>
      <c r="J84" s="296">
        <v>15</v>
      </c>
      <c r="K84" s="284"/>
    </row>
    <row r="85" spans="2:11" s="1" customFormat="1" ht="15" customHeight="1">
      <c r="B85" s="295"/>
      <c r="C85" s="296" t="s">
        <v>6460</v>
      </c>
      <c r="D85" s="296"/>
      <c r="E85" s="296"/>
      <c r="F85" s="297" t="s">
        <v>6451</v>
      </c>
      <c r="G85" s="296"/>
      <c r="H85" s="296" t="s">
        <v>6461</v>
      </c>
      <c r="I85" s="296" t="s">
        <v>6447</v>
      </c>
      <c r="J85" s="296">
        <v>20</v>
      </c>
      <c r="K85" s="284"/>
    </row>
    <row r="86" spans="2:11" s="1" customFormat="1" ht="15" customHeight="1">
      <c r="B86" s="295"/>
      <c r="C86" s="296" t="s">
        <v>6462</v>
      </c>
      <c r="D86" s="296"/>
      <c r="E86" s="296"/>
      <c r="F86" s="297" t="s">
        <v>6451</v>
      </c>
      <c r="G86" s="296"/>
      <c r="H86" s="296" t="s">
        <v>6463</v>
      </c>
      <c r="I86" s="296" t="s">
        <v>6447</v>
      </c>
      <c r="J86" s="296">
        <v>20</v>
      </c>
      <c r="K86" s="284"/>
    </row>
    <row r="87" spans="2:11" s="1" customFormat="1" ht="15" customHeight="1">
      <c r="B87" s="295"/>
      <c r="C87" s="272" t="s">
        <v>6464</v>
      </c>
      <c r="D87" s="272"/>
      <c r="E87" s="272"/>
      <c r="F87" s="293" t="s">
        <v>6451</v>
      </c>
      <c r="G87" s="294"/>
      <c r="H87" s="272" t="s">
        <v>6465</v>
      </c>
      <c r="I87" s="272" t="s">
        <v>6447</v>
      </c>
      <c r="J87" s="272">
        <v>50</v>
      </c>
      <c r="K87" s="284"/>
    </row>
    <row r="88" spans="2:11" s="1" customFormat="1" ht="15" customHeight="1">
      <c r="B88" s="295"/>
      <c r="C88" s="272" t="s">
        <v>6466</v>
      </c>
      <c r="D88" s="272"/>
      <c r="E88" s="272"/>
      <c r="F88" s="293" t="s">
        <v>6451</v>
      </c>
      <c r="G88" s="294"/>
      <c r="H88" s="272" t="s">
        <v>6467</v>
      </c>
      <c r="I88" s="272" t="s">
        <v>6447</v>
      </c>
      <c r="J88" s="272">
        <v>20</v>
      </c>
      <c r="K88" s="284"/>
    </row>
    <row r="89" spans="2:11" s="1" customFormat="1" ht="15" customHeight="1">
      <c r="B89" s="295"/>
      <c r="C89" s="272" t="s">
        <v>6468</v>
      </c>
      <c r="D89" s="272"/>
      <c r="E89" s="272"/>
      <c r="F89" s="293" t="s">
        <v>6451</v>
      </c>
      <c r="G89" s="294"/>
      <c r="H89" s="272" t="s">
        <v>6469</v>
      </c>
      <c r="I89" s="272" t="s">
        <v>6447</v>
      </c>
      <c r="J89" s="272">
        <v>20</v>
      </c>
      <c r="K89" s="284"/>
    </row>
    <row r="90" spans="2:11" s="1" customFormat="1" ht="15" customHeight="1">
      <c r="B90" s="295"/>
      <c r="C90" s="272" t="s">
        <v>6470</v>
      </c>
      <c r="D90" s="272"/>
      <c r="E90" s="272"/>
      <c r="F90" s="293" t="s">
        <v>6451</v>
      </c>
      <c r="G90" s="294"/>
      <c r="H90" s="272" t="s">
        <v>6471</v>
      </c>
      <c r="I90" s="272" t="s">
        <v>6447</v>
      </c>
      <c r="J90" s="272">
        <v>50</v>
      </c>
      <c r="K90" s="284"/>
    </row>
    <row r="91" spans="2:11" s="1" customFormat="1" ht="15" customHeight="1">
      <c r="B91" s="295"/>
      <c r="C91" s="272" t="s">
        <v>6472</v>
      </c>
      <c r="D91" s="272"/>
      <c r="E91" s="272"/>
      <c r="F91" s="293" t="s">
        <v>6451</v>
      </c>
      <c r="G91" s="294"/>
      <c r="H91" s="272" t="s">
        <v>6472</v>
      </c>
      <c r="I91" s="272" t="s">
        <v>6447</v>
      </c>
      <c r="J91" s="272">
        <v>50</v>
      </c>
      <c r="K91" s="284"/>
    </row>
    <row r="92" spans="2:11" s="1" customFormat="1" ht="15" customHeight="1">
      <c r="B92" s="295"/>
      <c r="C92" s="272" t="s">
        <v>6473</v>
      </c>
      <c r="D92" s="272"/>
      <c r="E92" s="272"/>
      <c r="F92" s="293" t="s">
        <v>6451</v>
      </c>
      <c r="G92" s="294"/>
      <c r="H92" s="272" t="s">
        <v>6474</v>
      </c>
      <c r="I92" s="272" t="s">
        <v>6447</v>
      </c>
      <c r="J92" s="272">
        <v>255</v>
      </c>
      <c r="K92" s="284"/>
    </row>
    <row r="93" spans="2:11" s="1" customFormat="1" ht="15" customHeight="1">
      <c r="B93" s="295"/>
      <c r="C93" s="272" t="s">
        <v>6475</v>
      </c>
      <c r="D93" s="272"/>
      <c r="E93" s="272"/>
      <c r="F93" s="293" t="s">
        <v>6445</v>
      </c>
      <c r="G93" s="294"/>
      <c r="H93" s="272" t="s">
        <v>6476</v>
      </c>
      <c r="I93" s="272" t="s">
        <v>6477</v>
      </c>
      <c r="J93" s="272"/>
      <c r="K93" s="284"/>
    </row>
    <row r="94" spans="2:11" s="1" customFormat="1" ht="15" customHeight="1">
      <c r="B94" s="295"/>
      <c r="C94" s="272" t="s">
        <v>6478</v>
      </c>
      <c r="D94" s="272"/>
      <c r="E94" s="272"/>
      <c r="F94" s="293" t="s">
        <v>6445</v>
      </c>
      <c r="G94" s="294"/>
      <c r="H94" s="272" t="s">
        <v>6479</v>
      </c>
      <c r="I94" s="272" t="s">
        <v>6480</v>
      </c>
      <c r="J94" s="272"/>
      <c r="K94" s="284"/>
    </row>
    <row r="95" spans="2:11" s="1" customFormat="1" ht="15" customHeight="1">
      <c r="B95" s="295"/>
      <c r="C95" s="272" t="s">
        <v>6481</v>
      </c>
      <c r="D95" s="272"/>
      <c r="E95" s="272"/>
      <c r="F95" s="293" t="s">
        <v>6445</v>
      </c>
      <c r="G95" s="294"/>
      <c r="H95" s="272" t="s">
        <v>6481</v>
      </c>
      <c r="I95" s="272" t="s">
        <v>6480</v>
      </c>
      <c r="J95" s="272"/>
      <c r="K95" s="284"/>
    </row>
    <row r="96" spans="2:11" s="1" customFormat="1" ht="15" customHeight="1">
      <c r="B96" s="295"/>
      <c r="C96" s="272" t="s">
        <v>39</v>
      </c>
      <c r="D96" s="272"/>
      <c r="E96" s="272"/>
      <c r="F96" s="293" t="s">
        <v>6445</v>
      </c>
      <c r="G96" s="294"/>
      <c r="H96" s="272" t="s">
        <v>6482</v>
      </c>
      <c r="I96" s="272" t="s">
        <v>6480</v>
      </c>
      <c r="J96" s="272"/>
      <c r="K96" s="284"/>
    </row>
    <row r="97" spans="2:11" s="1" customFormat="1" ht="15" customHeight="1">
      <c r="B97" s="295"/>
      <c r="C97" s="272" t="s">
        <v>49</v>
      </c>
      <c r="D97" s="272"/>
      <c r="E97" s="272"/>
      <c r="F97" s="293" t="s">
        <v>6445</v>
      </c>
      <c r="G97" s="294"/>
      <c r="H97" s="272" t="s">
        <v>6483</v>
      </c>
      <c r="I97" s="272" t="s">
        <v>6480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408" t="s">
        <v>6484</v>
      </c>
      <c r="D102" s="408"/>
      <c r="E102" s="408"/>
      <c r="F102" s="408"/>
      <c r="G102" s="408"/>
      <c r="H102" s="408"/>
      <c r="I102" s="408"/>
      <c r="J102" s="408"/>
      <c r="K102" s="284"/>
    </row>
    <row r="103" spans="2:11" s="1" customFormat="1" ht="17.25" customHeight="1">
      <c r="B103" s="283"/>
      <c r="C103" s="285" t="s">
        <v>6439</v>
      </c>
      <c r="D103" s="285"/>
      <c r="E103" s="285"/>
      <c r="F103" s="285" t="s">
        <v>6440</v>
      </c>
      <c r="G103" s="286"/>
      <c r="H103" s="285" t="s">
        <v>55</v>
      </c>
      <c r="I103" s="285" t="s">
        <v>58</v>
      </c>
      <c r="J103" s="285" t="s">
        <v>6441</v>
      </c>
      <c r="K103" s="284"/>
    </row>
    <row r="104" spans="2:11" s="1" customFormat="1" ht="17.25" customHeight="1">
      <c r="B104" s="283"/>
      <c r="C104" s="287" t="s">
        <v>6442</v>
      </c>
      <c r="D104" s="287"/>
      <c r="E104" s="287"/>
      <c r="F104" s="288" t="s">
        <v>6443</v>
      </c>
      <c r="G104" s="289"/>
      <c r="H104" s="287"/>
      <c r="I104" s="287"/>
      <c r="J104" s="287" t="s">
        <v>6444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54</v>
      </c>
      <c r="D106" s="292"/>
      <c r="E106" s="292"/>
      <c r="F106" s="293" t="s">
        <v>6445</v>
      </c>
      <c r="G106" s="272"/>
      <c r="H106" s="272" t="s">
        <v>6485</v>
      </c>
      <c r="I106" s="272" t="s">
        <v>6447</v>
      </c>
      <c r="J106" s="272">
        <v>20</v>
      </c>
      <c r="K106" s="284"/>
    </row>
    <row r="107" spans="2:11" s="1" customFormat="1" ht="15" customHeight="1">
      <c r="B107" s="283"/>
      <c r="C107" s="272" t="s">
        <v>6448</v>
      </c>
      <c r="D107" s="272"/>
      <c r="E107" s="272"/>
      <c r="F107" s="293" t="s">
        <v>6445</v>
      </c>
      <c r="G107" s="272"/>
      <c r="H107" s="272" t="s">
        <v>6485</v>
      </c>
      <c r="I107" s="272" t="s">
        <v>6447</v>
      </c>
      <c r="J107" s="272">
        <v>120</v>
      </c>
      <c r="K107" s="284"/>
    </row>
    <row r="108" spans="2:11" s="1" customFormat="1" ht="15" customHeight="1">
      <c r="B108" s="295"/>
      <c r="C108" s="272" t="s">
        <v>6450</v>
      </c>
      <c r="D108" s="272"/>
      <c r="E108" s="272"/>
      <c r="F108" s="293" t="s">
        <v>6451</v>
      </c>
      <c r="G108" s="272"/>
      <c r="H108" s="272" t="s">
        <v>6485</v>
      </c>
      <c r="I108" s="272" t="s">
        <v>6447</v>
      </c>
      <c r="J108" s="272">
        <v>50</v>
      </c>
      <c r="K108" s="284"/>
    </row>
    <row r="109" spans="2:11" s="1" customFormat="1" ht="15" customHeight="1">
      <c r="B109" s="295"/>
      <c r="C109" s="272" t="s">
        <v>6453</v>
      </c>
      <c r="D109" s="272"/>
      <c r="E109" s="272"/>
      <c r="F109" s="293" t="s">
        <v>6445</v>
      </c>
      <c r="G109" s="272"/>
      <c r="H109" s="272" t="s">
        <v>6485</v>
      </c>
      <c r="I109" s="272" t="s">
        <v>6455</v>
      </c>
      <c r="J109" s="272"/>
      <c r="K109" s="284"/>
    </row>
    <row r="110" spans="2:11" s="1" customFormat="1" ht="15" customHeight="1">
      <c r="B110" s="295"/>
      <c r="C110" s="272" t="s">
        <v>6464</v>
      </c>
      <c r="D110" s="272"/>
      <c r="E110" s="272"/>
      <c r="F110" s="293" t="s">
        <v>6451</v>
      </c>
      <c r="G110" s="272"/>
      <c r="H110" s="272" t="s">
        <v>6485</v>
      </c>
      <c r="I110" s="272" t="s">
        <v>6447</v>
      </c>
      <c r="J110" s="272">
        <v>50</v>
      </c>
      <c r="K110" s="284"/>
    </row>
    <row r="111" spans="2:11" s="1" customFormat="1" ht="15" customHeight="1">
      <c r="B111" s="295"/>
      <c r="C111" s="272" t="s">
        <v>6472</v>
      </c>
      <c r="D111" s="272"/>
      <c r="E111" s="272"/>
      <c r="F111" s="293" t="s">
        <v>6451</v>
      </c>
      <c r="G111" s="272"/>
      <c r="H111" s="272" t="s">
        <v>6485</v>
      </c>
      <c r="I111" s="272" t="s">
        <v>6447</v>
      </c>
      <c r="J111" s="272">
        <v>50</v>
      </c>
      <c r="K111" s="284"/>
    </row>
    <row r="112" spans="2:11" s="1" customFormat="1" ht="15" customHeight="1">
      <c r="B112" s="295"/>
      <c r="C112" s="272" t="s">
        <v>6470</v>
      </c>
      <c r="D112" s="272"/>
      <c r="E112" s="272"/>
      <c r="F112" s="293" t="s">
        <v>6451</v>
      </c>
      <c r="G112" s="272"/>
      <c r="H112" s="272" t="s">
        <v>6485</v>
      </c>
      <c r="I112" s="272" t="s">
        <v>6447</v>
      </c>
      <c r="J112" s="272">
        <v>50</v>
      </c>
      <c r="K112" s="284"/>
    </row>
    <row r="113" spans="2:11" s="1" customFormat="1" ht="15" customHeight="1">
      <c r="B113" s="295"/>
      <c r="C113" s="272" t="s">
        <v>54</v>
      </c>
      <c r="D113" s="272"/>
      <c r="E113" s="272"/>
      <c r="F113" s="293" t="s">
        <v>6445</v>
      </c>
      <c r="G113" s="272"/>
      <c r="H113" s="272" t="s">
        <v>6486</v>
      </c>
      <c r="I113" s="272" t="s">
        <v>6447</v>
      </c>
      <c r="J113" s="272">
        <v>20</v>
      </c>
      <c r="K113" s="284"/>
    </row>
    <row r="114" spans="2:11" s="1" customFormat="1" ht="15" customHeight="1">
      <c r="B114" s="295"/>
      <c r="C114" s="272" t="s">
        <v>6487</v>
      </c>
      <c r="D114" s="272"/>
      <c r="E114" s="272"/>
      <c r="F114" s="293" t="s">
        <v>6445</v>
      </c>
      <c r="G114" s="272"/>
      <c r="H114" s="272" t="s">
        <v>6488</v>
      </c>
      <c r="I114" s="272" t="s">
        <v>6447</v>
      </c>
      <c r="J114" s="272">
        <v>120</v>
      </c>
      <c r="K114" s="284"/>
    </row>
    <row r="115" spans="2:11" s="1" customFormat="1" ht="15" customHeight="1">
      <c r="B115" s="295"/>
      <c r="C115" s="272" t="s">
        <v>39</v>
      </c>
      <c r="D115" s="272"/>
      <c r="E115" s="272"/>
      <c r="F115" s="293" t="s">
        <v>6445</v>
      </c>
      <c r="G115" s="272"/>
      <c r="H115" s="272" t="s">
        <v>6489</v>
      </c>
      <c r="I115" s="272" t="s">
        <v>6480</v>
      </c>
      <c r="J115" s="272"/>
      <c r="K115" s="284"/>
    </row>
    <row r="116" spans="2:11" s="1" customFormat="1" ht="15" customHeight="1">
      <c r="B116" s="295"/>
      <c r="C116" s="272" t="s">
        <v>49</v>
      </c>
      <c r="D116" s="272"/>
      <c r="E116" s="272"/>
      <c r="F116" s="293" t="s">
        <v>6445</v>
      </c>
      <c r="G116" s="272"/>
      <c r="H116" s="272" t="s">
        <v>6490</v>
      </c>
      <c r="I116" s="272" t="s">
        <v>6480</v>
      </c>
      <c r="J116" s="272"/>
      <c r="K116" s="284"/>
    </row>
    <row r="117" spans="2:11" s="1" customFormat="1" ht="15" customHeight="1">
      <c r="B117" s="295"/>
      <c r="C117" s="272" t="s">
        <v>58</v>
      </c>
      <c r="D117" s="272"/>
      <c r="E117" s="272"/>
      <c r="F117" s="293" t="s">
        <v>6445</v>
      </c>
      <c r="G117" s="272"/>
      <c r="H117" s="272" t="s">
        <v>6491</v>
      </c>
      <c r="I117" s="272" t="s">
        <v>6492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406" t="s">
        <v>6493</v>
      </c>
      <c r="D122" s="406"/>
      <c r="E122" s="406"/>
      <c r="F122" s="406"/>
      <c r="G122" s="406"/>
      <c r="H122" s="406"/>
      <c r="I122" s="406"/>
      <c r="J122" s="406"/>
      <c r="K122" s="312"/>
    </row>
    <row r="123" spans="2:11" s="1" customFormat="1" ht="17.25" customHeight="1">
      <c r="B123" s="313"/>
      <c r="C123" s="285" t="s">
        <v>6439</v>
      </c>
      <c r="D123" s="285"/>
      <c r="E123" s="285"/>
      <c r="F123" s="285" t="s">
        <v>6440</v>
      </c>
      <c r="G123" s="286"/>
      <c r="H123" s="285" t="s">
        <v>55</v>
      </c>
      <c r="I123" s="285" t="s">
        <v>58</v>
      </c>
      <c r="J123" s="285" t="s">
        <v>6441</v>
      </c>
      <c r="K123" s="314"/>
    </row>
    <row r="124" spans="2:11" s="1" customFormat="1" ht="17.25" customHeight="1">
      <c r="B124" s="313"/>
      <c r="C124" s="287" t="s">
        <v>6442</v>
      </c>
      <c r="D124" s="287"/>
      <c r="E124" s="287"/>
      <c r="F124" s="288" t="s">
        <v>6443</v>
      </c>
      <c r="G124" s="289"/>
      <c r="H124" s="287"/>
      <c r="I124" s="287"/>
      <c r="J124" s="287" t="s">
        <v>6444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6448</v>
      </c>
      <c r="D126" s="292"/>
      <c r="E126" s="292"/>
      <c r="F126" s="293" t="s">
        <v>6445</v>
      </c>
      <c r="G126" s="272"/>
      <c r="H126" s="272" t="s">
        <v>6485</v>
      </c>
      <c r="I126" s="272" t="s">
        <v>6447</v>
      </c>
      <c r="J126" s="272">
        <v>120</v>
      </c>
      <c r="K126" s="318"/>
    </row>
    <row r="127" spans="2:11" s="1" customFormat="1" ht="15" customHeight="1">
      <c r="B127" s="315"/>
      <c r="C127" s="272" t="s">
        <v>6494</v>
      </c>
      <c r="D127" s="272"/>
      <c r="E127" s="272"/>
      <c r="F127" s="293" t="s">
        <v>6445</v>
      </c>
      <c r="G127" s="272"/>
      <c r="H127" s="272" t="s">
        <v>6495</v>
      </c>
      <c r="I127" s="272" t="s">
        <v>6447</v>
      </c>
      <c r="J127" s="272" t="s">
        <v>6496</v>
      </c>
      <c r="K127" s="318"/>
    </row>
    <row r="128" spans="2:11" s="1" customFormat="1" ht="15" customHeight="1">
      <c r="B128" s="315"/>
      <c r="C128" s="272" t="s">
        <v>86</v>
      </c>
      <c r="D128" s="272"/>
      <c r="E128" s="272"/>
      <c r="F128" s="293" t="s">
        <v>6445</v>
      </c>
      <c r="G128" s="272"/>
      <c r="H128" s="272" t="s">
        <v>6497</v>
      </c>
      <c r="I128" s="272" t="s">
        <v>6447</v>
      </c>
      <c r="J128" s="272" t="s">
        <v>6496</v>
      </c>
      <c r="K128" s="318"/>
    </row>
    <row r="129" spans="2:11" s="1" customFormat="1" ht="15" customHeight="1">
      <c r="B129" s="315"/>
      <c r="C129" s="272" t="s">
        <v>6456</v>
      </c>
      <c r="D129" s="272"/>
      <c r="E129" s="272"/>
      <c r="F129" s="293" t="s">
        <v>6451</v>
      </c>
      <c r="G129" s="272"/>
      <c r="H129" s="272" t="s">
        <v>6457</v>
      </c>
      <c r="I129" s="272" t="s">
        <v>6447</v>
      </c>
      <c r="J129" s="272">
        <v>15</v>
      </c>
      <c r="K129" s="318"/>
    </row>
    <row r="130" spans="2:11" s="1" customFormat="1" ht="15" customHeight="1">
      <c r="B130" s="315"/>
      <c r="C130" s="296" t="s">
        <v>6458</v>
      </c>
      <c r="D130" s="296"/>
      <c r="E130" s="296"/>
      <c r="F130" s="297" t="s">
        <v>6451</v>
      </c>
      <c r="G130" s="296"/>
      <c r="H130" s="296" t="s">
        <v>6459</v>
      </c>
      <c r="I130" s="296" t="s">
        <v>6447</v>
      </c>
      <c r="J130" s="296">
        <v>15</v>
      </c>
      <c r="K130" s="318"/>
    </row>
    <row r="131" spans="2:11" s="1" customFormat="1" ht="15" customHeight="1">
      <c r="B131" s="315"/>
      <c r="C131" s="296" t="s">
        <v>6460</v>
      </c>
      <c r="D131" s="296"/>
      <c r="E131" s="296"/>
      <c r="F131" s="297" t="s">
        <v>6451</v>
      </c>
      <c r="G131" s="296"/>
      <c r="H131" s="296" t="s">
        <v>6461</v>
      </c>
      <c r="I131" s="296" t="s">
        <v>6447</v>
      </c>
      <c r="J131" s="296">
        <v>20</v>
      </c>
      <c r="K131" s="318"/>
    </row>
    <row r="132" spans="2:11" s="1" customFormat="1" ht="15" customHeight="1">
      <c r="B132" s="315"/>
      <c r="C132" s="296" t="s">
        <v>6462</v>
      </c>
      <c r="D132" s="296"/>
      <c r="E132" s="296"/>
      <c r="F132" s="297" t="s">
        <v>6451</v>
      </c>
      <c r="G132" s="296"/>
      <c r="H132" s="296" t="s">
        <v>6463</v>
      </c>
      <c r="I132" s="296" t="s">
        <v>6447</v>
      </c>
      <c r="J132" s="296">
        <v>20</v>
      </c>
      <c r="K132" s="318"/>
    </row>
    <row r="133" spans="2:11" s="1" customFormat="1" ht="15" customHeight="1">
      <c r="B133" s="315"/>
      <c r="C133" s="272" t="s">
        <v>6450</v>
      </c>
      <c r="D133" s="272"/>
      <c r="E133" s="272"/>
      <c r="F133" s="293" t="s">
        <v>6451</v>
      </c>
      <c r="G133" s="272"/>
      <c r="H133" s="272" t="s">
        <v>6485</v>
      </c>
      <c r="I133" s="272" t="s">
        <v>6447</v>
      </c>
      <c r="J133" s="272">
        <v>50</v>
      </c>
      <c r="K133" s="318"/>
    </row>
    <row r="134" spans="2:11" s="1" customFormat="1" ht="15" customHeight="1">
      <c r="B134" s="315"/>
      <c r="C134" s="272" t="s">
        <v>6464</v>
      </c>
      <c r="D134" s="272"/>
      <c r="E134" s="272"/>
      <c r="F134" s="293" t="s">
        <v>6451</v>
      </c>
      <c r="G134" s="272"/>
      <c r="H134" s="272" t="s">
        <v>6485</v>
      </c>
      <c r="I134" s="272" t="s">
        <v>6447</v>
      </c>
      <c r="J134" s="272">
        <v>50</v>
      </c>
      <c r="K134" s="318"/>
    </row>
    <row r="135" spans="2:11" s="1" customFormat="1" ht="15" customHeight="1">
      <c r="B135" s="315"/>
      <c r="C135" s="272" t="s">
        <v>6470</v>
      </c>
      <c r="D135" s="272"/>
      <c r="E135" s="272"/>
      <c r="F135" s="293" t="s">
        <v>6451</v>
      </c>
      <c r="G135" s="272"/>
      <c r="H135" s="272" t="s">
        <v>6485</v>
      </c>
      <c r="I135" s="272" t="s">
        <v>6447</v>
      </c>
      <c r="J135" s="272">
        <v>50</v>
      </c>
      <c r="K135" s="318"/>
    </row>
    <row r="136" spans="2:11" s="1" customFormat="1" ht="15" customHeight="1">
      <c r="B136" s="315"/>
      <c r="C136" s="272" t="s">
        <v>6472</v>
      </c>
      <c r="D136" s="272"/>
      <c r="E136" s="272"/>
      <c r="F136" s="293" t="s">
        <v>6451</v>
      </c>
      <c r="G136" s="272"/>
      <c r="H136" s="272" t="s">
        <v>6485</v>
      </c>
      <c r="I136" s="272" t="s">
        <v>6447</v>
      </c>
      <c r="J136" s="272">
        <v>50</v>
      </c>
      <c r="K136" s="318"/>
    </row>
    <row r="137" spans="2:11" s="1" customFormat="1" ht="15" customHeight="1">
      <c r="B137" s="315"/>
      <c r="C137" s="272" t="s">
        <v>6473</v>
      </c>
      <c r="D137" s="272"/>
      <c r="E137" s="272"/>
      <c r="F137" s="293" t="s">
        <v>6451</v>
      </c>
      <c r="G137" s="272"/>
      <c r="H137" s="272" t="s">
        <v>6498</v>
      </c>
      <c r="I137" s="272" t="s">
        <v>6447</v>
      </c>
      <c r="J137" s="272">
        <v>255</v>
      </c>
      <c r="K137" s="318"/>
    </row>
    <row r="138" spans="2:11" s="1" customFormat="1" ht="15" customHeight="1">
      <c r="B138" s="315"/>
      <c r="C138" s="272" t="s">
        <v>6475</v>
      </c>
      <c r="D138" s="272"/>
      <c r="E138" s="272"/>
      <c r="F138" s="293" t="s">
        <v>6445</v>
      </c>
      <c r="G138" s="272"/>
      <c r="H138" s="272" t="s">
        <v>6499</v>
      </c>
      <c r="I138" s="272" t="s">
        <v>6477</v>
      </c>
      <c r="J138" s="272"/>
      <c r="K138" s="318"/>
    </row>
    <row r="139" spans="2:11" s="1" customFormat="1" ht="15" customHeight="1">
      <c r="B139" s="315"/>
      <c r="C139" s="272" t="s">
        <v>6478</v>
      </c>
      <c r="D139" s="272"/>
      <c r="E139" s="272"/>
      <c r="F139" s="293" t="s">
        <v>6445</v>
      </c>
      <c r="G139" s="272"/>
      <c r="H139" s="272" t="s">
        <v>6500</v>
      </c>
      <c r="I139" s="272" t="s">
        <v>6480</v>
      </c>
      <c r="J139" s="272"/>
      <c r="K139" s="318"/>
    </row>
    <row r="140" spans="2:11" s="1" customFormat="1" ht="15" customHeight="1">
      <c r="B140" s="315"/>
      <c r="C140" s="272" t="s">
        <v>6481</v>
      </c>
      <c r="D140" s="272"/>
      <c r="E140" s="272"/>
      <c r="F140" s="293" t="s">
        <v>6445</v>
      </c>
      <c r="G140" s="272"/>
      <c r="H140" s="272" t="s">
        <v>6481</v>
      </c>
      <c r="I140" s="272" t="s">
        <v>6480</v>
      </c>
      <c r="J140" s="272"/>
      <c r="K140" s="318"/>
    </row>
    <row r="141" spans="2:11" s="1" customFormat="1" ht="15" customHeight="1">
      <c r="B141" s="315"/>
      <c r="C141" s="272" t="s">
        <v>39</v>
      </c>
      <c r="D141" s="272"/>
      <c r="E141" s="272"/>
      <c r="F141" s="293" t="s">
        <v>6445</v>
      </c>
      <c r="G141" s="272"/>
      <c r="H141" s="272" t="s">
        <v>6501</v>
      </c>
      <c r="I141" s="272" t="s">
        <v>6480</v>
      </c>
      <c r="J141" s="272"/>
      <c r="K141" s="318"/>
    </row>
    <row r="142" spans="2:11" s="1" customFormat="1" ht="15" customHeight="1">
      <c r="B142" s="315"/>
      <c r="C142" s="272" t="s">
        <v>6502</v>
      </c>
      <c r="D142" s="272"/>
      <c r="E142" s="272"/>
      <c r="F142" s="293" t="s">
        <v>6445</v>
      </c>
      <c r="G142" s="272"/>
      <c r="H142" s="272" t="s">
        <v>6503</v>
      </c>
      <c r="I142" s="272" t="s">
        <v>6480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408" t="s">
        <v>6504</v>
      </c>
      <c r="D147" s="408"/>
      <c r="E147" s="408"/>
      <c r="F147" s="408"/>
      <c r="G147" s="408"/>
      <c r="H147" s="408"/>
      <c r="I147" s="408"/>
      <c r="J147" s="408"/>
      <c r="K147" s="284"/>
    </row>
    <row r="148" spans="2:11" s="1" customFormat="1" ht="17.25" customHeight="1">
      <c r="B148" s="283"/>
      <c r="C148" s="285" t="s">
        <v>6439</v>
      </c>
      <c r="D148" s="285"/>
      <c r="E148" s="285"/>
      <c r="F148" s="285" t="s">
        <v>6440</v>
      </c>
      <c r="G148" s="286"/>
      <c r="H148" s="285" t="s">
        <v>55</v>
      </c>
      <c r="I148" s="285" t="s">
        <v>58</v>
      </c>
      <c r="J148" s="285" t="s">
        <v>6441</v>
      </c>
      <c r="K148" s="284"/>
    </row>
    <row r="149" spans="2:11" s="1" customFormat="1" ht="17.25" customHeight="1">
      <c r="B149" s="283"/>
      <c r="C149" s="287" t="s">
        <v>6442</v>
      </c>
      <c r="D149" s="287"/>
      <c r="E149" s="287"/>
      <c r="F149" s="288" t="s">
        <v>6443</v>
      </c>
      <c r="G149" s="289"/>
      <c r="H149" s="287"/>
      <c r="I149" s="287"/>
      <c r="J149" s="287" t="s">
        <v>6444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6448</v>
      </c>
      <c r="D151" s="272"/>
      <c r="E151" s="272"/>
      <c r="F151" s="323" t="s">
        <v>6445</v>
      </c>
      <c r="G151" s="272"/>
      <c r="H151" s="322" t="s">
        <v>6485</v>
      </c>
      <c r="I151" s="322" t="s">
        <v>6447</v>
      </c>
      <c r="J151" s="322">
        <v>120</v>
      </c>
      <c r="K151" s="318"/>
    </row>
    <row r="152" spans="2:11" s="1" customFormat="1" ht="15" customHeight="1">
      <c r="B152" s="295"/>
      <c r="C152" s="322" t="s">
        <v>6494</v>
      </c>
      <c r="D152" s="272"/>
      <c r="E152" s="272"/>
      <c r="F152" s="323" t="s">
        <v>6445</v>
      </c>
      <c r="G152" s="272"/>
      <c r="H152" s="322" t="s">
        <v>6505</v>
      </c>
      <c r="I152" s="322" t="s">
        <v>6447</v>
      </c>
      <c r="J152" s="322" t="s">
        <v>6496</v>
      </c>
      <c r="K152" s="318"/>
    </row>
    <row r="153" spans="2:11" s="1" customFormat="1" ht="15" customHeight="1">
      <c r="B153" s="295"/>
      <c r="C153" s="322" t="s">
        <v>86</v>
      </c>
      <c r="D153" s="272"/>
      <c r="E153" s="272"/>
      <c r="F153" s="323" t="s">
        <v>6445</v>
      </c>
      <c r="G153" s="272"/>
      <c r="H153" s="322" t="s">
        <v>6506</v>
      </c>
      <c r="I153" s="322" t="s">
        <v>6447</v>
      </c>
      <c r="J153" s="322" t="s">
        <v>6496</v>
      </c>
      <c r="K153" s="318"/>
    </row>
    <row r="154" spans="2:11" s="1" customFormat="1" ht="15" customHeight="1">
      <c r="B154" s="295"/>
      <c r="C154" s="322" t="s">
        <v>6450</v>
      </c>
      <c r="D154" s="272"/>
      <c r="E154" s="272"/>
      <c r="F154" s="323" t="s">
        <v>6451</v>
      </c>
      <c r="G154" s="272"/>
      <c r="H154" s="322" t="s">
        <v>6485</v>
      </c>
      <c r="I154" s="322" t="s">
        <v>6447</v>
      </c>
      <c r="J154" s="322">
        <v>50</v>
      </c>
      <c r="K154" s="318"/>
    </row>
    <row r="155" spans="2:11" s="1" customFormat="1" ht="15" customHeight="1">
      <c r="B155" s="295"/>
      <c r="C155" s="322" t="s">
        <v>6453</v>
      </c>
      <c r="D155" s="272"/>
      <c r="E155" s="272"/>
      <c r="F155" s="323" t="s">
        <v>6445</v>
      </c>
      <c r="G155" s="272"/>
      <c r="H155" s="322" t="s">
        <v>6485</v>
      </c>
      <c r="I155" s="322" t="s">
        <v>6455</v>
      </c>
      <c r="J155" s="322"/>
      <c r="K155" s="318"/>
    </row>
    <row r="156" spans="2:11" s="1" customFormat="1" ht="15" customHeight="1">
      <c r="B156" s="295"/>
      <c r="C156" s="322" t="s">
        <v>6464</v>
      </c>
      <c r="D156" s="272"/>
      <c r="E156" s="272"/>
      <c r="F156" s="323" t="s">
        <v>6451</v>
      </c>
      <c r="G156" s="272"/>
      <c r="H156" s="322" t="s">
        <v>6485</v>
      </c>
      <c r="I156" s="322" t="s">
        <v>6447</v>
      </c>
      <c r="J156" s="322">
        <v>50</v>
      </c>
      <c r="K156" s="318"/>
    </row>
    <row r="157" spans="2:11" s="1" customFormat="1" ht="15" customHeight="1">
      <c r="B157" s="295"/>
      <c r="C157" s="322" t="s">
        <v>6472</v>
      </c>
      <c r="D157" s="272"/>
      <c r="E157" s="272"/>
      <c r="F157" s="323" t="s">
        <v>6451</v>
      </c>
      <c r="G157" s="272"/>
      <c r="H157" s="322" t="s">
        <v>6485</v>
      </c>
      <c r="I157" s="322" t="s">
        <v>6447</v>
      </c>
      <c r="J157" s="322">
        <v>50</v>
      </c>
      <c r="K157" s="318"/>
    </row>
    <row r="158" spans="2:11" s="1" customFormat="1" ht="15" customHeight="1">
      <c r="B158" s="295"/>
      <c r="C158" s="322" t="s">
        <v>6470</v>
      </c>
      <c r="D158" s="272"/>
      <c r="E158" s="272"/>
      <c r="F158" s="323" t="s">
        <v>6451</v>
      </c>
      <c r="G158" s="272"/>
      <c r="H158" s="322" t="s">
        <v>6485</v>
      </c>
      <c r="I158" s="322" t="s">
        <v>6447</v>
      </c>
      <c r="J158" s="322">
        <v>50</v>
      </c>
      <c r="K158" s="318"/>
    </row>
    <row r="159" spans="2:11" s="1" customFormat="1" ht="15" customHeight="1">
      <c r="B159" s="295"/>
      <c r="C159" s="322" t="s">
        <v>141</v>
      </c>
      <c r="D159" s="272"/>
      <c r="E159" s="272"/>
      <c r="F159" s="323" t="s">
        <v>6445</v>
      </c>
      <c r="G159" s="272"/>
      <c r="H159" s="322" t="s">
        <v>6507</v>
      </c>
      <c r="I159" s="322" t="s">
        <v>6447</v>
      </c>
      <c r="J159" s="322" t="s">
        <v>6508</v>
      </c>
      <c r="K159" s="318"/>
    </row>
    <row r="160" spans="2:11" s="1" customFormat="1" ht="15" customHeight="1">
      <c r="B160" s="295"/>
      <c r="C160" s="322" t="s">
        <v>6509</v>
      </c>
      <c r="D160" s="272"/>
      <c r="E160" s="272"/>
      <c r="F160" s="323" t="s">
        <v>6445</v>
      </c>
      <c r="G160" s="272"/>
      <c r="H160" s="322" t="s">
        <v>6510</v>
      </c>
      <c r="I160" s="322" t="s">
        <v>6480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406" t="s">
        <v>6511</v>
      </c>
      <c r="D165" s="406"/>
      <c r="E165" s="406"/>
      <c r="F165" s="406"/>
      <c r="G165" s="406"/>
      <c r="H165" s="406"/>
      <c r="I165" s="406"/>
      <c r="J165" s="406"/>
      <c r="K165" s="265"/>
    </row>
    <row r="166" spans="2:11" s="1" customFormat="1" ht="17.25" customHeight="1">
      <c r="B166" s="264"/>
      <c r="C166" s="285" t="s">
        <v>6439</v>
      </c>
      <c r="D166" s="285"/>
      <c r="E166" s="285"/>
      <c r="F166" s="285" t="s">
        <v>6440</v>
      </c>
      <c r="G166" s="327"/>
      <c r="H166" s="328" t="s">
        <v>55</v>
      </c>
      <c r="I166" s="328" t="s">
        <v>58</v>
      </c>
      <c r="J166" s="285" t="s">
        <v>6441</v>
      </c>
      <c r="K166" s="265"/>
    </row>
    <row r="167" spans="2:11" s="1" customFormat="1" ht="17.25" customHeight="1">
      <c r="B167" s="266"/>
      <c r="C167" s="287" t="s">
        <v>6442</v>
      </c>
      <c r="D167" s="287"/>
      <c r="E167" s="287"/>
      <c r="F167" s="288" t="s">
        <v>6443</v>
      </c>
      <c r="G167" s="329"/>
      <c r="H167" s="330"/>
      <c r="I167" s="330"/>
      <c r="J167" s="287" t="s">
        <v>6444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6448</v>
      </c>
      <c r="D169" s="272"/>
      <c r="E169" s="272"/>
      <c r="F169" s="293" t="s">
        <v>6445</v>
      </c>
      <c r="G169" s="272"/>
      <c r="H169" s="272" t="s">
        <v>6485</v>
      </c>
      <c r="I169" s="272" t="s">
        <v>6447</v>
      </c>
      <c r="J169" s="272">
        <v>120</v>
      </c>
      <c r="K169" s="318"/>
    </row>
    <row r="170" spans="2:11" s="1" customFormat="1" ht="15" customHeight="1">
      <c r="B170" s="295"/>
      <c r="C170" s="272" t="s">
        <v>6494</v>
      </c>
      <c r="D170" s="272"/>
      <c r="E170" s="272"/>
      <c r="F170" s="293" t="s">
        <v>6445</v>
      </c>
      <c r="G170" s="272"/>
      <c r="H170" s="272" t="s">
        <v>6495</v>
      </c>
      <c r="I170" s="272" t="s">
        <v>6447</v>
      </c>
      <c r="J170" s="272" t="s">
        <v>6496</v>
      </c>
      <c r="K170" s="318"/>
    </row>
    <row r="171" spans="2:11" s="1" customFormat="1" ht="15" customHeight="1">
      <c r="B171" s="295"/>
      <c r="C171" s="272" t="s">
        <v>86</v>
      </c>
      <c r="D171" s="272"/>
      <c r="E171" s="272"/>
      <c r="F171" s="293" t="s">
        <v>6445</v>
      </c>
      <c r="G171" s="272"/>
      <c r="H171" s="272" t="s">
        <v>6512</v>
      </c>
      <c r="I171" s="272" t="s">
        <v>6447</v>
      </c>
      <c r="J171" s="272" t="s">
        <v>6496</v>
      </c>
      <c r="K171" s="318"/>
    </row>
    <row r="172" spans="2:11" s="1" customFormat="1" ht="15" customHeight="1">
      <c r="B172" s="295"/>
      <c r="C172" s="272" t="s">
        <v>6450</v>
      </c>
      <c r="D172" s="272"/>
      <c r="E172" s="272"/>
      <c r="F172" s="293" t="s">
        <v>6451</v>
      </c>
      <c r="G172" s="272"/>
      <c r="H172" s="272" t="s">
        <v>6512</v>
      </c>
      <c r="I172" s="272" t="s">
        <v>6447</v>
      </c>
      <c r="J172" s="272">
        <v>50</v>
      </c>
      <c r="K172" s="318"/>
    </row>
    <row r="173" spans="2:11" s="1" customFormat="1" ht="15" customHeight="1">
      <c r="B173" s="295"/>
      <c r="C173" s="272" t="s">
        <v>6453</v>
      </c>
      <c r="D173" s="272"/>
      <c r="E173" s="272"/>
      <c r="F173" s="293" t="s">
        <v>6445</v>
      </c>
      <c r="G173" s="272"/>
      <c r="H173" s="272" t="s">
        <v>6512</v>
      </c>
      <c r="I173" s="272" t="s">
        <v>6455</v>
      </c>
      <c r="J173" s="272"/>
      <c r="K173" s="318"/>
    </row>
    <row r="174" spans="2:11" s="1" customFormat="1" ht="15" customHeight="1">
      <c r="B174" s="295"/>
      <c r="C174" s="272" t="s">
        <v>6464</v>
      </c>
      <c r="D174" s="272"/>
      <c r="E174" s="272"/>
      <c r="F174" s="293" t="s">
        <v>6451</v>
      </c>
      <c r="G174" s="272"/>
      <c r="H174" s="272" t="s">
        <v>6512</v>
      </c>
      <c r="I174" s="272" t="s">
        <v>6447</v>
      </c>
      <c r="J174" s="272">
        <v>50</v>
      </c>
      <c r="K174" s="318"/>
    </row>
    <row r="175" spans="2:11" s="1" customFormat="1" ht="15" customHeight="1">
      <c r="B175" s="295"/>
      <c r="C175" s="272" t="s">
        <v>6472</v>
      </c>
      <c r="D175" s="272"/>
      <c r="E175" s="272"/>
      <c r="F175" s="293" t="s">
        <v>6451</v>
      </c>
      <c r="G175" s="272"/>
      <c r="H175" s="272" t="s">
        <v>6512</v>
      </c>
      <c r="I175" s="272" t="s">
        <v>6447</v>
      </c>
      <c r="J175" s="272">
        <v>50</v>
      </c>
      <c r="K175" s="318"/>
    </row>
    <row r="176" spans="2:11" s="1" customFormat="1" ht="15" customHeight="1">
      <c r="B176" s="295"/>
      <c r="C176" s="272" t="s">
        <v>6470</v>
      </c>
      <c r="D176" s="272"/>
      <c r="E176" s="272"/>
      <c r="F176" s="293" t="s">
        <v>6451</v>
      </c>
      <c r="G176" s="272"/>
      <c r="H176" s="272" t="s">
        <v>6512</v>
      </c>
      <c r="I176" s="272" t="s">
        <v>6447</v>
      </c>
      <c r="J176" s="272">
        <v>50</v>
      </c>
      <c r="K176" s="318"/>
    </row>
    <row r="177" spans="2:11" s="1" customFormat="1" ht="15" customHeight="1">
      <c r="B177" s="295"/>
      <c r="C177" s="272" t="s">
        <v>177</v>
      </c>
      <c r="D177" s="272"/>
      <c r="E177" s="272"/>
      <c r="F177" s="293" t="s">
        <v>6445</v>
      </c>
      <c r="G177" s="272"/>
      <c r="H177" s="272" t="s">
        <v>6513</v>
      </c>
      <c r="I177" s="272" t="s">
        <v>6514</v>
      </c>
      <c r="J177" s="272"/>
      <c r="K177" s="318"/>
    </row>
    <row r="178" spans="2:11" s="1" customFormat="1" ht="15" customHeight="1">
      <c r="B178" s="295"/>
      <c r="C178" s="272" t="s">
        <v>58</v>
      </c>
      <c r="D178" s="272"/>
      <c r="E178" s="272"/>
      <c r="F178" s="293" t="s">
        <v>6445</v>
      </c>
      <c r="G178" s="272"/>
      <c r="H178" s="272" t="s">
        <v>6515</v>
      </c>
      <c r="I178" s="272" t="s">
        <v>6516</v>
      </c>
      <c r="J178" s="272">
        <v>1</v>
      </c>
      <c r="K178" s="318"/>
    </row>
    <row r="179" spans="2:11" s="1" customFormat="1" ht="15" customHeight="1">
      <c r="B179" s="295"/>
      <c r="C179" s="272" t="s">
        <v>54</v>
      </c>
      <c r="D179" s="272"/>
      <c r="E179" s="272"/>
      <c r="F179" s="293" t="s">
        <v>6445</v>
      </c>
      <c r="G179" s="272"/>
      <c r="H179" s="272" t="s">
        <v>6517</v>
      </c>
      <c r="I179" s="272" t="s">
        <v>6447</v>
      </c>
      <c r="J179" s="272">
        <v>20</v>
      </c>
      <c r="K179" s="318"/>
    </row>
    <row r="180" spans="2:11" s="1" customFormat="1" ht="15" customHeight="1">
      <c r="B180" s="295"/>
      <c r="C180" s="272" t="s">
        <v>55</v>
      </c>
      <c r="D180" s="272"/>
      <c r="E180" s="272"/>
      <c r="F180" s="293" t="s">
        <v>6445</v>
      </c>
      <c r="G180" s="272"/>
      <c r="H180" s="272" t="s">
        <v>6518</v>
      </c>
      <c r="I180" s="272" t="s">
        <v>6447</v>
      </c>
      <c r="J180" s="272">
        <v>255</v>
      </c>
      <c r="K180" s="318"/>
    </row>
    <row r="181" spans="2:11" s="1" customFormat="1" ht="15" customHeight="1">
      <c r="B181" s="295"/>
      <c r="C181" s="272" t="s">
        <v>178</v>
      </c>
      <c r="D181" s="272"/>
      <c r="E181" s="272"/>
      <c r="F181" s="293" t="s">
        <v>6445</v>
      </c>
      <c r="G181" s="272"/>
      <c r="H181" s="272" t="s">
        <v>6409</v>
      </c>
      <c r="I181" s="272" t="s">
        <v>6447</v>
      </c>
      <c r="J181" s="272">
        <v>10</v>
      </c>
      <c r="K181" s="318"/>
    </row>
    <row r="182" spans="2:11" s="1" customFormat="1" ht="15" customHeight="1">
      <c r="B182" s="295"/>
      <c r="C182" s="272" t="s">
        <v>179</v>
      </c>
      <c r="D182" s="272"/>
      <c r="E182" s="272"/>
      <c r="F182" s="293" t="s">
        <v>6445</v>
      </c>
      <c r="G182" s="272"/>
      <c r="H182" s="272" t="s">
        <v>6519</v>
      </c>
      <c r="I182" s="272" t="s">
        <v>6480</v>
      </c>
      <c r="J182" s="272"/>
      <c r="K182" s="318"/>
    </row>
    <row r="183" spans="2:11" s="1" customFormat="1" ht="15" customHeight="1">
      <c r="B183" s="295"/>
      <c r="C183" s="272" t="s">
        <v>6520</v>
      </c>
      <c r="D183" s="272"/>
      <c r="E183" s="272"/>
      <c r="F183" s="293" t="s">
        <v>6445</v>
      </c>
      <c r="G183" s="272"/>
      <c r="H183" s="272" t="s">
        <v>6521</v>
      </c>
      <c r="I183" s="272" t="s">
        <v>6480</v>
      </c>
      <c r="J183" s="272"/>
      <c r="K183" s="318"/>
    </row>
    <row r="184" spans="2:11" s="1" customFormat="1" ht="15" customHeight="1">
      <c r="B184" s="295"/>
      <c r="C184" s="272" t="s">
        <v>6509</v>
      </c>
      <c r="D184" s="272"/>
      <c r="E184" s="272"/>
      <c r="F184" s="293" t="s">
        <v>6445</v>
      </c>
      <c r="G184" s="272"/>
      <c r="H184" s="272" t="s">
        <v>6522</v>
      </c>
      <c r="I184" s="272" t="s">
        <v>6480</v>
      </c>
      <c r="J184" s="272"/>
      <c r="K184" s="318"/>
    </row>
    <row r="185" spans="2:11" s="1" customFormat="1" ht="15" customHeight="1">
      <c r="B185" s="295"/>
      <c r="C185" s="272" t="s">
        <v>181</v>
      </c>
      <c r="D185" s="272"/>
      <c r="E185" s="272"/>
      <c r="F185" s="293" t="s">
        <v>6451</v>
      </c>
      <c r="G185" s="272"/>
      <c r="H185" s="272" t="s">
        <v>6523</v>
      </c>
      <c r="I185" s="272" t="s">
        <v>6447</v>
      </c>
      <c r="J185" s="272">
        <v>50</v>
      </c>
      <c r="K185" s="318"/>
    </row>
    <row r="186" spans="2:11" s="1" customFormat="1" ht="15" customHeight="1">
      <c r="B186" s="295"/>
      <c r="C186" s="272" t="s">
        <v>6524</v>
      </c>
      <c r="D186" s="272"/>
      <c r="E186" s="272"/>
      <c r="F186" s="293" t="s">
        <v>6451</v>
      </c>
      <c r="G186" s="272"/>
      <c r="H186" s="272" t="s">
        <v>6525</v>
      </c>
      <c r="I186" s="272" t="s">
        <v>6526</v>
      </c>
      <c r="J186" s="272"/>
      <c r="K186" s="318"/>
    </row>
    <row r="187" spans="2:11" s="1" customFormat="1" ht="15" customHeight="1">
      <c r="B187" s="295"/>
      <c r="C187" s="272" t="s">
        <v>6527</v>
      </c>
      <c r="D187" s="272"/>
      <c r="E187" s="272"/>
      <c r="F187" s="293" t="s">
        <v>6451</v>
      </c>
      <c r="G187" s="272"/>
      <c r="H187" s="272" t="s">
        <v>6528</v>
      </c>
      <c r="I187" s="272" t="s">
        <v>6526</v>
      </c>
      <c r="J187" s="272"/>
      <c r="K187" s="318"/>
    </row>
    <row r="188" spans="2:11" s="1" customFormat="1" ht="15" customHeight="1">
      <c r="B188" s="295"/>
      <c r="C188" s="272" t="s">
        <v>6529</v>
      </c>
      <c r="D188" s="272"/>
      <c r="E188" s="272"/>
      <c r="F188" s="293" t="s">
        <v>6451</v>
      </c>
      <c r="G188" s="272"/>
      <c r="H188" s="272" t="s">
        <v>6530</v>
      </c>
      <c r="I188" s="272" t="s">
        <v>6526</v>
      </c>
      <c r="J188" s="272"/>
      <c r="K188" s="318"/>
    </row>
    <row r="189" spans="2:11" s="1" customFormat="1" ht="15" customHeight="1">
      <c r="B189" s="295"/>
      <c r="C189" s="331" t="s">
        <v>6531</v>
      </c>
      <c r="D189" s="272"/>
      <c r="E189" s="272"/>
      <c r="F189" s="293" t="s">
        <v>6451</v>
      </c>
      <c r="G189" s="272"/>
      <c r="H189" s="272" t="s">
        <v>6532</v>
      </c>
      <c r="I189" s="272" t="s">
        <v>6533</v>
      </c>
      <c r="J189" s="332" t="s">
        <v>6534</v>
      </c>
      <c r="K189" s="318"/>
    </row>
    <row r="190" spans="2:11" s="18" customFormat="1" ht="15" customHeight="1">
      <c r="B190" s="333"/>
      <c r="C190" s="334" t="s">
        <v>6535</v>
      </c>
      <c r="D190" s="335"/>
      <c r="E190" s="335"/>
      <c r="F190" s="336" t="s">
        <v>6451</v>
      </c>
      <c r="G190" s="335"/>
      <c r="H190" s="335" t="s">
        <v>6536</v>
      </c>
      <c r="I190" s="335" t="s">
        <v>6533</v>
      </c>
      <c r="J190" s="337" t="s">
        <v>6534</v>
      </c>
      <c r="K190" s="338"/>
    </row>
    <row r="191" spans="2:11" s="1" customFormat="1" ht="15" customHeight="1">
      <c r="B191" s="295"/>
      <c r="C191" s="331" t="s">
        <v>43</v>
      </c>
      <c r="D191" s="272"/>
      <c r="E191" s="272"/>
      <c r="F191" s="293" t="s">
        <v>6445</v>
      </c>
      <c r="G191" s="272"/>
      <c r="H191" s="269" t="s">
        <v>6537</v>
      </c>
      <c r="I191" s="272" t="s">
        <v>6538</v>
      </c>
      <c r="J191" s="272"/>
      <c r="K191" s="318"/>
    </row>
    <row r="192" spans="2:11" s="1" customFormat="1" ht="15" customHeight="1">
      <c r="B192" s="295"/>
      <c r="C192" s="331" t="s">
        <v>6539</v>
      </c>
      <c r="D192" s="272"/>
      <c r="E192" s="272"/>
      <c r="F192" s="293" t="s">
        <v>6445</v>
      </c>
      <c r="G192" s="272"/>
      <c r="H192" s="272" t="s">
        <v>6540</v>
      </c>
      <c r="I192" s="272" t="s">
        <v>6480</v>
      </c>
      <c r="J192" s="272"/>
      <c r="K192" s="318"/>
    </row>
    <row r="193" spans="2:11" s="1" customFormat="1" ht="15" customHeight="1">
      <c r="B193" s="295"/>
      <c r="C193" s="331" t="s">
        <v>6541</v>
      </c>
      <c r="D193" s="272"/>
      <c r="E193" s="272"/>
      <c r="F193" s="293" t="s">
        <v>6445</v>
      </c>
      <c r="G193" s="272"/>
      <c r="H193" s="272" t="s">
        <v>6542</v>
      </c>
      <c r="I193" s="272" t="s">
        <v>6480</v>
      </c>
      <c r="J193" s="272"/>
      <c r="K193" s="318"/>
    </row>
    <row r="194" spans="2:11" s="1" customFormat="1" ht="15" customHeight="1">
      <c r="B194" s="295"/>
      <c r="C194" s="331" t="s">
        <v>4598</v>
      </c>
      <c r="D194" s="272"/>
      <c r="E194" s="272"/>
      <c r="F194" s="293" t="s">
        <v>6451</v>
      </c>
      <c r="G194" s="272"/>
      <c r="H194" s="272" t="s">
        <v>6543</v>
      </c>
      <c r="I194" s="272" t="s">
        <v>6480</v>
      </c>
      <c r="J194" s="272"/>
      <c r="K194" s="318"/>
    </row>
    <row r="195" spans="2:11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pans="2:11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pans="2:11" s="1" customFormat="1" ht="13.5">
      <c r="B199" s="261"/>
      <c r="C199" s="262"/>
      <c r="D199" s="262"/>
      <c r="E199" s="262"/>
      <c r="F199" s="262"/>
      <c r="G199" s="262"/>
      <c r="H199" s="262"/>
      <c r="I199" s="262"/>
      <c r="J199" s="262"/>
      <c r="K199" s="263"/>
    </row>
    <row r="200" spans="2:11" s="1" customFormat="1" ht="21">
      <c r="B200" s="264"/>
      <c r="C200" s="406" t="s">
        <v>6544</v>
      </c>
      <c r="D200" s="406"/>
      <c r="E200" s="406"/>
      <c r="F200" s="406"/>
      <c r="G200" s="406"/>
      <c r="H200" s="406"/>
      <c r="I200" s="406"/>
      <c r="J200" s="406"/>
      <c r="K200" s="265"/>
    </row>
    <row r="201" spans="2:11" s="1" customFormat="1" ht="25.5" customHeight="1">
      <c r="B201" s="264"/>
      <c r="C201" s="340" t="s">
        <v>6545</v>
      </c>
      <c r="D201" s="340"/>
      <c r="E201" s="340"/>
      <c r="F201" s="340" t="s">
        <v>6546</v>
      </c>
      <c r="G201" s="341"/>
      <c r="H201" s="409" t="s">
        <v>6547</v>
      </c>
      <c r="I201" s="409"/>
      <c r="J201" s="409"/>
      <c r="K201" s="265"/>
    </row>
    <row r="202" spans="2:11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pans="2:11" s="1" customFormat="1" ht="15" customHeight="1">
      <c r="B203" s="295"/>
      <c r="C203" s="272" t="s">
        <v>6538</v>
      </c>
      <c r="D203" s="272"/>
      <c r="E203" s="272"/>
      <c r="F203" s="293" t="s">
        <v>44</v>
      </c>
      <c r="G203" s="272"/>
      <c r="H203" s="410" t="s">
        <v>6548</v>
      </c>
      <c r="I203" s="410"/>
      <c r="J203" s="410"/>
      <c r="K203" s="318"/>
    </row>
    <row r="204" spans="2:11" s="1" customFormat="1" ht="15" customHeight="1">
      <c r="B204" s="295"/>
      <c r="C204" s="272"/>
      <c r="D204" s="272"/>
      <c r="E204" s="272"/>
      <c r="F204" s="293" t="s">
        <v>45</v>
      </c>
      <c r="G204" s="272"/>
      <c r="H204" s="410" t="s">
        <v>6549</v>
      </c>
      <c r="I204" s="410"/>
      <c r="J204" s="410"/>
      <c r="K204" s="318"/>
    </row>
    <row r="205" spans="2:11" s="1" customFormat="1" ht="15" customHeight="1">
      <c r="B205" s="295"/>
      <c r="C205" s="272"/>
      <c r="D205" s="272"/>
      <c r="E205" s="272"/>
      <c r="F205" s="293" t="s">
        <v>48</v>
      </c>
      <c r="G205" s="272"/>
      <c r="H205" s="410" t="s">
        <v>6550</v>
      </c>
      <c r="I205" s="410"/>
      <c r="J205" s="410"/>
      <c r="K205" s="318"/>
    </row>
    <row r="206" spans="2:11" s="1" customFormat="1" ht="15" customHeight="1">
      <c r="B206" s="295"/>
      <c r="C206" s="272"/>
      <c r="D206" s="272"/>
      <c r="E206" s="272"/>
      <c r="F206" s="293" t="s">
        <v>46</v>
      </c>
      <c r="G206" s="272"/>
      <c r="H206" s="410" t="s">
        <v>6551</v>
      </c>
      <c r="I206" s="410"/>
      <c r="J206" s="410"/>
      <c r="K206" s="318"/>
    </row>
    <row r="207" spans="2:11" s="1" customFormat="1" ht="15" customHeight="1">
      <c r="B207" s="295"/>
      <c r="C207" s="272"/>
      <c r="D207" s="272"/>
      <c r="E207" s="272"/>
      <c r="F207" s="293" t="s">
        <v>47</v>
      </c>
      <c r="G207" s="272"/>
      <c r="H207" s="410" t="s">
        <v>6552</v>
      </c>
      <c r="I207" s="410"/>
      <c r="J207" s="410"/>
      <c r="K207" s="318"/>
    </row>
    <row r="208" spans="2:11" s="1" customFormat="1" ht="15" customHeight="1">
      <c r="B208" s="295"/>
      <c r="C208" s="272"/>
      <c r="D208" s="272"/>
      <c r="E208" s="272"/>
      <c r="F208" s="293"/>
      <c r="G208" s="272"/>
      <c r="H208" s="272"/>
      <c r="I208" s="272"/>
      <c r="J208" s="272"/>
      <c r="K208" s="318"/>
    </row>
    <row r="209" spans="2:11" s="1" customFormat="1" ht="15" customHeight="1">
      <c r="B209" s="295"/>
      <c r="C209" s="272" t="s">
        <v>6492</v>
      </c>
      <c r="D209" s="272"/>
      <c r="E209" s="272"/>
      <c r="F209" s="293" t="s">
        <v>79</v>
      </c>
      <c r="G209" s="272"/>
      <c r="H209" s="410" t="s">
        <v>6553</v>
      </c>
      <c r="I209" s="410"/>
      <c r="J209" s="410"/>
      <c r="K209" s="318"/>
    </row>
    <row r="210" spans="2:11" s="1" customFormat="1" ht="15" customHeight="1">
      <c r="B210" s="295"/>
      <c r="C210" s="272"/>
      <c r="D210" s="272"/>
      <c r="E210" s="272"/>
      <c r="F210" s="293" t="s">
        <v>6390</v>
      </c>
      <c r="G210" s="272"/>
      <c r="H210" s="410" t="s">
        <v>6391</v>
      </c>
      <c r="I210" s="410"/>
      <c r="J210" s="410"/>
      <c r="K210" s="318"/>
    </row>
    <row r="211" spans="2:11" s="1" customFormat="1" ht="15" customHeight="1">
      <c r="B211" s="295"/>
      <c r="C211" s="272"/>
      <c r="D211" s="272"/>
      <c r="E211" s="272"/>
      <c r="F211" s="293" t="s">
        <v>6388</v>
      </c>
      <c r="G211" s="272"/>
      <c r="H211" s="410" t="s">
        <v>6554</v>
      </c>
      <c r="I211" s="410"/>
      <c r="J211" s="410"/>
      <c r="K211" s="318"/>
    </row>
    <row r="212" spans="2:11" s="1" customFormat="1" ht="15" customHeight="1">
      <c r="B212" s="342"/>
      <c r="C212" s="272"/>
      <c r="D212" s="272"/>
      <c r="E212" s="272"/>
      <c r="F212" s="293" t="s">
        <v>6392</v>
      </c>
      <c r="G212" s="331"/>
      <c r="H212" s="411" t="s">
        <v>6393</v>
      </c>
      <c r="I212" s="411"/>
      <c r="J212" s="411"/>
      <c r="K212" s="343"/>
    </row>
    <row r="213" spans="2:11" s="1" customFormat="1" ht="15" customHeight="1">
      <c r="B213" s="342"/>
      <c r="C213" s="272"/>
      <c r="D213" s="272"/>
      <c r="E213" s="272"/>
      <c r="F213" s="293" t="s">
        <v>5528</v>
      </c>
      <c r="G213" s="331"/>
      <c r="H213" s="411" t="s">
        <v>6555</v>
      </c>
      <c r="I213" s="411"/>
      <c r="J213" s="411"/>
      <c r="K213" s="343"/>
    </row>
    <row r="214" spans="2:11" s="1" customFormat="1" ht="15" customHeight="1">
      <c r="B214" s="342"/>
      <c r="C214" s="272"/>
      <c r="D214" s="272"/>
      <c r="E214" s="272"/>
      <c r="F214" s="293"/>
      <c r="G214" s="331"/>
      <c r="H214" s="322"/>
      <c r="I214" s="322"/>
      <c r="J214" s="322"/>
      <c r="K214" s="343"/>
    </row>
    <row r="215" spans="2:11" s="1" customFormat="1" ht="15" customHeight="1">
      <c r="B215" s="342"/>
      <c r="C215" s="272" t="s">
        <v>6516</v>
      </c>
      <c r="D215" s="272"/>
      <c r="E215" s="272"/>
      <c r="F215" s="293">
        <v>1</v>
      </c>
      <c r="G215" s="331"/>
      <c r="H215" s="411" t="s">
        <v>6556</v>
      </c>
      <c r="I215" s="411"/>
      <c r="J215" s="411"/>
      <c r="K215" s="343"/>
    </row>
    <row r="216" spans="2:11" s="1" customFormat="1" ht="15" customHeight="1">
      <c r="B216" s="342"/>
      <c r="C216" s="272"/>
      <c r="D216" s="272"/>
      <c r="E216" s="272"/>
      <c r="F216" s="293">
        <v>2</v>
      </c>
      <c r="G216" s="331"/>
      <c r="H216" s="411" t="s">
        <v>6557</v>
      </c>
      <c r="I216" s="411"/>
      <c r="J216" s="411"/>
      <c r="K216" s="343"/>
    </row>
    <row r="217" spans="2:11" s="1" customFormat="1" ht="15" customHeight="1">
      <c r="B217" s="342"/>
      <c r="C217" s="272"/>
      <c r="D217" s="272"/>
      <c r="E217" s="272"/>
      <c r="F217" s="293">
        <v>3</v>
      </c>
      <c r="G217" s="331"/>
      <c r="H217" s="411" t="s">
        <v>6558</v>
      </c>
      <c r="I217" s="411"/>
      <c r="J217" s="411"/>
      <c r="K217" s="343"/>
    </row>
    <row r="218" spans="2:11" s="1" customFormat="1" ht="15" customHeight="1">
      <c r="B218" s="342"/>
      <c r="C218" s="272"/>
      <c r="D218" s="272"/>
      <c r="E218" s="272"/>
      <c r="F218" s="293">
        <v>4</v>
      </c>
      <c r="G218" s="331"/>
      <c r="H218" s="411" t="s">
        <v>6559</v>
      </c>
      <c r="I218" s="411"/>
      <c r="J218" s="411"/>
      <c r="K218" s="343"/>
    </row>
    <row r="219" spans="2:11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D.1.1 - Architektonicko-s...</vt:lpstr>
      <vt:lpstr>D.1.2 - Stavebně konstruk...</vt:lpstr>
      <vt:lpstr>D.1.4-ÚT - Vytápěni</vt:lpstr>
      <vt:lpstr>D.1.4-EL - Elektroinstalace</vt:lpstr>
      <vt:lpstr>D.1.4-MaR - Měření a regu...</vt:lpstr>
      <vt:lpstr>D.1.4-SL - Slaboproud</vt:lpstr>
      <vt:lpstr>D.1.4-VZT - Vzduchotechnika</vt:lpstr>
      <vt:lpstr>D.1.4-ZTI - Zdravotně tec...</vt:lpstr>
      <vt:lpstr>D.2.1 - Plavecký bazén</vt:lpstr>
      <vt:lpstr>D.2.3 - ZZT</vt:lpstr>
      <vt:lpstr>D.2.5 - Příslušenství</vt:lpstr>
      <vt:lpstr>D.2.6 - Ostatní</vt:lpstr>
      <vt:lpstr>D.2.3 - Přípojky kanalizace</vt:lpstr>
      <vt:lpstr>D.2.4 - Komunikace, chodn...</vt:lpstr>
      <vt:lpstr>VRN - Vedlejší rozpočtové...</vt:lpstr>
      <vt:lpstr>Pokyny pro vyplnění</vt:lpstr>
      <vt:lpstr>'D.1.1 - Architektonicko-s...'!Názvy_tisku</vt:lpstr>
      <vt:lpstr>'D.1.2 - Stavebně konstruk...'!Názvy_tisku</vt:lpstr>
      <vt:lpstr>'D.1.4-EL - Elektroinstalace'!Názvy_tisku</vt:lpstr>
      <vt:lpstr>'D.1.4-MaR - Měření a regu...'!Názvy_tisku</vt:lpstr>
      <vt:lpstr>'D.1.4-SL - Slaboproud'!Názvy_tisku</vt:lpstr>
      <vt:lpstr>'D.1.4-ÚT - Vytápěni'!Názvy_tisku</vt:lpstr>
      <vt:lpstr>'D.1.4-VZT - Vzduchotechnika'!Názvy_tisku</vt:lpstr>
      <vt:lpstr>'D.1.4-ZTI - Zdravotně tec...'!Názvy_tisku</vt:lpstr>
      <vt:lpstr>'D.2.1 - Plavecký bazén'!Názvy_tisku</vt:lpstr>
      <vt:lpstr>'D.2.3 - Přípojky kanalizace'!Názvy_tisku</vt:lpstr>
      <vt:lpstr>'D.2.3 - ZZT'!Názvy_tisku</vt:lpstr>
      <vt:lpstr>'D.2.4 - Komunikace, chodn...'!Názvy_tisku</vt:lpstr>
      <vt:lpstr>'D.2.5 - Příslušenství'!Názvy_tisku</vt:lpstr>
      <vt:lpstr>'D.2.6 - Ostatní'!Názvy_tisku</vt:lpstr>
      <vt:lpstr>'Rekapitulace stavby'!Názvy_tisku</vt:lpstr>
      <vt:lpstr>'VRN - Vedlejší rozpočtové...'!Názvy_tisku</vt:lpstr>
      <vt:lpstr>'D.1.1 - Architektonicko-s...'!Oblast_tisku</vt:lpstr>
      <vt:lpstr>'D.1.2 - Stavebně konstruk...'!Oblast_tisku</vt:lpstr>
      <vt:lpstr>'D.1.4-EL - Elektroinstalace'!Oblast_tisku</vt:lpstr>
      <vt:lpstr>'D.1.4-MaR - Měření a regu...'!Oblast_tisku</vt:lpstr>
      <vt:lpstr>'D.1.4-SL - Slaboproud'!Oblast_tisku</vt:lpstr>
      <vt:lpstr>'D.1.4-ÚT - Vytápěni'!Oblast_tisku</vt:lpstr>
      <vt:lpstr>'D.1.4-VZT - Vzduchotechnika'!Oblast_tisku</vt:lpstr>
      <vt:lpstr>'D.1.4-ZTI - Zdravotně tec...'!Oblast_tisku</vt:lpstr>
      <vt:lpstr>'D.2.1 - Plavecký bazén'!Oblast_tisku</vt:lpstr>
      <vt:lpstr>'D.2.3 - Přípojky kanalizace'!Oblast_tisku</vt:lpstr>
      <vt:lpstr>'D.2.3 - ZZT'!Oblast_tisku</vt:lpstr>
      <vt:lpstr>'D.2.4 - Komunikace, chodn...'!Oblast_tisku</vt:lpstr>
      <vt:lpstr>'D.2.5 - Příslušenství'!Oblast_tisku</vt:lpstr>
      <vt:lpstr>'D.2.6 - Ostatní'!Oblast_tisku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Žehra</dc:creator>
  <cp:lastModifiedBy>Hilasová Veronika</cp:lastModifiedBy>
  <dcterms:created xsi:type="dcterms:W3CDTF">2025-03-25T09:47:22Z</dcterms:created>
  <dcterms:modified xsi:type="dcterms:W3CDTF">2025-03-25T12:36:38Z</dcterms:modified>
</cp:coreProperties>
</file>